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9035" windowHeight="11715"/>
  </bookViews>
  <sheets>
    <sheet name="TAPIES,4" sheetId="2" r:id="rId1"/>
  </sheets>
  <definedNames>
    <definedName name="_xlnm.Print_Area" localSheetId="0">'TAPIES,4'!$A$1:$F$62</definedName>
  </definedNames>
  <calcPr calcId="145621"/>
</workbook>
</file>

<file path=xl/calcChain.xml><?xml version="1.0" encoding="utf-8"?>
<calcChain xmlns="http://schemas.openxmlformats.org/spreadsheetml/2006/main">
  <c r="F40" i="2" l="1"/>
  <c r="F25" i="2" l="1"/>
  <c r="F24" i="2"/>
  <c r="F23" i="2"/>
  <c r="F22" i="2"/>
  <c r="F21" i="2"/>
  <c r="F16" i="2"/>
  <c r="F15" i="2"/>
  <c r="F14" i="2"/>
  <c r="F13" i="2"/>
  <c r="F12" i="2"/>
  <c r="F7" i="2"/>
  <c r="F6" i="2"/>
  <c r="F5" i="2"/>
  <c r="F30" i="2"/>
  <c r="F41" i="2"/>
  <c r="F39" i="2"/>
  <c r="F38" i="2"/>
  <c r="F37" i="2"/>
  <c r="F36" i="2"/>
  <c r="F35" i="2"/>
  <c r="F55" i="2" l="1"/>
  <c r="F54" i="2"/>
  <c r="F53" i="2"/>
  <c r="F52" i="2"/>
  <c r="F51" i="2"/>
  <c r="A53" i="2"/>
  <c r="F42" i="2"/>
  <c r="F31" i="2"/>
  <c r="F26" i="2"/>
  <c r="F17" i="2"/>
  <c r="F8" i="2"/>
  <c r="F57" i="2" l="1"/>
  <c r="F59" i="2" s="1"/>
  <c r="A52" i="2"/>
  <c r="A51" i="2"/>
  <c r="F58" i="2" l="1"/>
  <c r="F60" i="2" s="1"/>
  <c r="F61" i="2" l="1"/>
  <c r="F62" i="2" s="1"/>
</calcChain>
</file>

<file path=xl/sharedStrings.xml><?xml version="1.0" encoding="utf-8"?>
<sst xmlns="http://schemas.openxmlformats.org/spreadsheetml/2006/main" count="114" uniqueCount="64">
  <si>
    <t>Codi</t>
  </si>
  <si>
    <t>Ut</t>
  </si>
  <si>
    <t>Partida</t>
  </si>
  <si>
    <t>Amidament</t>
  </si>
  <si>
    <t>Import</t>
  </si>
  <si>
    <t>01.01</t>
  </si>
  <si>
    <t>01.02</t>
  </si>
  <si>
    <t>m2</t>
  </si>
  <si>
    <t>02.01</t>
  </si>
  <si>
    <t>02.02</t>
  </si>
  <si>
    <t>Preu unitari</t>
  </si>
  <si>
    <t>Capítol</t>
  </si>
  <si>
    <t>TOTAL PEM</t>
  </si>
  <si>
    <t>Benefici Industrial (6%)</t>
  </si>
  <si>
    <t>Despeses Generals (13%)</t>
  </si>
  <si>
    <t>SUBTOTAL</t>
  </si>
  <si>
    <t>IVA (21%)</t>
  </si>
  <si>
    <t>TOTAL PEC</t>
  </si>
  <si>
    <t>05.01</t>
  </si>
  <si>
    <t xml:space="preserve">RESUM PRESSUPOST </t>
  </si>
  <si>
    <t>CAPÍTOL 01 - Pintura Interior Bombers Sant Andreu</t>
  </si>
  <si>
    <t>m</t>
  </si>
  <si>
    <t>Desmuntatge i retirada estructura de façana ventilada, tram indicat a plànols</t>
  </si>
  <si>
    <t>Reomplir buit entre paviment vorera i paret existent, amb junta de porexpan</t>
  </si>
  <si>
    <t>Recol·locació de placa corporativa “B”.</t>
  </si>
  <si>
    <t>ut</t>
  </si>
  <si>
    <t>CAPÍTOL 02 - Pintura Interior Bombers Zona Franca</t>
  </si>
  <si>
    <t>Pintura Interior Planta 1a i 2a
Aplicació manual de dues mans de pintura plàstica acabat mate textura llisa sobre parament interior de guix vertical i horitzontal en escales principal.
Planta 1a: Despatx Cap de parc
Plabta 2a: Sala Formació, Menjador, Passadís Dormitoris, Dormitoris i Zona Taquilles</t>
  </si>
  <si>
    <t>Preparació i adequació del suport mitjançant massillat</t>
  </si>
  <si>
    <t>Protecció d'elements tapat,encintat i neteja zones a tractar</t>
  </si>
  <si>
    <t>Pintura Interior Escala i vestibulo vestuaris
Aplicació manual de dues mans de pintura plàstica acabat mat textura llisa sobre parament interior de guix vertical i
horitzontal en escales principal i vestibulo.
Ral: NCS S 2500-N ( parets Gris)
Ral: NCS S 1085-Y80R ( parets Vermell)</t>
  </si>
  <si>
    <t>Pintura esmalti baranes
Aplicació manual de dues mans d'esmalt a l'aigua Ral: NCS S 2500-N, acabat brillant prèvia aplicació d'una mà d'emprimació
fosfocromatante d'un sol component, sobre barana i passamà interior metall.</t>
  </si>
  <si>
    <t>Pintura Interior Escala Principal
Aplicació manual de dues mans de pintura plàstica acabat mat textura llisa sobre parament interior de guix vertical i
horitzontal en escales principal.</t>
  </si>
  <si>
    <t>Pintura Interior, Despatx 203, Habitació Dormitori 411, Habitació
Dispensari 409, Passadís planta 4a.
Aplicació manual de dues mans de pintura plàstica acabat mat textura llisa sobre parament interior de guix en vertical.
1- Despatx 203
2- Habitació Dormitori 411
3- Habitació Dispensari 409
4- Passadís planta 4a</t>
  </si>
  <si>
    <t>Pintura Interior Escala Posterior
Aplicació manual de dues mans de pintura plàstica acabat mat textura llisa sobre parament interior de guix vertical i
horitzontal en escales posteriors.</t>
  </si>
  <si>
    <t xml:space="preserve">
Preparació i adequació del suport mitjançant massillat
</t>
  </si>
  <si>
    <t>01.03</t>
  </si>
  <si>
    <t>02.03</t>
  </si>
  <si>
    <t>02.04</t>
  </si>
  <si>
    <t>02.05</t>
  </si>
  <si>
    <t>03.01</t>
  </si>
  <si>
    <t>03.02</t>
  </si>
  <si>
    <t>03.03</t>
  </si>
  <si>
    <t>03.04</t>
  </si>
  <si>
    <t>03.05</t>
  </si>
  <si>
    <t>04.01</t>
  </si>
  <si>
    <t>05.02</t>
  </si>
  <si>
    <t>05.03</t>
  </si>
  <si>
    <t>05.04</t>
  </si>
  <si>
    <t>05.05</t>
  </si>
  <si>
    <t>05.06</t>
  </si>
  <si>
    <t>05.07</t>
  </si>
  <si>
    <t>TOTAL</t>
  </si>
  <si>
    <t xml:space="preserve">CAPÍTOL 03 - Pintura Interior Parc de Bombers Vall Hebron </t>
  </si>
  <si>
    <t>CAPÍTOL 04 -  Pintura línia de pàrquing Parc de Bombers Vall Hebron</t>
  </si>
  <si>
    <t>CAPÍTOL 05 - Pintura línia de pàrquing Parc de Bombers Vall Hebron</t>
  </si>
  <si>
    <t>CAPÍTOL 05 - Adequació mur façana</t>
  </si>
  <si>
    <t>Realització de junta vertical entre façana ventilada que es manté i nou mur de fàbrica. Fons de junta i segellat, fons de junta i peça U galvanitzada, o similar (acabar de definir in situ).</t>
  </si>
  <si>
    <t>Desmuntatge de placa corporativa 'B' per a posterior recol·locació
Desmuntatge de plaques ceràmiques de façana ventilada, i acopi per la seva reutilització Unes 4 unitats les utilitzarà la constructora de les obres de la torre de pràctiques, perquè puguin substituir les que van trencar a la façana Saturnino Calleja durant una maniobra de la grua torre</t>
  </si>
  <si>
    <t>Lloguer bastida tubular
Lloguer, durant 6 dies naturals, de bastida tubular normalitzada, tipus multidireccional, fins a 10 m d'altura màxima de treball, format per estructura tubular d'acer galvanitzat en calent, de 48,3 mm de diàmetre i 3,2 mm de gruix, sense duplicitat d'elements verticals, compost per plataformes de treball de 60 cm d'ample, disposades cada 2 m d'altura, escala interior amb trapa, barana posterior amb dues barres i rodapié, i barana davantera amb una barra; per a l'execució del pintat del buit escala.</t>
  </si>
  <si>
    <t>Pintat linea parking
Aplicació manual de dues mans de pintura esmalt color groc, acabat setinat, textura llisa per a marcatge de línia de pàrquing, amb línies de 10 cm d'amplada discontínues</t>
  </si>
  <si>
    <t>Aixecament de mur ceràmic de gruix 10cm i armat amb 'flejes' o similar, mantenint remat superior de xapa. Lligadures puntuals amb mur existent.
La constructora de la torre refarà el brancal i part interior del mur, malmès per accident durant l’obra, i deixarà preparat per lligar amb la part frontal de carrer</t>
  </si>
  <si>
    <t>Arrebossat i pintat de mur ceràmic alineat amb la part de la façana ventilada existent. Inclou pintat del mur realitzat per la constructora.
Pintura color a definir per GSIP, inclou 1 o 2 color RAL, aplicació de imprimació anti-graffitti a la part de façana exterior</t>
  </si>
  <si>
    <t>Treballs de ram de paleta i de pintura als parcs de la Vall d’Hebron, Zona Franca i Sant Andreu de Barcelona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</si>
</sst>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font>
    <font>
      <b/>
      <sz val="8"/>
      <color rgb="FF000000"/>
      <name val="Calibri"/>
      <family val="2"/>
    </font>
    <font>
      <sz val="8"/>
      <color rgb="FF000000"/>
      <name val="Calibri"/>
      <family val="2"/>
    </font>
    <font>
      <b/>
      <sz val="14"/>
      <color rgb="FF000000"/>
      <name val="Calibri"/>
      <family val="2"/>
    </font>
    <font>
      <sz val="8"/>
      <color theme="1"/>
      <name val="Calibri"/>
      <family val="2"/>
      <scheme val="minor"/>
    </font>
    <font>
      <b/>
      <sz val="12"/>
      <color rgb="FF000000"/>
      <name val="Calibri"/>
      <family val="2"/>
    </font>
  </fonts>
  <fills count="3">
    <fill>
      <patternFill patternType="none"/>
    </fill>
    <fill>
      <patternFill patternType="gray125"/>
    </fill>
    <fill>
      <patternFill patternType="solid">
        <fgColor theme="0" tint="-0.249977111117893"/>
        <bgColor rgb="FF99CCFF"/>
      </patternFill>
    </fill>
  </fills>
  <borders count="9">
    <border>
      <left/>
      <right/>
      <top/>
      <bottom/>
      <diagonal/>
    </border>
    <border>
      <left/>
      <right/>
      <top/>
      <bottom style="thin">
        <color indexed="64"/>
      </bottom>
      <diagonal/>
    </border>
    <border>
      <left/>
      <right/>
      <top/>
      <bottom style="thin">
        <color theme="0" tint="-0.14996795556505021"/>
      </bottom>
      <diagonal/>
    </border>
    <border>
      <left/>
      <right/>
      <top style="thin">
        <color theme="0" tint="-0.14996795556505021"/>
      </top>
      <bottom style="thin">
        <color theme="0" tint="-0.14996795556505021"/>
      </bottom>
      <diagonal/>
    </border>
    <border>
      <left/>
      <right/>
      <top style="thin">
        <color theme="0" tint="-0.14996795556505021"/>
      </top>
      <bottom style="thin">
        <color indexed="64"/>
      </bottom>
      <diagonal/>
    </border>
    <border>
      <left/>
      <right/>
      <top style="thin">
        <color indexed="64"/>
      </top>
      <bottom style="thin">
        <color indexed="64"/>
      </bottom>
      <diagonal/>
    </border>
    <border>
      <left/>
      <right/>
      <top style="thin">
        <color theme="0" tint="-0.14996795556505021"/>
      </top>
      <bottom/>
      <diagonal/>
    </border>
    <border>
      <left/>
      <right/>
      <top style="thin">
        <color indexed="64"/>
      </top>
      <bottom/>
      <diagonal/>
    </border>
    <border>
      <left/>
      <right/>
      <top style="thin">
        <color indexed="64"/>
      </top>
      <bottom style="thin">
        <color theme="0" tint="-0.14996795556505021"/>
      </bottom>
      <diagonal/>
    </border>
  </borders>
  <cellStyleXfs count="3">
    <xf numFmtId="0" fontId="0" fillId="0" borderId="0"/>
    <xf numFmtId="44" fontId="1" fillId="0" borderId="0" applyFont="0" applyFill="0" applyBorder="0" applyAlignment="0" applyProtection="0"/>
    <xf numFmtId="0" fontId="3" fillId="0" borderId="0" applyNumberFormat="0" applyBorder="0" applyAlignment="0"/>
  </cellStyleXfs>
  <cellXfs count="63">
    <xf numFmtId="0" fontId="0" fillId="0" borderId="0" xfId="0"/>
    <xf numFmtId="0" fontId="4" fillId="0" borderId="1" xfId="2" applyFont="1" applyFill="1" applyBorder="1" applyAlignment="1" applyProtection="1">
      <alignment horizontal="right"/>
    </xf>
    <xf numFmtId="0" fontId="0" fillId="0" borderId="0" xfId="0"/>
    <xf numFmtId="0" fontId="4" fillId="0" borderId="1" xfId="2" applyFont="1" applyFill="1" applyBorder="1" applyProtection="1"/>
    <xf numFmtId="49" fontId="5" fillId="0" borderId="2" xfId="2" applyNumberFormat="1" applyFont="1" applyFill="1" applyBorder="1" applyAlignment="1" applyProtection="1">
      <alignment vertical="top"/>
    </xf>
    <xf numFmtId="49" fontId="5" fillId="0" borderId="2" xfId="2" applyNumberFormat="1" applyFont="1" applyFill="1" applyBorder="1" applyAlignment="1" applyProtection="1">
      <alignment vertical="top" wrapText="1"/>
    </xf>
    <xf numFmtId="49" fontId="4" fillId="0" borderId="2" xfId="2" applyNumberFormat="1" applyFont="1" applyFill="1" applyBorder="1" applyAlignment="1" applyProtection="1">
      <alignment vertical="top"/>
    </xf>
    <xf numFmtId="0" fontId="2" fillId="0" borderId="0" xfId="0" applyFont="1"/>
    <xf numFmtId="49" fontId="5" fillId="0" borderId="1" xfId="2" applyNumberFormat="1" applyFont="1" applyFill="1" applyBorder="1" applyAlignment="1" applyProtection="1">
      <alignment vertical="top"/>
    </xf>
    <xf numFmtId="0" fontId="0" fillId="0" borderId="1" xfId="0" applyBorder="1"/>
    <xf numFmtId="0" fontId="0" fillId="0" borderId="0" xfId="0"/>
    <xf numFmtId="0" fontId="4" fillId="0" borderId="1" xfId="2" applyFont="1" applyFill="1" applyBorder="1" applyProtection="1"/>
    <xf numFmtId="49" fontId="5" fillId="0" borderId="2" xfId="2" applyNumberFormat="1" applyFont="1" applyFill="1" applyBorder="1" applyAlignment="1" applyProtection="1">
      <alignment vertical="top"/>
    </xf>
    <xf numFmtId="49" fontId="5" fillId="0" borderId="0" xfId="2" applyNumberFormat="1" applyFont="1" applyFill="1" applyBorder="1" applyAlignment="1" applyProtection="1">
      <alignment vertical="top"/>
    </xf>
    <xf numFmtId="44" fontId="5" fillId="0" borderId="0" xfId="1" applyFont="1" applyFill="1" applyBorder="1" applyAlignment="1" applyProtection="1">
      <alignment vertical="top"/>
    </xf>
    <xf numFmtId="2" fontId="5" fillId="0" borderId="0" xfId="2" applyNumberFormat="1" applyFont="1" applyFill="1" applyBorder="1" applyAlignment="1" applyProtection="1">
      <alignment vertical="top"/>
    </xf>
    <xf numFmtId="49" fontId="7" fillId="0" borderId="0" xfId="2" applyNumberFormat="1" applyFont="1" applyFill="1" applyBorder="1" applyAlignment="1" applyProtection="1">
      <alignment vertical="top" wrapText="1"/>
    </xf>
    <xf numFmtId="49" fontId="5" fillId="0" borderId="4" xfId="2" applyNumberFormat="1" applyFont="1" applyFill="1" applyBorder="1" applyAlignment="1" applyProtection="1">
      <alignment vertical="top"/>
    </xf>
    <xf numFmtId="49" fontId="5" fillId="0" borderId="2" xfId="2" applyNumberFormat="1" applyFont="1" applyFill="1" applyBorder="1" applyAlignment="1" applyProtection="1">
      <alignment vertical="center" wrapText="1"/>
    </xf>
    <xf numFmtId="49" fontId="5" fillId="0" borderId="0" xfId="2" applyNumberFormat="1" applyFont="1" applyFill="1" applyBorder="1" applyAlignment="1" applyProtection="1">
      <alignment vertical="top" wrapText="1"/>
    </xf>
    <xf numFmtId="0" fontId="4" fillId="0" borderId="0" xfId="2" applyFont="1" applyFill="1" applyBorder="1" applyProtection="1"/>
    <xf numFmtId="0" fontId="4" fillId="0" borderId="0" xfId="2" applyFont="1" applyFill="1" applyBorder="1" applyAlignment="1" applyProtection="1">
      <alignment horizontal="right"/>
    </xf>
    <xf numFmtId="0" fontId="4" fillId="0" borderId="0" xfId="2" applyFont="1" applyFill="1" applyBorder="1" applyAlignment="1" applyProtection="1">
      <alignment wrapText="1"/>
    </xf>
    <xf numFmtId="49" fontId="5" fillId="0" borderId="2" xfId="2" applyNumberFormat="1" applyFont="1" applyFill="1" applyBorder="1" applyAlignment="1" applyProtection="1">
      <alignment horizontal="center" vertical="center"/>
    </xf>
    <xf numFmtId="0" fontId="4" fillId="0" borderId="1" xfId="2" applyFont="1" applyFill="1" applyBorder="1" applyAlignment="1" applyProtection="1">
      <alignment horizontal="center" vertical="center"/>
    </xf>
    <xf numFmtId="0" fontId="4" fillId="0" borderId="1" xfId="2" applyFont="1" applyFill="1" applyBorder="1" applyAlignment="1" applyProtection="1">
      <alignment horizontal="left" vertical="center"/>
    </xf>
    <xf numFmtId="49" fontId="5" fillId="0" borderId="0" xfId="2" applyNumberFormat="1" applyFont="1" applyFill="1" applyBorder="1" applyAlignment="1" applyProtection="1">
      <alignment horizontal="center" vertical="center"/>
    </xf>
    <xf numFmtId="0" fontId="5" fillId="0" borderId="0" xfId="2" applyFont="1" applyFill="1" applyBorder="1" applyAlignment="1" applyProtection="1">
      <alignment horizontal="center" vertical="center"/>
    </xf>
    <xf numFmtId="4" fontId="5" fillId="0" borderId="3" xfId="2" applyNumberFormat="1" applyFont="1" applyFill="1" applyBorder="1" applyAlignment="1" applyProtection="1">
      <alignment vertical="center"/>
    </xf>
    <xf numFmtId="4" fontId="5" fillId="0" borderId="3" xfId="2" applyNumberFormat="1" applyFont="1" applyFill="1" applyBorder="1" applyAlignment="1" applyProtection="1">
      <alignment vertical="top"/>
    </xf>
    <xf numFmtId="164" fontId="5" fillId="0" borderId="3" xfId="1" applyNumberFormat="1" applyFont="1" applyFill="1" applyBorder="1" applyAlignment="1" applyProtection="1">
      <alignment vertical="center"/>
    </xf>
    <xf numFmtId="0" fontId="0" fillId="0" borderId="0" xfId="0" applyBorder="1"/>
    <xf numFmtId="4" fontId="5" fillId="0" borderId="0" xfId="2" applyNumberFormat="1" applyFont="1" applyFill="1" applyBorder="1" applyAlignment="1" applyProtection="1">
      <alignment vertical="center"/>
    </xf>
    <xf numFmtId="49" fontId="5" fillId="0" borderId="4" xfId="2" applyNumberFormat="1" applyFont="1" applyFill="1" applyBorder="1" applyAlignment="1" applyProtection="1">
      <alignment horizontal="center" vertical="center"/>
    </xf>
    <xf numFmtId="49" fontId="5" fillId="0" borderId="4" xfId="2" applyNumberFormat="1" applyFont="1" applyFill="1" applyBorder="1" applyAlignment="1" applyProtection="1">
      <alignment vertical="top" wrapText="1"/>
    </xf>
    <xf numFmtId="164" fontId="5" fillId="0" borderId="4" xfId="1" applyNumberFormat="1" applyFont="1" applyFill="1" applyBorder="1" applyAlignment="1" applyProtection="1">
      <alignment vertical="center"/>
    </xf>
    <xf numFmtId="4" fontId="5" fillId="0" borderId="4" xfId="2" applyNumberFormat="1" applyFont="1" applyFill="1" applyBorder="1" applyAlignment="1" applyProtection="1">
      <alignment vertical="top"/>
    </xf>
    <xf numFmtId="4" fontId="5" fillId="0" borderId="4" xfId="2" applyNumberFormat="1" applyFont="1" applyFill="1" applyBorder="1" applyAlignment="1" applyProtection="1">
      <alignment vertical="center"/>
    </xf>
    <xf numFmtId="0" fontId="5" fillId="0" borderId="5" xfId="2" applyFont="1" applyFill="1" applyBorder="1" applyAlignment="1" applyProtection="1">
      <alignment horizontal="center" vertical="center"/>
    </xf>
    <xf numFmtId="0" fontId="5" fillId="0" borderId="5" xfId="2" applyFont="1" applyFill="1" applyBorder="1" applyAlignment="1" applyProtection="1">
      <alignment wrapText="1"/>
    </xf>
    <xf numFmtId="164" fontId="5" fillId="0" borderId="5" xfId="1" applyNumberFormat="1" applyFont="1" applyFill="1" applyBorder="1" applyAlignment="1" applyProtection="1">
      <alignment vertical="center"/>
    </xf>
    <xf numFmtId="4" fontId="5" fillId="0" borderId="5" xfId="2" applyNumberFormat="1" applyFont="1" applyFill="1" applyBorder="1" applyAlignment="1" applyProtection="1">
      <alignment vertical="center"/>
    </xf>
    <xf numFmtId="0" fontId="0" fillId="0" borderId="7" xfId="0" applyBorder="1"/>
    <xf numFmtId="164" fontId="0" fillId="0" borderId="0" xfId="0" applyNumberFormat="1"/>
    <xf numFmtId="44" fontId="0" fillId="0" borderId="0" xfId="0" applyNumberFormat="1"/>
    <xf numFmtId="49" fontId="4" fillId="0" borderId="0" xfId="2" applyNumberFormat="1" applyFont="1" applyFill="1" applyBorder="1" applyAlignment="1" applyProtection="1">
      <alignment vertical="top" wrapText="1"/>
    </xf>
    <xf numFmtId="164" fontId="4" fillId="0" borderId="0" xfId="1" applyNumberFormat="1" applyFont="1" applyFill="1" applyBorder="1" applyAlignment="1" applyProtection="1">
      <alignment vertical="center"/>
    </xf>
    <xf numFmtId="4" fontId="4" fillId="0" borderId="0" xfId="2" applyNumberFormat="1" applyFont="1" applyFill="1" applyBorder="1" applyAlignment="1" applyProtection="1">
      <alignment vertical="top"/>
    </xf>
    <xf numFmtId="4" fontId="4" fillId="0" borderId="0" xfId="2" applyNumberFormat="1" applyFont="1" applyFill="1" applyBorder="1" applyAlignment="1" applyProtection="1">
      <alignment vertical="center"/>
    </xf>
    <xf numFmtId="0" fontId="4" fillId="0" borderId="1" xfId="2" applyFont="1" applyFill="1" applyBorder="1" applyAlignment="1" applyProtection="1">
      <alignment horizontal="center"/>
    </xf>
    <xf numFmtId="164" fontId="5" fillId="0" borderId="3" xfId="1" applyNumberFormat="1" applyFont="1" applyFill="1" applyBorder="1" applyAlignment="1" applyProtection="1">
      <alignment horizontal="right" vertical="top"/>
    </xf>
    <xf numFmtId="164" fontId="5" fillId="0" borderId="6" xfId="1" applyNumberFormat="1" applyFont="1" applyFill="1" applyBorder="1" applyAlignment="1" applyProtection="1">
      <alignment horizontal="right" vertical="top"/>
    </xf>
    <xf numFmtId="164" fontId="5" fillId="0" borderId="0" xfId="1" applyNumberFormat="1" applyFont="1" applyFill="1" applyBorder="1" applyAlignment="1" applyProtection="1">
      <alignment horizontal="right" vertical="top"/>
    </xf>
    <xf numFmtId="164" fontId="5" fillId="0" borderId="1" xfId="1" applyNumberFormat="1" applyFont="1" applyFill="1" applyBorder="1" applyAlignment="1" applyProtection="1">
      <alignment horizontal="right" vertical="top"/>
    </xf>
    <xf numFmtId="44" fontId="5" fillId="0" borderId="0" xfId="1" applyFont="1" applyFill="1" applyBorder="1" applyAlignment="1" applyProtection="1">
      <alignment horizontal="right" vertical="top"/>
    </xf>
    <xf numFmtId="164" fontId="4" fillId="0" borderId="8" xfId="1" applyNumberFormat="1" applyFont="1" applyFill="1" applyBorder="1" applyAlignment="1" applyProtection="1">
      <alignment horizontal="right" vertical="top"/>
    </xf>
    <xf numFmtId="44" fontId="5" fillId="0" borderId="3" xfId="1" applyFont="1" applyFill="1" applyBorder="1" applyAlignment="1" applyProtection="1">
      <alignment horizontal="right" vertical="top"/>
    </xf>
    <xf numFmtId="44" fontId="5" fillId="0" borderId="4" xfId="1" applyFont="1" applyFill="1" applyBorder="1" applyAlignment="1" applyProtection="1">
      <alignment horizontal="right" vertical="top"/>
    </xf>
    <xf numFmtId="44" fontId="4" fillId="0" borderId="2" xfId="1" applyFont="1" applyFill="1" applyBorder="1" applyAlignment="1" applyProtection="1">
      <alignment horizontal="right" vertical="top"/>
    </xf>
    <xf numFmtId="0" fontId="6" fillId="2" borderId="0" xfId="2" applyFont="1" applyFill="1" applyAlignment="1" applyProtection="1">
      <alignment horizontal="center"/>
    </xf>
    <xf numFmtId="0" fontId="6" fillId="2" borderId="0" xfId="2" applyFont="1" applyFill="1" applyAlignment="1" applyProtection="1">
      <alignment horizontal="center" wrapText="1"/>
    </xf>
    <xf numFmtId="0" fontId="8" fillId="2" borderId="0" xfId="2" applyFont="1" applyFill="1" applyAlignment="1" applyProtection="1">
      <alignment horizontal="center"/>
    </xf>
    <xf numFmtId="0" fontId="8" fillId="2" borderId="0" xfId="2" applyFont="1" applyFill="1" applyAlignment="1" applyProtection="1">
      <alignment horizontal="center" wrapText="1"/>
    </xf>
  </cellXfs>
  <cellStyles count="3">
    <cellStyle name="Moneda"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62"/>
  <sheetViews>
    <sheetView tabSelected="1" topLeftCell="A30" zoomScale="110" zoomScaleNormal="110" workbookViewId="0">
      <selection activeCell="I35" sqref="I35"/>
    </sheetView>
  </sheetViews>
  <sheetFormatPr defaultColWidth="9.140625" defaultRowHeight="15" x14ac:dyDescent="0.25"/>
  <cols>
    <col min="1" max="1" width="4.85546875" style="2" customWidth="1"/>
    <col min="2" max="2" width="3.28515625" style="2" customWidth="1"/>
    <col min="3" max="3" width="55.28515625" style="2" bestFit="1" customWidth="1"/>
    <col min="4" max="6" width="9.7109375" style="2" customWidth="1"/>
    <col min="7" max="7" width="10.5703125" style="2" bestFit="1" customWidth="1"/>
    <col min="8" max="8" width="12.140625" style="2" bestFit="1" customWidth="1"/>
    <col min="9" max="9" width="10.5703125" style="2" bestFit="1" customWidth="1"/>
    <col min="10" max="10" width="12.28515625" style="2" customWidth="1"/>
    <col min="11" max="16384" width="9.140625" style="2"/>
  </cols>
  <sheetData>
    <row r="1" spans="1:10" ht="40.5" customHeight="1" x14ac:dyDescent="0.3">
      <c r="A1" s="60" t="s">
        <v>63</v>
      </c>
      <c r="B1" s="60"/>
      <c r="C1" s="60"/>
      <c r="D1" s="60"/>
      <c r="E1" s="60"/>
      <c r="F1" s="60"/>
    </row>
    <row r="3" spans="1:10" ht="15.75" x14ac:dyDescent="0.25">
      <c r="A3" s="61" t="s">
        <v>20</v>
      </c>
      <c r="B3" s="61"/>
      <c r="C3" s="61"/>
      <c r="D3" s="61"/>
      <c r="E3" s="61"/>
      <c r="F3" s="61"/>
    </row>
    <row r="4" spans="1:10" ht="14.45" x14ac:dyDescent="0.3">
      <c r="A4" s="24" t="s">
        <v>0</v>
      </c>
      <c r="B4" s="24" t="s">
        <v>1</v>
      </c>
      <c r="C4" s="25" t="s">
        <v>2</v>
      </c>
      <c r="D4" s="24" t="s">
        <v>10</v>
      </c>
      <c r="E4" s="24" t="s">
        <v>3</v>
      </c>
      <c r="F4" s="24" t="s">
        <v>4</v>
      </c>
    </row>
    <row r="5" spans="1:10" ht="89.25" customHeight="1" x14ac:dyDescent="0.25">
      <c r="A5" s="23" t="s">
        <v>5</v>
      </c>
      <c r="B5" s="23" t="s">
        <v>7</v>
      </c>
      <c r="C5" s="18" t="s">
        <v>27</v>
      </c>
      <c r="D5" s="30">
        <v>6.77</v>
      </c>
      <c r="E5" s="28">
        <v>895.05</v>
      </c>
      <c r="F5" s="30">
        <f>6058.59*0.81</f>
        <v>4907.4579000000003</v>
      </c>
    </row>
    <row r="6" spans="1:10" x14ac:dyDescent="0.25">
      <c r="A6" s="23" t="s">
        <v>6</v>
      </c>
      <c r="B6" s="23" t="s">
        <v>25</v>
      </c>
      <c r="C6" s="5" t="s">
        <v>28</v>
      </c>
      <c r="D6" s="30">
        <v>798.07</v>
      </c>
      <c r="E6" s="29">
        <v>1</v>
      </c>
      <c r="F6" s="30">
        <f>798.07*0.81</f>
        <v>646.43670000000009</v>
      </c>
    </row>
    <row r="7" spans="1:10" s="10" customFormat="1" x14ac:dyDescent="0.25">
      <c r="A7" s="33" t="s">
        <v>36</v>
      </c>
      <c r="B7" s="33" t="s">
        <v>25</v>
      </c>
      <c r="C7" s="34" t="s">
        <v>29</v>
      </c>
      <c r="D7" s="35">
        <v>678.46</v>
      </c>
      <c r="E7" s="36">
        <v>1</v>
      </c>
      <c r="F7" s="35">
        <f>678.46*0.81</f>
        <v>549.5526000000001</v>
      </c>
    </row>
    <row r="8" spans="1:10" s="10" customFormat="1" x14ac:dyDescent="0.25">
      <c r="A8" s="26"/>
      <c r="B8" s="26"/>
      <c r="C8" s="45" t="s">
        <v>52</v>
      </c>
      <c r="D8" s="46"/>
      <c r="E8" s="47"/>
      <c r="F8" s="46">
        <f>SUM(F5:F7)</f>
        <v>6103.4472000000005</v>
      </c>
      <c r="H8" s="43"/>
      <c r="I8" s="43"/>
      <c r="J8" s="43"/>
    </row>
    <row r="10" spans="1:10" ht="15.75" x14ac:dyDescent="0.25">
      <c r="A10" s="61" t="s">
        <v>26</v>
      </c>
      <c r="B10" s="61"/>
      <c r="C10" s="61"/>
      <c r="D10" s="61"/>
      <c r="E10" s="61"/>
      <c r="F10" s="61"/>
    </row>
    <row r="11" spans="1:10" x14ac:dyDescent="0.25">
      <c r="A11" s="3" t="s">
        <v>0</v>
      </c>
      <c r="B11" s="3" t="s">
        <v>1</v>
      </c>
      <c r="C11" s="3" t="s">
        <v>2</v>
      </c>
      <c r="D11" s="49" t="s">
        <v>10</v>
      </c>
      <c r="E11" s="49" t="s">
        <v>3</v>
      </c>
      <c r="F11" s="49" t="s">
        <v>4</v>
      </c>
    </row>
    <row r="12" spans="1:10" ht="81.75" customHeight="1" x14ac:dyDescent="0.25">
      <c r="A12" s="23" t="s">
        <v>8</v>
      </c>
      <c r="B12" s="23" t="s">
        <v>7</v>
      </c>
      <c r="C12" s="18" t="s">
        <v>30</v>
      </c>
      <c r="D12" s="30">
        <v>8.44</v>
      </c>
      <c r="E12" s="28">
        <v>149.55000000000001</v>
      </c>
      <c r="F12" s="30">
        <f>1262.89*0.81</f>
        <v>1022.9409000000002</v>
      </c>
    </row>
    <row r="13" spans="1:10" ht="62.25" customHeight="1" x14ac:dyDescent="0.25">
      <c r="A13" s="23" t="s">
        <v>9</v>
      </c>
      <c r="B13" s="23" t="s">
        <v>25</v>
      </c>
      <c r="C13" s="5" t="s">
        <v>31</v>
      </c>
      <c r="D13" s="30">
        <v>640.64</v>
      </c>
      <c r="E13" s="28">
        <v>1</v>
      </c>
      <c r="F13" s="30">
        <f>640.64*0.81</f>
        <v>518.91840000000002</v>
      </c>
    </row>
    <row r="14" spans="1:10" ht="99" customHeight="1" x14ac:dyDescent="0.25">
      <c r="A14" s="26" t="s">
        <v>37</v>
      </c>
      <c r="B14" s="23" t="s">
        <v>25</v>
      </c>
      <c r="C14" s="19" t="s">
        <v>59</v>
      </c>
      <c r="D14" s="30">
        <v>1868.3</v>
      </c>
      <c r="E14" s="32">
        <v>1</v>
      </c>
      <c r="F14" s="30">
        <f>1868.3*0.81</f>
        <v>1513.3230000000001</v>
      </c>
    </row>
    <row r="15" spans="1:10" s="10" customFormat="1" x14ac:dyDescent="0.25">
      <c r="A15" s="23" t="s">
        <v>38</v>
      </c>
      <c r="B15" s="23" t="s">
        <v>25</v>
      </c>
      <c r="C15" s="18" t="s">
        <v>28</v>
      </c>
      <c r="D15" s="30">
        <v>321.42</v>
      </c>
      <c r="E15" s="28">
        <v>1</v>
      </c>
      <c r="F15" s="30">
        <f>321.42*0.81</f>
        <v>260.35020000000003</v>
      </c>
    </row>
    <row r="16" spans="1:10" s="10" customFormat="1" x14ac:dyDescent="0.25">
      <c r="A16" s="33" t="s">
        <v>39</v>
      </c>
      <c r="B16" s="33" t="s">
        <v>25</v>
      </c>
      <c r="C16" s="34" t="s">
        <v>29</v>
      </c>
      <c r="D16" s="35">
        <v>229.68</v>
      </c>
      <c r="E16" s="37">
        <v>1</v>
      </c>
      <c r="F16" s="35">
        <f>229.68*0.81</f>
        <v>186.04080000000002</v>
      </c>
    </row>
    <row r="17" spans="1:11" s="10" customFormat="1" x14ac:dyDescent="0.25">
      <c r="A17" s="26"/>
      <c r="B17" s="26"/>
      <c r="C17" s="45" t="s">
        <v>52</v>
      </c>
      <c r="D17" s="46"/>
      <c r="E17" s="48"/>
      <c r="F17" s="46">
        <f>SUM(F12:F16)</f>
        <v>3501.5733000000005</v>
      </c>
    </row>
    <row r="18" spans="1:11" s="10" customFormat="1" ht="14.45" x14ac:dyDescent="0.3">
      <c r="A18" s="13"/>
      <c r="B18" s="13"/>
      <c r="C18" s="16"/>
      <c r="D18" s="14"/>
      <c r="E18" s="15"/>
      <c r="F18" s="14"/>
    </row>
    <row r="19" spans="1:11" s="10" customFormat="1" ht="15.75" x14ac:dyDescent="0.25">
      <c r="A19" s="61" t="s">
        <v>53</v>
      </c>
      <c r="B19" s="61"/>
      <c r="C19" s="61"/>
      <c r="D19" s="61"/>
      <c r="E19" s="61"/>
      <c r="F19" s="61"/>
    </row>
    <row r="20" spans="1:11" s="10" customFormat="1" x14ac:dyDescent="0.25">
      <c r="A20" s="11" t="s">
        <v>0</v>
      </c>
      <c r="B20" s="11" t="s">
        <v>1</v>
      </c>
      <c r="C20" s="11" t="s">
        <v>2</v>
      </c>
      <c r="D20" s="49" t="s">
        <v>10</v>
      </c>
      <c r="E20" s="49" t="s">
        <v>3</v>
      </c>
      <c r="F20" s="49" t="s">
        <v>4</v>
      </c>
    </row>
    <row r="21" spans="1:11" s="10" customFormat="1" ht="56.25" customHeight="1" x14ac:dyDescent="0.25">
      <c r="A21" s="23" t="s">
        <v>40</v>
      </c>
      <c r="B21" s="23" t="s">
        <v>7</v>
      </c>
      <c r="C21" s="18" t="s">
        <v>32</v>
      </c>
      <c r="D21" s="30">
        <v>6.78</v>
      </c>
      <c r="E21" s="28">
        <v>427.05</v>
      </c>
      <c r="F21" s="30">
        <f>2895.7*0.81</f>
        <v>2345.5169999999998</v>
      </c>
    </row>
    <row r="22" spans="1:11" s="10" customFormat="1" ht="97.5" customHeight="1" x14ac:dyDescent="0.25">
      <c r="A22" s="23" t="s">
        <v>41</v>
      </c>
      <c r="B22" s="23" t="s">
        <v>7</v>
      </c>
      <c r="C22" s="5" t="s">
        <v>33</v>
      </c>
      <c r="D22" s="30">
        <v>6.78</v>
      </c>
      <c r="E22" s="28">
        <v>161.69999999999999</v>
      </c>
      <c r="F22" s="30">
        <f>1096.08*0.81</f>
        <v>887.82479999999998</v>
      </c>
    </row>
    <row r="23" spans="1:11" s="10" customFormat="1" ht="50.25" customHeight="1" x14ac:dyDescent="0.25">
      <c r="A23" s="26" t="s">
        <v>42</v>
      </c>
      <c r="B23" s="26" t="s">
        <v>7</v>
      </c>
      <c r="C23" s="19" t="s">
        <v>34</v>
      </c>
      <c r="D23" s="30">
        <v>6.78</v>
      </c>
      <c r="E23" s="32">
        <v>245.16</v>
      </c>
      <c r="F23" s="30">
        <f>1661.69*0.81</f>
        <v>1345.9689000000001</v>
      </c>
    </row>
    <row r="24" spans="1:11" s="10" customFormat="1" ht="18.75" customHeight="1" x14ac:dyDescent="0.25">
      <c r="A24" s="23" t="s">
        <v>43</v>
      </c>
      <c r="B24" s="23" t="s">
        <v>25</v>
      </c>
      <c r="C24" s="18" t="s">
        <v>35</v>
      </c>
      <c r="D24" s="30">
        <v>819.5</v>
      </c>
      <c r="E24" s="28">
        <v>1</v>
      </c>
      <c r="F24" s="30">
        <f>819.5*0.81</f>
        <v>663.79500000000007</v>
      </c>
    </row>
    <row r="25" spans="1:11" s="10" customFormat="1" x14ac:dyDescent="0.25">
      <c r="A25" s="33" t="s">
        <v>44</v>
      </c>
      <c r="B25" s="33" t="s">
        <v>25</v>
      </c>
      <c r="C25" s="34" t="s">
        <v>29</v>
      </c>
      <c r="D25" s="35">
        <v>507.28</v>
      </c>
      <c r="E25" s="37">
        <v>1</v>
      </c>
      <c r="F25" s="35">
        <f>507.28*0.81</f>
        <v>410.89679999999998</v>
      </c>
    </row>
    <row r="26" spans="1:11" s="10" customFormat="1" x14ac:dyDescent="0.25">
      <c r="A26" s="26"/>
      <c r="B26" s="26"/>
      <c r="C26" s="45" t="s">
        <v>52</v>
      </c>
      <c r="D26" s="46"/>
      <c r="E26" s="48"/>
      <c r="F26" s="46">
        <f>SUM(F21:F25)</f>
        <v>5654.0025000000005</v>
      </c>
    </row>
    <row r="27" spans="1:11" s="10" customFormat="1" ht="14.45" x14ac:dyDescent="0.3">
      <c r="A27" s="13"/>
      <c r="B27" s="13"/>
      <c r="C27" s="16"/>
      <c r="D27" s="14"/>
      <c r="E27" s="15"/>
      <c r="F27" s="14"/>
    </row>
    <row r="28" spans="1:11" s="10" customFormat="1" ht="15.75" x14ac:dyDescent="0.25">
      <c r="A28" s="62" t="s">
        <v>54</v>
      </c>
      <c r="B28" s="61"/>
      <c r="C28" s="61"/>
      <c r="D28" s="61"/>
      <c r="E28" s="61"/>
      <c r="F28" s="61"/>
    </row>
    <row r="29" spans="1:11" s="10" customFormat="1" x14ac:dyDescent="0.25">
      <c r="A29" s="11" t="s">
        <v>0</v>
      </c>
      <c r="B29" s="11" t="s">
        <v>1</v>
      </c>
      <c r="C29" s="11" t="s">
        <v>2</v>
      </c>
      <c r="D29" s="49" t="s">
        <v>10</v>
      </c>
      <c r="E29" s="49" t="s">
        <v>3</v>
      </c>
      <c r="F29" s="49" t="s">
        <v>4</v>
      </c>
    </row>
    <row r="30" spans="1:11" s="10" customFormat="1" ht="48" customHeight="1" x14ac:dyDescent="0.25">
      <c r="A30" s="38" t="s">
        <v>45</v>
      </c>
      <c r="B30" s="38" t="s">
        <v>21</v>
      </c>
      <c r="C30" s="39" t="s">
        <v>60</v>
      </c>
      <c r="D30" s="40">
        <v>34.020000000000003</v>
      </c>
      <c r="E30" s="41">
        <v>23.5</v>
      </c>
      <c r="F30" s="40">
        <f>799.47*0.7587</f>
        <v>606.55788900000005</v>
      </c>
      <c r="H30" s="43"/>
    </row>
    <row r="31" spans="1:11" s="10" customFormat="1" x14ac:dyDescent="0.25">
      <c r="A31" s="27"/>
      <c r="B31" s="27"/>
      <c r="C31" s="22" t="s">
        <v>52</v>
      </c>
      <c r="D31" s="46"/>
      <c r="E31" s="48"/>
      <c r="F31" s="46">
        <f>F30</f>
        <v>606.55788900000005</v>
      </c>
      <c r="H31" s="43"/>
      <c r="I31" s="43"/>
      <c r="J31" s="43"/>
      <c r="K31" s="43"/>
    </row>
    <row r="32" spans="1:11" s="10" customFormat="1" ht="14.45" x14ac:dyDescent="0.3">
      <c r="A32" s="20"/>
      <c r="B32" s="20"/>
      <c r="C32" s="22"/>
      <c r="D32" s="21"/>
      <c r="E32" s="21"/>
      <c r="F32" s="21"/>
    </row>
    <row r="33" spans="1:8" s="10" customFormat="1" ht="15.75" x14ac:dyDescent="0.25">
      <c r="A33" s="62" t="s">
        <v>56</v>
      </c>
      <c r="B33" s="61"/>
      <c r="C33" s="61"/>
      <c r="D33" s="61"/>
      <c r="E33" s="61"/>
      <c r="F33" s="61"/>
    </row>
    <row r="34" spans="1:8" s="10" customFormat="1" ht="14.45" x14ac:dyDescent="0.3">
      <c r="A34" s="11" t="s">
        <v>0</v>
      </c>
      <c r="B34" s="11" t="s">
        <v>1</v>
      </c>
      <c r="C34" s="11" t="s">
        <v>2</v>
      </c>
      <c r="D34" s="1" t="s">
        <v>10</v>
      </c>
      <c r="E34" s="1" t="s">
        <v>3</v>
      </c>
      <c r="F34" s="1" t="s">
        <v>4</v>
      </c>
    </row>
    <row r="35" spans="1:8" s="10" customFormat="1" ht="63" customHeight="1" x14ac:dyDescent="0.25">
      <c r="A35" s="23" t="s">
        <v>18</v>
      </c>
      <c r="B35" s="23" t="s">
        <v>25</v>
      </c>
      <c r="C35" s="18" t="s">
        <v>58</v>
      </c>
      <c r="D35" s="30">
        <v>1080.8</v>
      </c>
      <c r="E35" s="28">
        <v>1</v>
      </c>
      <c r="F35" s="30">
        <f>1080.8*0.7587</f>
        <v>820.00296000000003</v>
      </c>
      <c r="H35" s="43"/>
    </row>
    <row r="36" spans="1:8" s="10" customFormat="1" x14ac:dyDescent="0.25">
      <c r="A36" s="23" t="s">
        <v>46</v>
      </c>
      <c r="B36" s="23" t="s">
        <v>25</v>
      </c>
      <c r="C36" s="5" t="s">
        <v>22</v>
      </c>
      <c r="D36" s="30">
        <v>283.38</v>
      </c>
      <c r="E36" s="28">
        <v>1</v>
      </c>
      <c r="F36" s="30">
        <f>283.38*0.7587</f>
        <v>215.000406</v>
      </c>
      <c r="H36" s="43"/>
    </row>
    <row r="37" spans="1:8" s="10" customFormat="1" ht="59.25" customHeight="1" x14ac:dyDescent="0.25">
      <c r="A37" s="23" t="s">
        <v>47</v>
      </c>
      <c r="B37" s="26"/>
      <c r="C37" s="19" t="s">
        <v>61</v>
      </c>
      <c r="D37" s="30">
        <v>142.82</v>
      </c>
      <c r="E37" s="28">
        <v>15.2</v>
      </c>
      <c r="F37" s="30">
        <f>2170.86*0.7587</f>
        <v>1647.0314820000001</v>
      </c>
      <c r="H37" s="43"/>
    </row>
    <row r="38" spans="1:8" s="10" customFormat="1" ht="15.75" customHeight="1" x14ac:dyDescent="0.3">
      <c r="A38" s="23" t="s">
        <v>48</v>
      </c>
      <c r="B38" s="23" t="s">
        <v>25</v>
      </c>
      <c r="C38" s="18" t="s">
        <v>23</v>
      </c>
      <c r="D38" s="30">
        <v>184.53</v>
      </c>
      <c r="E38" s="28">
        <v>1</v>
      </c>
      <c r="F38" s="30">
        <f>184.53*0.7587</f>
        <v>140.00291100000001</v>
      </c>
      <c r="H38" s="43"/>
    </row>
    <row r="39" spans="1:8" s="10" customFormat="1" ht="45" x14ac:dyDescent="0.25">
      <c r="A39" s="23" t="s">
        <v>49</v>
      </c>
      <c r="B39" s="23" t="s">
        <v>25</v>
      </c>
      <c r="C39" s="5" t="s">
        <v>62</v>
      </c>
      <c r="D39" s="30">
        <v>1713.46</v>
      </c>
      <c r="E39" s="28">
        <v>1</v>
      </c>
      <c r="F39" s="30">
        <f>1713.46*0.7587</f>
        <v>1300.0021020000001</v>
      </c>
      <c r="H39" s="43"/>
    </row>
    <row r="40" spans="1:8" s="10" customFormat="1" ht="33.75" x14ac:dyDescent="0.25">
      <c r="A40" s="23" t="s">
        <v>50</v>
      </c>
      <c r="B40" s="23" t="s">
        <v>25</v>
      </c>
      <c r="C40" s="18" t="s">
        <v>57</v>
      </c>
      <c r="D40" s="30">
        <v>336.1</v>
      </c>
      <c r="E40" s="28">
        <v>1</v>
      </c>
      <c r="F40" s="30">
        <f>336.1*0.7587</f>
        <v>254.99907000000002</v>
      </c>
      <c r="H40" s="43"/>
    </row>
    <row r="41" spans="1:8" s="10" customFormat="1" x14ac:dyDescent="0.25">
      <c r="A41" s="33" t="s">
        <v>51</v>
      </c>
      <c r="B41" s="33" t="s">
        <v>25</v>
      </c>
      <c r="C41" s="34" t="s">
        <v>24</v>
      </c>
      <c r="D41" s="35">
        <v>144.97999999999999</v>
      </c>
      <c r="E41" s="37">
        <v>1</v>
      </c>
      <c r="F41" s="35">
        <f>144.98*0.7587</f>
        <v>109.996326</v>
      </c>
      <c r="H41" s="43"/>
    </row>
    <row r="42" spans="1:8" s="10" customFormat="1" x14ac:dyDescent="0.25">
      <c r="A42" s="26"/>
      <c r="B42" s="26"/>
      <c r="C42" s="45" t="s">
        <v>52</v>
      </c>
      <c r="D42" s="46"/>
      <c r="E42" s="48"/>
      <c r="F42" s="46">
        <f>SUM(F35:F41)</f>
        <v>4487.0352570000005</v>
      </c>
      <c r="H42" s="43"/>
    </row>
    <row r="43" spans="1:8" s="10" customFormat="1" ht="14.45" x14ac:dyDescent="0.3">
      <c r="A43" s="13"/>
      <c r="B43" s="13"/>
      <c r="C43" s="16"/>
      <c r="D43" s="14"/>
      <c r="E43" s="15"/>
      <c r="F43" s="14"/>
    </row>
    <row r="44" spans="1:8" s="10" customFormat="1" ht="14.45" hidden="1" x14ac:dyDescent="0.3">
      <c r="A44" s="13"/>
      <c r="B44" s="13"/>
      <c r="C44" s="16"/>
      <c r="D44" s="14"/>
      <c r="E44" s="15"/>
      <c r="F44" s="14"/>
    </row>
    <row r="45" spans="1:8" s="10" customFormat="1" ht="14.45" hidden="1" x14ac:dyDescent="0.3">
      <c r="A45" s="13"/>
      <c r="B45" s="13"/>
      <c r="C45" s="16"/>
      <c r="D45" s="14"/>
      <c r="E45" s="15"/>
      <c r="F45" s="14"/>
    </row>
    <row r="46" spans="1:8" s="10" customFormat="1" ht="14.45" hidden="1" x14ac:dyDescent="0.3">
      <c r="A46" s="13"/>
      <c r="B46" s="13"/>
      <c r="C46" s="16"/>
      <c r="D46" s="14"/>
      <c r="E46" s="15"/>
      <c r="F46" s="14"/>
    </row>
    <row r="47" spans="1:8" s="10" customFormat="1" ht="14.45" hidden="1" x14ac:dyDescent="0.3">
      <c r="A47" s="13"/>
      <c r="B47" s="13"/>
      <c r="C47" s="16"/>
      <c r="D47" s="14"/>
      <c r="E47" s="15"/>
      <c r="F47" s="14"/>
    </row>
    <row r="48" spans="1:8" ht="14.45" hidden="1" x14ac:dyDescent="0.3">
      <c r="A48" s="10"/>
      <c r="B48" s="10"/>
      <c r="C48" s="10"/>
      <c r="D48" s="10"/>
      <c r="E48" s="10"/>
      <c r="F48" s="10"/>
    </row>
    <row r="49" spans="1:8" ht="18" x14ac:dyDescent="0.35">
      <c r="A49" s="59" t="s">
        <v>19</v>
      </c>
      <c r="B49" s="59"/>
      <c r="C49" s="59"/>
      <c r="D49" s="59"/>
      <c r="E49" s="59"/>
      <c r="F49" s="59"/>
    </row>
    <row r="50" spans="1:8" x14ac:dyDescent="0.25">
      <c r="A50" s="11" t="s">
        <v>11</v>
      </c>
      <c r="B50" s="11"/>
      <c r="C50" s="11"/>
      <c r="D50" s="11"/>
      <c r="E50" s="1"/>
      <c r="F50" s="1" t="s">
        <v>4</v>
      </c>
    </row>
    <row r="51" spans="1:8" x14ac:dyDescent="0.25">
      <c r="A51" s="4" t="str">
        <f>A3</f>
        <v>CAPÍTOL 01 - Pintura Interior Bombers Sant Andreu</v>
      </c>
      <c r="F51" s="50">
        <f>SUM(F5:F7)</f>
        <v>6103.4472000000005</v>
      </c>
      <c r="H51" s="43"/>
    </row>
    <row r="52" spans="1:8" x14ac:dyDescent="0.25">
      <c r="A52" s="13" t="str">
        <f>A10</f>
        <v>CAPÍTOL 02 - Pintura Interior Bombers Zona Franca</v>
      </c>
      <c r="F52" s="51">
        <f>SUM(F12:F16)</f>
        <v>3501.5733000000005</v>
      </c>
      <c r="H52" s="43"/>
    </row>
    <row r="53" spans="1:8" x14ac:dyDescent="0.25">
      <c r="A53" s="13" t="str">
        <f>A19</f>
        <v xml:space="preserve">CAPÍTOL 03 - Pintura Interior Parc de Bombers Vall Hebron </v>
      </c>
      <c r="B53" s="31"/>
      <c r="C53" s="31"/>
      <c r="D53" s="31"/>
      <c r="E53" s="31"/>
      <c r="F53" s="52">
        <f>SUM(F21:F25)</f>
        <v>5654.0025000000005</v>
      </c>
    </row>
    <row r="54" spans="1:8" s="10" customFormat="1" x14ac:dyDescent="0.25">
      <c r="A54" s="12" t="s">
        <v>54</v>
      </c>
      <c r="D54" s="31"/>
      <c r="E54" s="31"/>
      <c r="F54" s="52">
        <f>SUM(F30)</f>
        <v>606.55788900000005</v>
      </c>
    </row>
    <row r="55" spans="1:8" s="10" customFormat="1" x14ac:dyDescent="0.25">
      <c r="A55" s="17" t="s">
        <v>55</v>
      </c>
      <c r="B55" s="9"/>
      <c r="C55" s="9"/>
      <c r="D55" s="9"/>
      <c r="E55" s="9"/>
      <c r="F55" s="53">
        <f>SUM(F35:F41)</f>
        <v>4487.0352570000005</v>
      </c>
    </row>
    <row r="56" spans="1:8" s="10" customFormat="1" hidden="1" x14ac:dyDescent="0.25">
      <c r="A56" s="17"/>
      <c r="B56" s="9"/>
      <c r="C56" s="9"/>
      <c r="D56" s="31"/>
      <c r="E56" s="31"/>
      <c r="F56" s="54"/>
    </row>
    <row r="57" spans="1:8" x14ac:dyDescent="0.25">
      <c r="A57" s="6" t="s">
        <v>12</v>
      </c>
      <c r="B57" s="7"/>
      <c r="C57" s="7"/>
      <c r="D57" s="42"/>
      <c r="E57" s="42"/>
      <c r="F57" s="55">
        <f>SUM(F51:F55)</f>
        <v>20352.616146</v>
      </c>
      <c r="G57" s="43"/>
      <c r="H57" s="43"/>
    </row>
    <row r="58" spans="1:8" x14ac:dyDescent="0.25">
      <c r="A58" s="4" t="s">
        <v>14</v>
      </c>
      <c r="F58" s="56">
        <f>ROUND(F57*0.13,2)</f>
        <v>2645.84</v>
      </c>
      <c r="H58" s="43"/>
    </row>
    <row r="59" spans="1:8" x14ac:dyDescent="0.25">
      <c r="A59" s="8" t="s">
        <v>13</v>
      </c>
      <c r="B59" s="9"/>
      <c r="C59" s="9"/>
      <c r="D59" s="9"/>
      <c r="E59" s="9"/>
      <c r="F59" s="57">
        <f>ROUND(F57*0.06,2)</f>
        <v>1221.1600000000001</v>
      </c>
      <c r="H59" s="43"/>
    </row>
    <row r="60" spans="1:8" x14ac:dyDescent="0.25">
      <c r="A60" s="6" t="s">
        <v>15</v>
      </c>
      <c r="B60" s="7"/>
      <c r="C60" s="7"/>
      <c r="D60" s="7"/>
      <c r="E60" s="7"/>
      <c r="F60" s="58">
        <f>SUM(F57:F59)</f>
        <v>24219.616146</v>
      </c>
      <c r="H60" s="43"/>
    </row>
    <row r="61" spans="1:8" x14ac:dyDescent="0.25">
      <c r="A61" s="8" t="s">
        <v>16</v>
      </c>
      <c r="B61" s="9"/>
      <c r="C61" s="9"/>
      <c r="D61" s="9"/>
      <c r="E61" s="9"/>
      <c r="F61" s="57">
        <f>ROUND(F60*0.21,2)</f>
        <v>5086.12</v>
      </c>
      <c r="H61" s="43"/>
    </row>
    <row r="62" spans="1:8" x14ac:dyDescent="0.25">
      <c r="A62" s="6" t="s">
        <v>17</v>
      </c>
      <c r="B62" s="7"/>
      <c r="C62" s="7"/>
      <c r="F62" s="58">
        <f>SUM(F60:F61)</f>
        <v>29305.736145999999</v>
      </c>
      <c r="H62" s="44"/>
    </row>
  </sheetData>
  <mergeCells count="7">
    <mergeCell ref="A49:F49"/>
    <mergeCell ref="A1:F1"/>
    <mergeCell ref="A3:F3"/>
    <mergeCell ref="A10:F10"/>
    <mergeCell ref="A19:F19"/>
    <mergeCell ref="A28:F28"/>
    <mergeCell ref="A33:F33"/>
  </mergeCells>
  <pageMargins left="0.7" right="0.7" top="0.75" bottom="0.75" header="0.3" footer="0.3"/>
  <pageSetup paperSize="9" scale="9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TAPIES,4</vt:lpstr>
      <vt:lpstr>'TAPIES,4'!Àrea_d'impressió</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2024-05-17T07:58:23Z</cp:lastPrinted>
  <dcterms:created xsi:type="dcterms:W3CDTF">2023-03-07T07:52:46Z</dcterms:created>
  <dcterms:modified xsi:type="dcterms:W3CDTF">2024-05-17T10:07:29Z</dcterms:modified>
</cp:coreProperties>
</file>