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\Dropbox\Carpeta del equipo de BAYARRIarquitectes\6.PROJECTES_2021-2025\2023\2.0.ReForMes\JardinsHiroshima.036\5.Amidament\"/>
    </mc:Choice>
  </mc:AlternateContent>
  <bookViews>
    <workbookView xWindow="120" yWindow="135" windowWidth="20730" windowHeight="11760"/>
  </bookViews>
  <sheets>
    <sheet name="PRSSUPOST.LAST" sheetId="8" r:id="rId1"/>
  </sheets>
  <definedNames>
    <definedName name="_xlnm.Print_Area" localSheetId="0">PRSSUPOST.LAST!$A$2:$L$478</definedName>
    <definedName name="_xlnm.Print_Titles" localSheetId="0">PRSSUPOST.LAST!$3:$3</definedName>
  </definedNames>
  <calcPr calcId="152511"/>
</workbook>
</file>

<file path=xl/calcChain.xml><?xml version="1.0" encoding="utf-8"?>
<calcChain xmlns="http://schemas.openxmlformats.org/spreadsheetml/2006/main">
  <c r="L438" i="8" l="1"/>
  <c r="I433" i="8"/>
  <c r="J431" i="8" s="1"/>
  <c r="L431" i="8" s="1"/>
  <c r="I429" i="8"/>
  <c r="J427" i="8" s="1"/>
  <c r="L427" i="8" s="1"/>
  <c r="I425" i="8"/>
  <c r="J423" i="8" s="1"/>
  <c r="L423" i="8" s="1"/>
  <c r="I421" i="8"/>
  <c r="J419" i="8" s="1"/>
  <c r="L419" i="8" s="1"/>
  <c r="I412" i="8"/>
  <c r="J410" i="8" s="1"/>
  <c r="L410" i="8" s="1"/>
  <c r="L407" i="8"/>
  <c r="L405" i="8"/>
  <c r="L403" i="8"/>
  <c r="L401" i="8"/>
  <c r="L399" i="8"/>
  <c r="L397" i="8"/>
  <c r="L395" i="8"/>
  <c r="I392" i="8"/>
  <c r="L391" i="8"/>
  <c r="I391" i="8"/>
  <c r="I390" i="8"/>
  <c r="L389" i="8"/>
  <c r="I389" i="8"/>
  <c r="I388" i="8"/>
  <c r="L387" i="8"/>
  <c r="I387" i="8"/>
  <c r="I386" i="8"/>
  <c r="L385" i="8"/>
  <c r="I385" i="8"/>
  <c r="I384" i="8"/>
  <c r="I383" i="8"/>
  <c r="L382" i="8"/>
  <c r="I382" i="8"/>
  <c r="I378" i="8"/>
  <c r="J376" i="8" s="1"/>
  <c r="L376" i="8" s="1"/>
  <c r="I374" i="8"/>
  <c r="J372" i="8" s="1"/>
  <c r="L372" i="8" s="1"/>
  <c r="I370" i="8"/>
  <c r="J368" i="8" s="1"/>
  <c r="L368" i="8" s="1"/>
  <c r="I366" i="8"/>
  <c r="J364" i="8" s="1"/>
  <c r="L364" i="8" s="1"/>
  <c r="I362" i="8"/>
  <c r="J360" i="8" s="1"/>
  <c r="L360" i="8" s="1"/>
  <c r="I358" i="8"/>
  <c r="J356" i="8" s="1"/>
  <c r="L356" i="8" s="1"/>
  <c r="I349" i="8"/>
  <c r="J347" i="8" s="1"/>
  <c r="L347" i="8" s="1"/>
  <c r="I345" i="8"/>
  <c r="J343" i="8" s="1"/>
  <c r="L343" i="8" s="1"/>
  <c r="I341" i="8"/>
  <c r="J339" i="8" s="1"/>
  <c r="L339" i="8" s="1"/>
  <c r="I337" i="8"/>
  <c r="J335" i="8" s="1"/>
  <c r="L335" i="8" s="1"/>
  <c r="I333" i="8"/>
  <c r="J331" i="8"/>
  <c r="L331" i="8" s="1"/>
  <c r="I329" i="8"/>
  <c r="J327" i="8" s="1"/>
  <c r="L327" i="8" s="1"/>
  <c r="I320" i="8"/>
  <c r="J318" i="8"/>
  <c r="L318" i="8" s="1"/>
  <c r="I316" i="8"/>
  <c r="J314" i="8" s="1"/>
  <c r="L314" i="8" s="1"/>
  <c r="I312" i="8"/>
  <c r="I311" i="8"/>
  <c r="I310" i="8"/>
  <c r="I309" i="8"/>
  <c r="L299" i="8"/>
  <c r="L296" i="8"/>
  <c r="I294" i="8"/>
  <c r="J292" i="8" s="1"/>
  <c r="L292" i="8" s="1"/>
  <c r="L290" i="8"/>
  <c r="K290" i="8"/>
  <c r="J290" i="8"/>
  <c r="I288" i="8"/>
  <c r="J286" i="8" s="1"/>
  <c r="L286" i="8" s="1"/>
  <c r="I284" i="8"/>
  <c r="J282" i="8" s="1"/>
  <c r="L282" i="8" s="1"/>
  <c r="I280" i="8"/>
  <c r="J278" i="8" s="1"/>
  <c r="L278" i="8" s="1"/>
  <c r="I276" i="8"/>
  <c r="J274" i="8" s="1"/>
  <c r="L274" i="8" s="1"/>
  <c r="I272" i="8"/>
  <c r="J270" i="8" s="1"/>
  <c r="L270" i="8" s="1"/>
  <c r="I268" i="8"/>
  <c r="J266" i="8" s="1"/>
  <c r="L266" i="8" s="1"/>
  <c r="I264" i="8"/>
  <c r="J262" i="8" s="1"/>
  <c r="L262" i="8" s="1"/>
  <c r="I260" i="8"/>
  <c r="J258" i="8" s="1"/>
  <c r="L258" i="8" s="1"/>
  <c r="I256" i="8"/>
  <c r="J254" i="8"/>
  <c r="L254" i="8" s="1"/>
  <c r="I252" i="8"/>
  <c r="L250" i="8"/>
  <c r="I248" i="8"/>
  <c r="J246" i="8" s="1"/>
  <c r="L246" i="8" s="1"/>
  <c r="I244" i="8"/>
  <c r="J242" i="8" s="1"/>
  <c r="L242" i="8" s="1"/>
  <c r="I240" i="8"/>
  <c r="L238" i="8"/>
  <c r="I236" i="8"/>
  <c r="L234" i="8"/>
  <c r="I232" i="8"/>
  <c r="L230" i="8"/>
  <c r="I228" i="8"/>
  <c r="J226" i="8" s="1"/>
  <c r="L226" i="8" s="1"/>
  <c r="I224" i="8"/>
  <c r="I223" i="8"/>
  <c r="I222" i="8"/>
  <c r="L220" i="8"/>
  <c r="I218" i="8"/>
  <c r="I217" i="8"/>
  <c r="L215" i="8"/>
  <c r="I213" i="8"/>
  <c r="I212" i="8"/>
  <c r="J210" i="8" s="1"/>
  <c r="L210" i="8" s="1"/>
  <c r="I208" i="8"/>
  <c r="I207" i="8"/>
  <c r="I206" i="8"/>
  <c r="I202" i="8"/>
  <c r="J200" i="8" s="1"/>
  <c r="L200" i="8" s="1"/>
  <c r="I198" i="8"/>
  <c r="J196" i="8" s="1"/>
  <c r="L196" i="8" s="1"/>
  <c r="I194" i="8"/>
  <c r="J192" i="8" s="1"/>
  <c r="L192" i="8" s="1"/>
  <c r="I190" i="8"/>
  <c r="J188" i="8" s="1"/>
  <c r="L188" i="8" s="1"/>
  <c r="I181" i="8"/>
  <c r="J179" i="8" s="1"/>
  <c r="L179" i="8" s="1"/>
  <c r="I177" i="8"/>
  <c r="J175" i="8" s="1"/>
  <c r="L175" i="8" s="1"/>
  <c r="I173" i="8"/>
  <c r="I172" i="8"/>
  <c r="I168" i="8"/>
  <c r="I167" i="8"/>
  <c r="J165" i="8" s="1"/>
  <c r="L165" i="8" s="1"/>
  <c r="I163" i="8"/>
  <c r="I162" i="8"/>
  <c r="I153" i="8"/>
  <c r="J151" i="8" s="1"/>
  <c r="L151" i="8" s="1"/>
  <c r="I149" i="8"/>
  <c r="J147" i="8" s="1"/>
  <c r="L147" i="8" s="1"/>
  <c r="I145" i="8"/>
  <c r="J143" i="8" s="1"/>
  <c r="L143" i="8" s="1"/>
  <c r="I141" i="8"/>
  <c r="J139" i="8" s="1"/>
  <c r="L139" i="8" s="1"/>
  <c r="I137" i="8"/>
  <c r="J135" i="8" s="1"/>
  <c r="L135" i="8" s="1"/>
  <c r="I133" i="8"/>
  <c r="J131" i="8" s="1"/>
  <c r="L131" i="8" s="1"/>
  <c r="I129" i="8"/>
  <c r="J127" i="8" s="1"/>
  <c r="L127" i="8" s="1"/>
  <c r="I120" i="8"/>
  <c r="J118" i="8" s="1"/>
  <c r="L118" i="8" s="1"/>
  <c r="I116" i="8"/>
  <c r="J114" i="8" s="1"/>
  <c r="L114" i="8" s="1"/>
  <c r="I112" i="8"/>
  <c r="J110" i="8" s="1"/>
  <c r="L110" i="8" s="1"/>
  <c r="I108" i="8"/>
  <c r="J106" i="8" s="1"/>
  <c r="L106" i="8" s="1"/>
  <c r="I104" i="8"/>
  <c r="J102" i="8" s="1"/>
  <c r="L102" i="8" s="1"/>
  <c r="I100" i="8"/>
  <c r="J98" i="8" s="1"/>
  <c r="L98" i="8" s="1"/>
  <c r="I96" i="8"/>
  <c r="J94" i="8" s="1"/>
  <c r="L94" i="8" s="1"/>
  <c r="I92" i="8"/>
  <c r="J90" i="8" s="1"/>
  <c r="L90" i="8" s="1"/>
  <c r="I83" i="8"/>
  <c r="J81" i="8" s="1"/>
  <c r="L81" i="8" s="1"/>
  <c r="I79" i="8"/>
  <c r="J77" i="8"/>
  <c r="L77" i="8" s="1"/>
  <c r="I75" i="8"/>
  <c r="J73" i="8" s="1"/>
  <c r="L73" i="8" s="1"/>
  <c r="I71" i="8"/>
  <c r="J69" i="8" s="1"/>
  <c r="L69" i="8" s="1"/>
  <c r="I67" i="8"/>
  <c r="J65" i="8"/>
  <c r="L65" i="8" s="1"/>
  <c r="I63" i="8"/>
  <c r="J61" i="8" s="1"/>
  <c r="L61" i="8" s="1"/>
  <c r="I59" i="8"/>
  <c r="I58" i="8"/>
  <c r="I57" i="8"/>
  <c r="I48" i="8"/>
  <c r="J46" i="8"/>
  <c r="L46" i="8" s="1"/>
  <c r="I44" i="8"/>
  <c r="I43" i="8"/>
  <c r="I42" i="8"/>
  <c r="I38" i="8"/>
  <c r="I37" i="8"/>
  <c r="I33" i="8"/>
  <c r="I32" i="8"/>
  <c r="I23" i="8"/>
  <c r="J21" i="8" s="1"/>
  <c r="L21" i="8" s="1"/>
  <c r="I19" i="8"/>
  <c r="J17" i="8" s="1"/>
  <c r="L17" i="8" s="1"/>
  <c r="I15" i="8"/>
  <c r="J13" i="8" s="1"/>
  <c r="L13" i="8" s="1"/>
  <c r="I11" i="8"/>
  <c r="J9" i="8" s="1"/>
  <c r="L9" i="8" s="1"/>
  <c r="I7" i="8"/>
  <c r="J5" i="8" s="1"/>
  <c r="L5" i="8" s="1"/>
  <c r="J35" i="8" l="1"/>
  <c r="L35" i="8" s="1"/>
  <c r="L435" i="8"/>
  <c r="J455" i="8" s="1"/>
  <c r="L122" i="8"/>
  <c r="J448" i="8" s="1"/>
  <c r="L155" i="8"/>
  <c r="J449" i="8" s="1"/>
  <c r="J55" i="8"/>
  <c r="L55" i="8" s="1"/>
  <c r="J204" i="8"/>
  <c r="L204" i="8" s="1"/>
  <c r="J30" i="8"/>
  <c r="L30" i="8" s="1"/>
  <c r="J40" i="8"/>
  <c r="L40" i="8" s="1"/>
  <c r="J307" i="8"/>
  <c r="L307" i="8" s="1"/>
  <c r="L322" i="8" s="1"/>
  <c r="J452" i="8" s="1"/>
  <c r="L380" i="8"/>
  <c r="L414" i="8" s="1"/>
  <c r="J454" i="8" s="1"/>
  <c r="J160" i="8"/>
  <c r="L160" i="8" s="1"/>
  <c r="J170" i="8"/>
  <c r="L170" i="8" s="1"/>
  <c r="L183" i="8" s="1"/>
  <c r="J450" i="8" s="1"/>
  <c r="L85" i="8"/>
  <c r="J447" i="8" s="1"/>
  <c r="L302" i="8"/>
  <c r="J451" i="8" s="1"/>
  <c r="L351" i="8"/>
  <c r="J453" i="8" s="1"/>
  <c r="L50" i="8"/>
  <c r="J446" i="8" s="1"/>
  <c r="L25" i="8"/>
  <c r="J445" i="8" l="1"/>
  <c r="J457" i="8" l="1"/>
  <c r="J465" i="8" s="1"/>
  <c r="J466" i="8" l="1"/>
  <c r="J467" i="8"/>
  <c r="J469" i="8" l="1"/>
  <c r="J471" i="8" s="1"/>
  <c r="J473" i="8" s="1"/>
</calcChain>
</file>

<file path=xl/comments1.xml><?xml version="1.0" encoding="utf-8"?>
<comments xmlns="http://schemas.openxmlformats.org/spreadsheetml/2006/main">
  <authors>
    <author>Eduard Vilaplana</author>
  </authors>
  <commentList>
    <comment ref="E3" authorId="0" shapeId="0">
      <text>
        <r>
          <rPr>
            <b/>
            <sz val="9"/>
            <color rgb="FF000000"/>
            <rFont val="Tahoma"/>
            <family val="2"/>
          </rPr>
          <t>Columna A: Número de unidades iguales de la línia de medición</t>
        </r>
      </text>
    </comment>
    <comment ref="F3" authorId="0" shapeId="0">
      <text>
        <r>
          <rPr>
            <b/>
            <sz val="9"/>
            <color rgb="FF000000"/>
            <rFont val="Tahoma"/>
            <family val="2"/>
          </rPr>
          <t>Columna B: Longitud de la línia de medición</t>
        </r>
      </text>
    </comment>
    <comment ref="G3" authorId="0" shapeId="0">
      <text>
        <r>
          <rPr>
            <b/>
            <sz val="9"/>
            <color rgb="FF000000"/>
            <rFont val="Tahoma"/>
            <family val="2"/>
          </rPr>
          <t>Columna C: Anchura de la línia de medición</t>
        </r>
      </text>
    </comment>
    <comment ref="H3" authorId="0" shapeId="0">
      <text>
        <r>
          <rPr>
            <b/>
            <sz val="9"/>
            <color rgb="FF000000"/>
            <rFont val="Tahoma"/>
            <family val="2"/>
          </rPr>
          <t>Columna D: Altura de la línia de medición</t>
        </r>
      </text>
    </comment>
    <comment ref="I3" authorId="0" shapeId="0">
      <text>
        <r>
          <rPr>
            <b/>
            <sz val="9"/>
            <color rgb="FF000000"/>
            <rFont val="Tahoma"/>
            <family val="2"/>
          </rPr>
          <t>Cantidad Verde: Referencia a otra partida Naranja: Fórmula de medición Azul: Expresión</t>
        </r>
      </text>
    </comment>
  </commentList>
</comments>
</file>

<file path=xl/sharedStrings.xml><?xml version="1.0" encoding="utf-8"?>
<sst xmlns="http://schemas.openxmlformats.org/spreadsheetml/2006/main" count="493" uniqueCount="282">
  <si>
    <t>m2</t>
  </si>
  <si>
    <t>uts</t>
  </si>
  <si>
    <t>ml</t>
  </si>
  <si>
    <t>Codi</t>
  </si>
  <si>
    <t>Longitud</t>
  </si>
  <si>
    <t>Amplada</t>
  </si>
  <si>
    <t>Alçada</t>
  </si>
  <si>
    <t/>
  </si>
  <si>
    <t>m²</t>
  </si>
  <si>
    <t>pa</t>
  </si>
  <si>
    <t>RASPALLAT DE PINTURES I ÒXIDS EXISTENTS SOBRE PORTA D'ENTRADA A FINCA</t>
  </si>
  <si>
    <t>Quantitat</t>
  </si>
  <si>
    <t>01.03.4</t>
  </si>
  <si>
    <t>m3</t>
  </si>
  <si>
    <t>MOBILIARI URBÀ</t>
  </si>
  <si>
    <t>accessos</t>
  </si>
  <si>
    <t>arbustiva</t>
  </si>
  <si>
    <t>Total CAPÍTOL 04</t>
  </si>
  <si>
    <t>Total CAPÍTOL 05</t>
  </si>
  <si>
    <t>Total CAPÍTOL 03</t>
  </si>
  <si>
    <t>Total CAPÍTOL 02</t>
  </si>
  <si>
    <t>Total CAPÍTOL 01</t>
  </si>
  <si>
    <t>Protecció de l'arbre existent a l'interior de l'Àrea d'Esbarjo, mitjançant la disposició de 4 pals de fusta tractada a l’autoclau amb sals de 8 cm de diàmetre i 1,5 d’alçada, rigiditzats superiorment i amb 4 cintes de cautxú per subjectar a l’arbre, rematat lateralment i superiorment amb taules de pi cuperitzat a l’autoclau, amb una porta d’accés per a manteniment.</t>
  </si>
  <si>
    <t>Certificació de la nova Àrea d'Esbarjo per a Gossos.</t>
  </si>
  <si>
    <t>Total CAPÍTOL 06</t>
  </si>
  <si>
    <t>RESUM DE PRESSUPOST</t>
  </si>
  <si>
    <t>AMPLIACIÓ I REFORMA AEG - JARDINS D'HIROSHIMA</t>
  </si>
  <si>
    <t>PRESSUPOST D'EXECUCIÓ PER CONTRACTE</t>
  </si>
  <si>
    <t>PRESSUPOST D'EXECUCIÓ MATERIAL (PEM)</t>
  </si>
  <si>
    <t>13% DESPESES GENERALS SOBRE PEM</t>
  </si>
  <si>
    <t>6% BENEFICI INDUSTRIAL SOBRE PEM</t>
  </si>
  <si>
    <t>SUBTOTAL</t>
  </si>
  <si>
    <t>21% IVA SOBRE SUBTOTAL</t>
  </si>
  <si>
    <t>manteniment arbres viaris</t>
  </si>
  <si>
    <t>manteniment arbustiva</t>
  </si>
  <si>
    <t>Subministrament i instal·lació de nou abeurador, segons Model Canine del Document de criteris pels elements de les Àrees d’Esbarjo de Gossos.</t>
  </si>
  <si>
    <t>ANNEX VEGETACIÓ</t>
  </si>
  <si>
    <t>Total CAPÍTOL 07</t>
  </si>
  <si>
    <t>04.08</t>
  </si>
  <si>
    <t>Porta metàl·lica de dues fulles batents d'accés per a manteniment, de 3000 cm d'amplada lliure de pas i 130 cm d'alçada, amb eix d'obertura inclinat i obertura cap a l'interior, amb pany de cop i maneta a banda i banda a una alçada de 90 cm, segons MODEL PEPA del Document de Criteris pels Elements de les Àrees d'esbarjo per a Gossos de l'Ajuntament de Barcelona.</t>
  </si>
  <si>
    <t>Porta metàl·lica d'una fulla batent d'accés per a usuaris, de 90 cm d'amplada lliure de pas i 130 cm d'alçada, amb eix d'obertura inclinat i obertura cap a l'interior, amb pany de cop i maneta a banda i banda a una alçada de 90 cm, segons MODEL PEPA del Document de Criteris pels Elements de les Àrees d'esbarjo per a Gossos de l'Ajuntament de Barcelona.</t>
  </si>
  <si>
    <t>Desmuntatge de tancament de fusta  i ancoratges, amb mitjans manuals, aplec de material per a la seva reutilització i càrrega de runa sobre camió o contenidor.</t>
  </si>
  <si>
    <t xml:space="preserve">Excavació per a buidat de tota la superfície de la nova àrea en terreny fluix (SPT &lt;20), realitzada amb pala excavadora i càrrega indirecta sobre camió. </t>
  </si>
  <si>
    <t>Excavació de rasa de fins a 1 m d'amplària i fins a 2 m de fondària, en terreny fluix, amb retroexcavadora i càrrega mecànica del material excavat.</t>
  </si>
  <si>
    <t>Transport de residus a instal·lació autoritzada de gestió de residus, amb camió de 12 t i temps d'espera per a la càrrega a màquina, amb un recorregut de més de 15 i fins a 20 km i amb el corresponent Certificat d'Abocament.</t>
  </si>
  <si>
    <t>Esbrossada de plantes i herbes en interiors/exteriors, amb mitjans manuals, per a una alçària de brossa &lt;= 150 cm i càrrega sobre camió o contenidor. Eliminació d'una part de la tanca arbustiva existent, per incompatibilitat amb la definició de projecte. En la ubicació de les noves portes d'accés a l'AEG, i a l'incoporar una nova porta d'accés per a manteniment de major longitud, s'eliminaran aproximadament 3'00 ml d'arbustiva que no tenen continuïtat amb la resta d'arbustiva present a la tanca. Això permetrà una bona ubicació dels accessos i generar una tanca exterior uniforme i amb els parterres, vegetació i reg actualitzat i adequat.</t>
  </si>
  <si>
    <t xml:space="preserve">P214B-HBIJ
</t>
  </si>
  <si>
    <t>P2217-55T0</t>
  </si>
  <si>
    <t>P221C-DZ1B</t>
  </si>
  <si>
    <t>P2R5-DT1G</t>
  </si>
  <si>
    <t>P1R2-6RJ7</t>
  </si>
  <si>
    <t>FQBAY035</t>
  </si>
  <si>
    <t>PRE31-907F</t>
  </si>
  <si>
    <t>Protecció d'arbres &gt;=35 cm de diàmetre, format per taulers de fusta de pi tractada fins a 2 m d'alçària col·locats sobre el tronc amb proteccions de poliestirè de 10x10x5 mm, lligats amb filferro d'1,3 mm de gruix.</t>
  </si>
  <si>
    <t>P967-EA9P</t>
  </si>
  <si>
    <t>Peça recta de formigó per a vorades en tot el perímetre, model T5, monocapa, amb secció normalitzada de calçada C2 30x22 cm, segons UNE 127340, de classe climàtica B, classe resistent a l'abrasió H i classe resistent a flexió T (R-5 MPa) segons UNE-EN 1340, col·locada sobre base de formigó no estructural HNE-15/P/40 de 30 a 35 cm d'alçària, i rejuntat amb morter per a ram de paleta.  Formant sòcol de 40 cm per sobre del paviment d'acabat final.</t>
  </si>
  <si>
    <t>P9A0-35FT</t>
  </si>
  <si>
    <t>Paviment d'àrid tipus ull de perdiu, de grandària màxima 5 a 12 mm i cares trencades, amb estesa i piconatge mecànics del material.</t>
  </si>
  <si>
    <t>P936-E3FR</t>
  </si>
  <si>
    <t>Base de sauló garbellat compactat, amb amb estesa i piconatge del material al 95% del Pròctor modificat, a la zona perimetral de l'àrea.</t>
  </si>
  <si>
    <t>P9A1-HBE8</t>
  </si>
  <si>
    <t>Paviment de sorra garbellada de 3 a 5 mm cantell rodó, sense compactar, amb estesa i anivellament del material amb mitjans mecànics,  a la zona central de l'àrea.</t>
  </si>
  <si>
    <t>P963-ORXO</t>
  </si>
  <si>
    <t>Vorada corba de formigó a l'interior de l'AEG, monocapa, amb peça prefabricada de formigó i remat superior arrodonit, de classe climàtica B, classe resistent a l'abrasió H i classe resistent a flexió T (R-5 MPa) segons UNE-EN 1340, col·locada sobre base de formigó d'ús no estructural HNE-20 i de 20 a 25 cm d'alçària, i rejuntada amb morter.</t>
  </si>
  <si>
    <t>Subbase de grava de pedrera de pedra calcària de 50 a 70 mm, subministrada a granel i escampada amb retroexcavadora petita i mitjans manuals.</t>
  </si>
  <si>
    <t>PR31-8RXR</t>
  </si>
  <si>
    <t>PR36-8RV4</t>
  </si>
  <si>
    <t>Terra vegetal de jardineria de categoria alta, amb una conductivitat elèctrica menor de 0,8 dS/m, segons NTJ 07A, subministrada a granel i escampada amb retroexcavadora petita i mitjans manuals.</t>
  </si>
  <si>
    <t>FR3PY010</t>
  </si>
  <si>
    <t>Aportació i estesa de terra adobada i garbellada, de textura franc-sorrenca, amb un contingut mínim de matèria orgànica d'un 3%, i amb les característiques descrites per a la terra de jardineria segons l'apartat 5.3 de la NTJ 08G, prèvia acceptació d'una mostra significativa per part de la direcció facultativa.</t>
  </si>
  <si>
    <t>PR3C-8ZQR</t>
  </si>
  <si>
    <t>Encoixinament amb escorça de pi de 10 a 35 mm, subministrada a granel, escampada amb retroexcavadora petita i mitjans manuals en capa uniforme de gruix fins a 10 cm.</t>
  </si>
  <si>
    <t>PR31-8RXM</t>
  </si>
  <si>
    <t>Subbase d'àrid de drenatge amb pedra calcària de 18 a 25 mm, subministrada a granel i escampada amb retroexcavadora petita i mitjans manuals.</t>
  </si>
  <si>
    <t>Nou tancament perimetral, amb tanca del tipus  malla electrosoldada d'acer galvanitzat, de 90 cm d'alçada (alçada total =130 cm, inclou sòcol prefabricat de 40 cm), segons MODEL PEPA del Document de Criteris pels Elements de les Àrees d'esbarjo per a Gossos de l'Ajuntament de Barcelona.</t>
  </si>
  <si>
    <t>P6A7-B67A</t>
  </si>
  <si>
    <t>P6A2-4IH2</t>
  </si>
  <si>
    <t>P6A2-4III</t>
  </si>
  <si>
    <t>PFB4-DW5K</t>
  </si>
  <si>
    <t>PJM45-MABK</t>
  </si>
  <si>
    <t>PDK2-AJYV</t>
  </si>
  <si>
    <t>Pericó de registre de fàbrica de maó de 60x60x60 cm, per a instal·lacions de serveis, amb parets de 15 cm de gruix de maó calat de 290x140x100 mm, arrebossada i lliscada interiorment amb morter mixt amb una proporció en volum 1:2:10, sobre solera maó calat de 100 mm de gruix i reblert lateral amb terra de la mateixa excavació.</t>
  </si>
  <si>
    <t>PDK1-DXAA</t>
  </si>
  <si>
    <t>Bastiment quadrat i tapa quadrat de fosa dúctil per a pericó de serveis, recolzada, pas lliure de 600x600 mm i classe B125 segons norma UNE-EN 124, col·locada amb morter per a ram de paleta.</t>
  </si>
  <si>
    <t>Comptador d'aigua de velocitat, de turbina axial, tipus woltmann, amb connexions embridades segons UNE-EN 1092-2, DN50 i pressió nominal PN16, transmissió magnètica, equipat amb emissor d'impulsos inductiu, rati de mesura de 10, 100 o 1.000 l/impuls, cabal permanent Q3 de 40 m3/h, rati Q3/Q1 &gt;= 100, classe de temperatura T50, cos de fosa dúctil amb revestiment epoxi, construcció segons UNE-EN ISO 4064-1 i REAL DECRETO 244/2016, col·locat. Inlcou la clau de pas d'abonat i la vàlvula de retenció.</t>
  </si>
  <si>
    <t>PDK6-VAOO</t>
  </si>
  <si>
    <t>Pericó de fàbrica de maó per a instal·lació de comptador d'aigua, per a escomesa de diàmetre 60 mm (tub PE DN75), de 120x60x60 cm de mides interiors amb paret de maó calat R-25, de 290x140x100 mm, per a revestir, categoria I, HD, segons la norma UNE-EN 771-1, arrebossada i lliscada per dins i base drenant de grava de pedrera de pedra granítica, per a drens, inclou passamurs amb tub de PVC-U de diàmetre 200 mm i bastiment i tapa de planxa d'acer galvanitzat per a pericó de serveis, bastiment rectangular de 128x68x3,5 cm amb tapa antilliscant amb tirador ocultable i potes d'ancoratge.</t>
  </si>
  <si>
    <t>Vàlvula de bola de material plàstic, segons norma UNE-EN ISO 16135, manual, per a encolar, de 2 vies, DN 32 (per a tub de 40 mm ), de 16 bar de pressió nominal, cos i bola de PVC-U, portajunts a pressió, tancament de polietilè HDPE i junts d'estanqueïtat d'etilè propilè diè (EPDM), accionament per maneta, muntada en pericó de canalització soterrada.</t>
  </si>
  <si>
    <t>PN33-AOF3</t>
  </si>
  <si>
    <t>PJSE-6UC1</t>
  </si>
  <si>
    <t>Tub de polietilè de designació PE 40, de 32 mm de diàmetre nominal, de 10 bar de pressió nominal, sèrie SDR 7,4, UNE-EN 12201-2, connectat a pressió, amb grau de dificultat mig, utilitzant accessoris de plàstic, i col·locat al fons de la rasa.</t>
  </si>
  <si>
    <t>PFB4-DW45</t>
  </si>
  <si>
    <t>Vàlvula de comporta manual amb rosca de diàmetre nominal 1"1/4, de 10 bar de pressió nominal, cos llautó, comporta de llautó i tancament de seient metàl·lic, eix de llautó, amb volant d'acer, muntada en pericó de canalització soterrada.</t>
  </si>
  <si>
    <t>PN13-ECEU</t>
  </si>
  <si>
    <t>PFB4-DW3H</t>
  </si>
  <si>
    <t>PJS1-6U5M</t>
  </si>
  <si>
    <t>Broquets giratoris, amb radi de cobertura de 8 a 14 m, amb cos emergent d'alçària 15 cm, amb connexió de diàmetre 3/4", amb vàlvula antidrenatge, connectat amb unió articulada a la canonada i regulat. Cadascun d'ells entubats dins d'uns cilindres metàl·lics de protecció, i fixats al perímetre interior de l'AEG.</t>
  </si>
  <si>
    <t>PJSA1-92LQ</t>
  </si>
  <si>
    <t>PJSQ-92NK</t>
  </si>
  <si>
    <t>Sensor de pluja regulable amb protecció antivandàlica en acer inoxidable per a instal·lació amb cables, instal·lat a una alçària màxima de 3 m i calibrat.</t>
  </si>
  <si>
    <t>Cable amb conductor de coure de tensió assignada 0,6/1 kV, de designació RV-K, construcció segons norma UNE 21123-2, tetrapolar, de secció 4x2,5 mm2, amb coberta del cable de PVC, classe de reacció al foc Eca segons la norma UNE-EN 50575 i col·locat en tub.</t>
  </si>
  <si>
    <t>Excavació de rasa en presència de serveis fins a 2 m de fondària, en terreny fluix (SPT &lt;20), realitzada amb retroexcavadora i amb les terres deixades a la vora.</t>
  </si>
  <si>
    <t>P221E-AWDU</t>
  </si>
  <si>
    <t>PJSE-6UC6</t>
  </si>
  <si>
    <t xml:space="preserve">Filtre per a instal·lació de reg d'1" de diàmetre, de material plàstic, amb element filtrant d'anelles de 120 mesh, amb vàlvula de purga, i amb presa manomètrica, muntat roscat.
</t>
  </si>
  <si>
    <t>PNE3-9B6M</t>
  </si>
  <si>
    <t>PN74-9EL5</t>
  </si>
  <si>
    <t>PJS6-9EEV</t>
  </si>
  <si>
    <t>Canonada de tub per a reg per degoteig de 16 mm de diàmetre, amb degoters autocompensats integrats cada 30 cm, instal·lada soterrada 10 cm, amb l'obertura i el tancament de la rasa inclosos.</t>
  </si>
  <si>
    <t>Anella per a reg per degoteig formada per 2 voltes de tub de 16 mm de diàmetre, amb 7 degoters de 3,2 l/h, amb un diàmetre de l'anella de 80 cm, soterrada 10 cm, amb l'obertura i el tancament de la rasa inclosos.
Inclou els accessoris específics per a cada producte, col·locant vàlvules i altres accessoris corresponents segons el producte, tal i com s’especifica a l’actual plec de condicions tècniques d’instal·lacions de reg.</t>
  </si>
  <si>
    <t>PJS0-VKMM</t>
  </si>
  <si>
    <t>Vàlvula antidrenant per a instal·lació de reg per degoteig, de material plàstic, de 1/2" de diàmetre, instal·lada en pericó.</t>
  </si>
  <si>
    <t>PJSS-VSMY</t>
  </si>
  <si>
    <t>PJSS-IRW9</t>
  </si>
  <si>
    <t>Vàlvula de rentat per a instal·lació de reg per degoteig, de material plàstic, de 1" de diàmetre, instal·lada en pericó.</t>
  </si>
  <si>
    <t>PJSS-HBBN</t>
  </si>
  <si>
    <t>Vàlvula antisifó per a instal·lació de reg per degoteig, de material plàstic, de 1/2" de diàmetre, instal·lada en pericó.</t>
  </si>
  <si>
    <t>P2241-52SS</t>
  </si>
  <si>
    <t>Repàs i piconatge de sòl de rasa d'amplària màxima 0,6 m, amb compactació del 95% PM.</t>
  </si>
  <si>
    <t>Drenatge amb tub ranurat de PVC de D=160 mm,  dins d’un prisma de grava 50 x 50 cm, embolcallat per geotèxtil.</t>
  </si>
  <si>
    <t>PD5M-50TX</t>
  </si>
  <si>
    <t>PD781-Q0MC</t>
  </si>
  <si>
    <t>Connexió a claveguera amb tub de PVC-U de paret sòlida per a sanejament soterrat sense pressió, superfícies interna llisa i externa llisa, diàmetre nominal DN 315, classe de rigidesa anular SN 4 (rigidesa anular &gt;= 4kN/m2), codi d'àrea d'aplicació U (ús en l'exterior de l'estructura dels edificis), fabricació segons norma UNE-EN 1401-1, de color taronja-marró RAL 8023, per a unió elàstica amb anella elastomèrica d'estanquitat, col·locat al fons de la rasa sobre llit de sorra de 15 cm de gruix i reblert de sorra fins a 30 cm per sobre del tub, inclosa la formació d'una solera de 15 cm de gruix de formigó d'ús no estructural HNE-20/P/20 de resistència a compressió 20 N/mm2, consistència plàstica i grandària màxima del granulat 20 mm, amb picó vibrant de combustible.</t>
  </si>
  <si>
    <t>Desguàs d'abeurador amb tub de PVC-U de paret massissa, àrea d'aplicació B segons norma UNE-EN 1329-1, classe de reacció al foc B-s1, d0 segons norma UNE-EN 13501-1, de DN 75 mm, fins a tub dren.</t>
  </si>
  <si>
    <t>PD1A-F11A</t>
  </si>
  <si>
    <t>PQ23-MCB6</t>
  </si>
  <si>
    <t>Paperera trabucable d'eix de gir horitzontal de 70 l, 44 cm de diàmetre, circular de planxa perforada d'acer de gruix 2 mm amb acabat imprimació epoxi i pintura polièster, i suports de tub de 40 mm, col·locada ancorada amb dau.</t>
  </si>
  <si>
    <t>Banc de formigó de color gris, de 140 cm de llargària, sense respatller, col·locat fixat mecànicament.</t>
  </si>
  <si>
    <t>PQ14-M381</t>
  </si>
  <si>
    <t>Banc de formigó de color gris, de 140 cm de llargària, amb respatller, col·locat fixat mecànicament.</t>
  </si>
  <si>
    <t>PRXX-TQS5</t>
  </si>
  <si>
    <t xml:space="preserve"> Senyalització per a informació d'AEG, de 320x600 cm d'alumini,
pictograma segons catàleg 06P/A9.1 i 06P/A9.3. , estructura de suport de perfils d'acer galvanitzat en calent i elements de fixació per a parament vertical.
Totalment col·locat en parament vertical.   </t>
  </si>
  <si>
    <t xml:space="preserve"> Senyalització per a nova zona ZUC, de 400x600 cm d'alumini,
pictograma segons catàleg xxF/A.9, estructura de suport de perfils d'acer galvanitzat en calent i elements de fixació per a parament vertical.
Totalment col·locat en parament vertical.    </t>
  </si>
  <si>
    <t>MOVIMENT DE TERRES</t>
  </si>
  <si>
    <t>TREBALLS PRELIMINARS, RETIRADES I TRACTAMENT VEGETACIÓ</t>
  </si>
  <si>
    <t>PAVIMENTS I VORADES</t>
  </si>
  <si>
    <t>XARXA DRENATGE I CANALITZACIONS</t>
  </si>
  <si>
    <t>P2255-H870</t>
  </si>
  <si>
    <t>Rebliment i piconatge de rasa de 0,60 m d'amplària, com a màxim, amb sauló sense garbellar per a protecció de conduccions, en tongades de 25 cm, com a màxim.</t>
  </si>
  <si>
    <t>Jornada per a inspecció de les proves finals de servei de la instal·lació de drenatge, segons exigències dels Serveis Tècnics Municipals, de Projecte i del CTE.</t>
  </si>
  <si>
    <t>PDV1-HC4U</t>
  </si>
  <si>
    <t>Núm.</t>
  </si>
  <si>
    <t>UA</t>
  </si>
  <si>
    <t>Descripció</t>
  </si>
  <si>
    <t>1</t>
  </si>
  <si>
    <t>2</t>
  </si>
  <si>
    <t>3</t>
  </si>
  <si>
    <t>4</t>
  </si>
  <si>
    <t>5</t>
  </si>
  <si>
    <t>6</t>
  </si>
  <si>
    <t>7</t>
  </si>
  <si>
    <t>8</t>
  </si>
  <si>
    <t>XARXA D'ABEURADOR</t>
  </si>
  <si>
    <t>CAPÍTOL 01</t>
  </si>
  <si>
    <t>CAPÍTOL 02</t>
  </si>
  <si>
    <t>CAPÍTOL 03</t>
  </si>
  <si>
    <t>CAPÍTOL 04</t>
  </si>
  <si>
    <t>CAPÍTOL 05</t>
  </si>
  <si>
    <t>CAPÍTOL 06</t>
  </si>
  <si>
    <t>JARDINERIA - TERRES</t>
  </si>
  <si>
    <t>Aspratge triple d'arbre mitjançant 4 rolls de fusta de pi tractada en
autoclau de secció circular, de 10 cm de diàmetre i 2,5 m de llargària,
clavat al fons del forat de plantació 30 cm i fixats entre si per 8 llistons
de fusta clavats als rolls, amb 4 abraçadores regulables de goma o
cautxú.</t>
  </si>
  <si>
    <t>CAPÍTOL 07</t>
  </si>
  <si>
    <t>XARXA DE REG</t>
  </si>
  <si>
    <t>Escomesa interior AEG - Tub de polietilè de designació PE 40, de 50 mm de diàmetre nominal, de 10 bar de pressió nominal, sèrie SDR 7,4, UNE-EN 12201-2, connectat a pressió, amb grau de dificultat mig, utilitzant accessoris de plàstic, i col·locat a l'interior del  tubular existent, des de comptador existent fins a nou comptador propi AEG.</t>
  </si>
  <si>
    <t>Escomesa exterior AEG - Tub de polietilè de designació PE 40, de 50 mm de diàmetre nominal, de 10 bar de pressió nominal, sèrie SDR 7,4, UNE-EN 12201-2, connectat a pressió, amb grau de dificultat mig, utilitzant accessoris de plàstic, i col·locat a l'interior del  tubular existent, des de comptador existent fins a nou comptador propi AEG.</t>
  </si>
  <si>
    <t>9</t>
  </si>
  <si>
    <t>11</t>
  </si>
  <si>
    <t>10</t>
  </si>
  <si>
    <t>13</t>
  </si>
  <si>
    <t>14</t>
  </si>
  <si>
    <t>12</t>
  </si>
  <si>
    <t>15</t>
  </si>
  <si>
    <t>16</t>
  </si>
  <si>
    <t>17</t>
  </si>
  <si>
    <t>18</t>
  </si>
  <si>
    <t>19</t>
  </si>
  <si>
    <t>20</t>
  </si>
  <si>
    <t>23</t>
  </si>
  <si>
    <t>22</t>
  </si>
  <si>
    <t>21</t>
  </si>
  <si>
    <t>25</t>
  </si>
  <si>
    <t>24</t>
  </si>
  <si>
    <t>Assaig Xarxa Reg Interior: Utilització de pluviòmetres per a realitzar un assaig de camp, determinant així la quantitat d'aigua que arriba a cada punt de l'àrea regada i obtenir la pluviometria real i determinar també el grau d'uniformitat del reg.</t>
  </si>
  <si>
    <t>CAPÍTOL 08</t>
  </si>
  <si>
    <t>MOBILIARI URBÀ - TANCAMENTS</t>
  </si>
  <si>
    <t>Total CAPÍTOL 08</t>
  </si>
  <si>
    <t>CAPÍTOL 09</t>
  </si>
  <si>
    <t>Total CAPÍTOL 09</t>
  </si>
  <si>
    <t>CAPÍTOL 010</t>
  </si>
  <si>
    <t>VARIS - GESTIÓ DE RESIDUS</t>
  </si>
  <si>
    <t>PD55-E3MQ</t>
  </si>
  <si>
    <t>Caixa per a embornal de 70x30x85 cm, amb parets de 14 cm de gruix de maó calat, arrebossada i lliscada per dins amb morter mixt 1:0,5:4 sobre solera de 15 cm de formigó en massa HM - 20 / B / 20 / X0 amb una quantitat de ciment de 200 kg/m3 i relació aigua ciment =&lt; 0.6</t>
  </si>
  <si>
    <t>P2RA-EU2C</t>
  </si>
  <si>
    <t>Disposició controlada en planta de compostage de residus vegetals nets no perillosos amb una densitat 0,5 t/m3, procedents de poda o sega, amb codi 20 02 01 segons la Llista Europea de Residus.</t>
  </si>
  <si>
    <t>P2RA-EU7K</t>
  </si>
  <si>
    <t>Disposició controlada en dipòsit autoritzat inclòs el cànon sobre la deposició controlada dels residus de la construcció, segons la LLEI 8/2008, de residus de terra inerts amb una densitat 1,6 t/m3, procedents d'excavació, amb codi 17 05 04 segons la Llista Europea de Residus.</t>
  </si>
  <si>
    <t xml:space="preserve">Partida alçada d'abonament íntegre en concepte de la Seguretat i Salut de l'obra, realitzat per l'Empresa Constructora, segons indicacions de la D.F. 
</t>
  </si>
  <si>
    <t>P185-HPDB</t>
  </si>
  <si>
    <t>Jornada de treball d'equip de topografia consistent en la presa de dades en camp, posterior tractament de les dades en gabinet i bolcat dels resultats en format paper o digital, inclosos totes les eines i materials necesaris, de l'obra acabada.</t>
  </si>
  <si>
    <t>CAPÍTOL 011</t>
  </si>
  <si>
    <t>Total CAPÍTOL 11</t>
  </si>
  <si>
    <t>Total CAPÍTOL 10</t>
  </si>
  <si>
    <t>PR60-8YAM</t>
  </si>
  <si>
    <t>Canalització amb un tub corbable corrugat de polietilè de 63 mm de diàmetre nominal, de doble capa, i dau de recobriment de 20x40 cm amb formigó d'ús no estructural HNE-20/P/20 de resistència a compressió 20 N/mm2, consistència plàstica i grandària màxima del granulat 20 mm, fil guia a cada tub, part proporcional d'accessoris d'unió, separadors i obturadors.</t>
  </si>
  <si>
    <t>PDG2-PZJL</t>
  </si>
  <si>
    <t>interior AEG</t>
  </si>
  <si>
    <t>clots arbres</t>
  </si>
  <si>
    <t>xarxa drenatge</t>
  </si>
  <si>
    <t>xarxa aigua</t>
  </si>
  <si>
    <t>perímetre</t>
  </si>
  <si>
    <t>voladiu</t>
  </si>
  <si>
    <t>P4530-MH8M</t>
  </si>
  <si>
    <t>Vorada recta de formigó in situ, formada com a biga de formigó armat de cantell, amb encofrat per a revestir, amb varilles long. 6 Ø 16 + estrebs 2 Ø 6 c/25 cm, formigó per armar HA - 45 / B / 10 / XC2 amb una quantitat de ciment de 350 kg/m3 i relació aigua ciment =&lt; 0.45, directe de cubilot i armadura AP500 S d'acer en barres corrugades amb una quantia de 150 kg/m3.</t>
  </si>
  <si>
    <t>Pou desarenador quadrat de 70 x 70 cm, de 1,20 m de fondària, amb solera amb llambordins sobre llit de formigó en massa HM - 35 / B / 20 / XA2 amb una quantitat de ciment de 350 kg/m3 i relació aigua ciment =&lt; 0.5, de gruix 14 cm de maó calat, arrebossada i lliscada per dins amb morter mixt 1:0,5:4 bastiment quadrat aparent i tapa circular de fosa dúctil per a pou de registre, abatible.</t>
  </si>
  <si>
    <t>PD50-481Q</t>
  </si>
  <si>
    <t>Bastiment i reixa de fosa dúctil, abatible i amb tanca, per a embornal, de 740x300x100 mm classe C250 segons norma UNE-EN 124 i 12 dm2 de superfície d'absorció col·locat amb morter.</t>
  </si>
  <si>
    <t>progrmador - cabalimetre</t>
  </si>
  <si>
    <t>caixa - receptores</t>
  </si>
  <si>
    <t>derivacions a by-pass</t>
  </si>
  <si>
    <t>xarxa primària - de comptador a comptador propi</t>
  </si>
  <si>
    <t>xarxa secundària interior</t>
  </si>
  <si>
    <t>xarxa secundària arbustiva</t>
  </si>
  <si>
    <t>xarxa secundària arbrat</t>
  </si>
  <si>
    <t>xarxa primària - extensió existent</t>
  </si>
  <si>
    <t>CABALÍMETRE: comptador d'aigua de raig múltiple amb totalitzador semisec (o protegit), amb emissor de polsos, exterior i capçal en llautó i precisió +/- 5%.</t>
  </si>
  <si>
    <t>Subministrament i plantació de Teucri Fruticós (Teucrium Fruticans), de mida mitjana de 60/80 cm, en contenidor de 3 a 5 litres.</t>
  </si>
  <si>
    <t>PR61-8ZHS</t>
  </si>
  <si>
    <t>PRESSUPOST _ REFORMA I AMPLIACIÓ AEG _ JARDINS D'HIROSHIMA</t>
  </si>
  <si>
    <t>PREU</t>
  </si>
  <si>
    <t>AMIDAMENT</t>
  </si>
  <si>
    <t>IMPORT</t>
  </si>
  <si>
    <t>TOTAL PRESSUPOST</t>
  </si>
  <si>
    <t>TOTAL OBRA - FASE.3</t>
  </si>
  <si>
    <t>CAPÍTOL 1 - TREBALLS PRELIMINARS, RETIRADES I TRACTAMENT VEGETACIÓ</t>
  </si>
  <si>
    <t>CAPÍTOL 2 - MOVIMENT DE TERRES</t>
  </si>
  <si>
    <t>CAPÍTOL 3 - PAVIMENTS I VORADES</t>
  </si>
  <si>
    <t>CAPÍTOL 4 - XARXA DRENATGE I CANALITZACIONS</t>
  </si>
  <si>
    <t>CAPÍTOL 6 - JARDINERIA - TERRES</t>
  </si>
  <si>
    <t>CAPÍTOL 7 - XARXA DE REG</t>
  </si>
  <si>
    <t>CAPÍTOL 8 - MOBILIARI URBÀ - TANCAMENTS</t>
  </si>
  <si>
    <t>CAPÍTOL 9 - MOBILIARI URBÀ</t>
  </si>
  <si>
    <t>CAPÍTOL 5 - XARXA D'ABEURADOR</t>
  </si>
  <si>
    <t>CAPÍTOL 10 - VARIS - GESTIÓ DE RESIDUS</t>
  </si>
  <si>
    <t>CAPÍTOL 11 - ANNEX VEGETACIÓ</t>
  </si>
  <si>
    <t>PR3F-474Y</t>
  </si>
  <si>
    <t>PRE31-907D</t>
  </si>
  <si>
    <t>Condicionament del sòl amb adob adob mineral sòlid de fons d'alliberament lent, formulació i dosi segons indicacions de la DF, escampat amb mitjans manuals.</t>
  </si>
  <si>
    <t>Poda d'arbre planifoli o conífera de 6 a 10 m d'alçària, amb cistella mecànica, aplec de la brossa generada i càrrega sobre camió grua amb pinça, i transport de la mateixa a planta de compostatge (no més lluny de 20 km).</t>
  </si>
  <si>
    <t>PRL6-46YJ</t>
  </si>
  <si>
    <t>Tractament fitosanitari d'arbrat segons necessitats. Aplicació de producte insecticida, per exemplar, amb aparell de pressió localitzador a profunditat, o similar.</t>
  </si>
  <si>
    <t>P1R2-6RJ5</t>
  </si>
  <si>
    <t>Neteja de plantes i herbes de superfície pavimentada, aplicació de tractament herbicida i càrrega sobre camió o contenidor.</t>
  </si>
  <si>
    <t>Aportació d'encoixinament amb escorça de pi de 10 a 35 mm, subministrada a granel, escampada amb retroexcavadora petita i mitjans manuals en capa uniforme de gruix fins a 10 cm.</t>
  </si>
  <si>
    <t>Poda d'arbustiva de &lt;2 m d'alçària, amb mitjans manuals, aplec de la brossa generada i càrrega en saques, i transport de la mateixa a planta de compostatge (no més lluny de 20 km).</t>
  </si>
  <si>
    <t>Manteniment anual de la instal·lació de reg automàtic: comprovació del funcionament, programació, neteja, substitució de bateries o equips, xarxa de telegestió i altres reparacions petites necessàries, tal i com especifica el PPT.</t>
  </si>
  <si>
    <t>Manteniment anual de la instal·lació de reg automàtic: comprovació del funcionament, programació, neteja, substitució de bateries o equips, canvis de broquets i emissors malmesos, xarxa de telegestió i altres reparacions petites necessàries, tal i com especifica el PPT.</t>
  </si>
  <si>
    <t>Tractament fitosanitari en arbustiva segons necessitats. Aplicació de producte insecticida, per exemplar, amb aparell de pressió localitzador a profunditat, o similar.</t>
  </si>
  <si>
    <t>Pla de Gestió i Manteniment de les noves plantacions vegetals, segons PPT.</t>
  </si>
  <si>
    <t>PBCD-56H6</t>
  </si>
  <si>
    <t>Tancament provisional parterres: Tanca mòbil metàl·lica de 2,5 m de llargària i 1 m d'alçària i amb el desmuntatge inclòs.</t>
  </si>
  <si>
    <r>
      <t xml:space="preserve">Previsió de poda d'arbre planifoli o conífera de &lt; 6 m d'alçària, amb cistella mecànica, aplec de la brossa generada i càrrega sobre camió grua amb pinça, i transport de la mateixa a planta de compostatge (no més lluny de 20 km).
</t>
    </r>
    <r>
      <rPr>
        <b/>
        <sz val="10"/>
        <color rgb="FF000000"/>
        <rFont val="Arial"/>
        <family val="2"/>
      </rPr>
      <t>A justificar en cas de ser necessària la seva implementació en el moment d'execució.</t>
    </r>
  </si>
  <si>
    <r>
      <t xml:space="preserve">Previsió per a possibles apuntalaments als dos arbres existents, entre l'enderroc del paviment de l'entorn dels arbres i la seva repavimentació per tal d'evitar que el descalçament pugui fer cap dany als arbres existents.
</t>
    </r>
    <r>
      <rPr>
        <b/>
        <sz val="10"/>
        <color rgb="FF000000"/>
        <rFont val="Arial"/>
        <family val="2"/>
      </rPr>
      <t>A justificar en cas de ser necessària la seva implementació en el moment d'execució.</t>
    </r>
  </si>
  <si>
    <r>
      <rPr>
        <sz val="10"/>
        <rFont val="Arial"/>
        <family val="2"/>
      </rPr>
      <t>BYPASS SECTORIAL:</t>
    </r>
    <r>
      <rPr>
        <sz val="10"/>
        <color rgb="FF000000"/>
        <rFont val="Arial"/>
        <family val="2"/>
      </rPr>
      <t xml:space="preserve"> Electrovàlvula per a instal·lacio de reg, d'1" de diàmetre, de material plàstic, amb solenoide de 24 V, per a una pressió màxima de 10 bar, amb regulador de cabal, connectada a les xarxes elèctrica i d'aigua amb connectors estancs. Inclou by-pass format per 3 vàlvules de ràcord pla rosca mascle, dos colzes mascle - femella de llautó, dues T de llautó i dos enllaços mixtos amb rosca mascle.
</t>
    </r>
  </si>
  <si>
    <r>
      <t>Vàlvula de regulació de</t>
    </r>
    <r>
      <rPr>
        <sz val="10"/>
        <rFont val="Arial"/>
        <family val="2"/>
      </rPr>
      <t xml:space="preserve"> pressió per a instal·lacions de reg, d'1"1/2 de diàmetre de connexió, amb cos de plàstic, per a una pressió de sortida de 2,5 bar</t>
    </r>
    <r>
      <rPr>
        <sz val="10"/>
        <color rgb="FF000000"/>
        <rFont val="Arial"/>
        <family val="2"/>
      </rPr>
      <t xml:space="preserve">, roscada a la canonada.
</t>
    </r>
  </si>
  <si>
    <r>
      <rPr>
        <sz val="10"/>
        <rFont val="Arial"/>
        <family val="2"/>
      </rPr>
      <t>Derivació Broquets: Tub de p</t>
    </r>
    <r>
      <rPr>
        <sz val="10"/>
        <color rgb="FF000000"/>
        <rFont val="Arial"/>
        <family val="2"/>
      </rPr>
      <t>olietilè de designació PE 40, de 25 mm de diàmetre nominal, de 10 bar de pressió nominal, sèrie SDR 7,4, UNE-EN 12201-2, connectat a pressiói col·locat al fons de la rasa.</t>
    </r>
  </si>
  <si>
    <r>
      <rPr>
        <sz val="10"/>
        <rFont val="Arial"/>
        <family val="2"/>
      </rPr>
      <t>BYPASS MESTRE: Ele</t>
    </r>
    <r>
      <rPr>
        <sz val="10"/>
        <color rgb="FF000000"/>
        <rFont val="Arial"/>
        <family val="2"/>
      </rPr>
      <t xml:space="preserve">ctrovàlvula per a instal·lacio de reg, d'1"1/2 de diàmetre, de material plàstic, amb solenoide de 24 V, per a una pressió màxima de 10 bar, amb regulador de cabal, connectada a les xarxes elèctrica i d'aigua amb connectors estancs. Inclou by-pass format per 3 vàlvules de ràcord pla rosca mascle, dos colzes mascle - femella de llautó, dues T de llautó i dos enllaços mixtos amb rosca mascle.
</t>
    </r>
  </si>
  <si>
    <t>26</t>
  </si>
  <si>
    <t>27</t>
  </si>
  <si>
    <t>Desmuntatge i muntatge de by-pass mestre existent per desplaçament, fins a zona marcada per la DF propera a l'AEG.</t>
  </si>
  <si>
    <t xml:space="preserve">Desmuntatge i muntatge de comptador d'aigua existent per desplaçament, fins a zona marcada per la DF propera a l'AEG. </t>
  </si>
  <si>
    <t>Desplaçament d'equip de treball i redacció d'informe mensual d'estat general de l'AEG.</t>
  </si>
  <si>
    <t>Subministrament i plantació de Morera Blanca (Morus Alba Fruitless),  de 20 a 25 cm de perímetre de tronc a 1 m d'alçària (a partir del coll de l'arrel), en contenidor de 50 litres.</t>
  </si>
  <si>
    <t>Programador de reg amb alimentació a 24 V, no codificable, ampliable
i centralitzable, per a un nombre màxim de 8 estacions, muntat dins
armari (no inclòs) i connectat a la xarxa d'alimentació, als elements
governats i als aparells de control. Amb el kit de comunicació per a
comunicació via Ethernet, inclòs i configurat, programat, comprovat i
en funcionament. El programador inclourà tot els accessoris
necessaris per a telegestió, ha d'incloure mòdul de comunicació, router i
accessoris necessaris per a la correcta programació mitjançant
protocol de comunicació segons requeriments de l'Ajuntament de
Barcelona, i integrable a la plataforma de telegestió de l'Ajuntament de
Barcelona.</t>
  </si>
  <si>
    <t>PG11-DB9T</t>
  </si>
  <si>
    <t>Armari de polièster per a programador, de 850x465x320 mm, per a servei exterior, fixat a columna, amb juntes d'estanqueitat i placa de muntatge, proveït de pany amb clau estàndard 405. Inclou execució de bancada de formigó de 5-30 cm i pintat.
Tot segons requeriments tècnics de PiJ de Barcelona.</t>
  </si>
  <si>
    <t>PG2N-EUGK</t>
  </si>
  <si>
    <t>Tub corbable corrugat de polietilè, de doble capa, llisa la interior i corrugada l'exterior, de 90 mm de diàmetre nominal, aïllant i no propagador de la flama, resistència a l'impacte de 20 J, resistència a compressió de 450 N, muntat com a canalització soterrada</t>
  </si>
  <si>
    <t>Caixa amb receptores IRRIDEA, per tal d'activar el sector de reg corresponent des del programador agrícola Toro-Riversa que es troba als Jardins del Baix Guinardó, via ràdiofreqüència. Seran accionades via ràdio LORA a distàncies importants.</t>
  </si>
  <si>
    <t>FASE ÚNICA</t>
  </si>
  <si>
    <t>TOTAL PRESSUPOST PER CONTRACTE</t>
  </si>
  <si>
    <r>
      <rPr>
        <b/>
        <sz val="10"/>
        <color rgb="FF000000"/>
        <rFont val="Arial"/>
        <family val="2"/>
      </rPr>
      <t>EL PRESSUPOST PER A L'EXECUCIÓ DE LES OBRES ÉS DE</t>
    </r>
    <r>
      <rPr>
        <sz val="10"/>
        <color rgb="FF000000"/>
        <rFont val="Arial"/>
        <family val="2"/>
      </rPr>
      <t xml:space="preserve"> </t>
    </r>
    <r>
      <rPr>
        <b/>
        <i/>
        <sz val="11"/>
        <color rgb="FF000000"/>
        <rFont val="Arial"/>
        <family val="2"/>
      </rPr>
      <t xml:space="preserve">CENT SEIXANTA-TRES MIL TRENTA-CINC AMB NORANTA-SIS EUROS </t>
    </r>
  </si>
  <si>
    <t xml:space="preserve">TOTAL OBRA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</si>
</sst>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?????????"/>
    <numFmt numFmtId="165" formatCode="#,##0.00\ &quot;€&quot;"/>
  </numFmts>
  <fonts count="2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9"/>
      <color rgb="FF000000"/>
      <name val="Tahoma"/>
      <family val="2"/>
    </font>
    <font>
      <sz val="10"/>
      <color rgb="FFFF0000"/>
      <name val="Arial"/>
      <family val="2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40FF"/>
      <name val="Arial"/>
      <family val="2"/>
    </font>
    <font>
      <sz val="8"/>
      <color rgb="FF000000"/>
      <name val="Arial"/>
      <family val="2"/>
    </font>
    <font>
      <sz val="8"/>
      <color rgb="FFFF40FF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i/>
      <sz val="11"/>
      <name val="Arial"/>
      <family val="2"/>
    </font>
    <font>
      <b/>
      <sz val="12"/>
      <color rgb="FF000000"/>
      <name val="Arial"/>
      <family val="2"/>
    </font>
    <font>
      <b/>
      <i/>
      <sz val="12"/>
      <name val="Arial"/>
      <family val="2"/>
    </font>
    <font>
      <b/>
      <i/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rgb="FF000000"/>
      </patternFill>
    </fill>
    <fill>
      <patternFill patternType="solid">
        <fgColor rgb="FFC2D5E7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theme="6" tint="0.79998168889431442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1E1ED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2" fillId="0" borderId="0" xfId="0" applyFont="1"/>
    <xf numFmtId="0" fontId="0" fillId="0" borderId="0" xfId="0" applyFill="1"/>
    <xf numFmtId="0" fontId="0" fillId="10" borderId="0" xfId="0" applyFill="1"/>
    <xf numFmtId="0" fontId="9" fillId="0" borderId="0" xfId="0" applyFont="1" applyAlignment="1">
      <alignment vertical="top"/>
    </xf>
    <xf numFmtId="0" fontId="10" fillId="10" borderId="0" xfId="0" applyFont="1" applyFill="1" applyAlignment="1">
      <alignment vertical="top"/>
    </xf>
    <xf numFmtId="0" fontId="10" fillId="10" borderId="0" xfId="0" applyFont="1" applyFill="1" applyAlignment="1">
      <alignment vertical="top" wrapText="1"/>
    </xf>
    <xf numFmtId="0" fontId="10" fillId="10" borderId="0" xfId="0" applyFont="1" applyFill="1" applyAlignment="1">
      <alignment horizontal="center" vertical="center"/>
    </xf>
    <xf numFmtId="49" fontId="12" fillId="3" borderId="0" xfId="0" applyNumberFormat="1" applyFont="1" applyFill="1" applyAlignment="1">
      <alignment vertical="top"/>
    </xf>
    <xf numFmtId="49" fontId="11" fillId="3" borderId="0" xfId="0" applyNumberFormat="1" applyFont="1" applyFill="1" applyAlignment="1">
      <alignment vertical="center" wrapText="1"/>
    </xf>
    <xf numFmtId="0" fontId="1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vertical="top"/>
    </xf>
    <xf numFmtId="4" fontId="13" fillId="3" borderId="0" xfId="0" applyNumberFormat="1" applyFont="1" applyFill="1" applyAlignment="1">
      <alignment vertical="top"/>
    </xf>
    <xf numFmtId="49" fontId="12" fillId="4" borderId="0" xfId="0" applyNumberFormat="1" applyFont="1" applyFill="1" applyAlignment="1">
      <alignment horizontal="center" vertical="center" wrapText="1"/>
    </xf>
    <xf numFmtId="49" fontId="14" fillId="4" borderId="0" xfId="0" applyNumberFormat="1" applyFont="1" applyFill="1" applyAlignment="1">
      <alignment vertical="top" wrapText="1"/>
    </xf>
    <xf numFmtId="49" fontId="14" fillId="0" borderId="0" xfId="0" applyNumberFormat="1" applyFont="1" applyAlignment="1">
      <alignment vertical="top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top"/>
    </xf>
    <xf numFmtId="4" fontId="13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164" fontId="14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top"/>
    </xf>
    <xf numFmtId="4" fontId="15" fillId="0" borderId="0" xfId="0" applyNumberFormat="1" applyFont="1" applyAlignment="1">
      <alignment vertical="top"/>
    </xf>
    <xf numFmtId="0" fontId="14" fillId="6" borderId="0" xfId="0" applyFont="1" applyFill="1" applyAlignment="1">
      <alignment vertical="top"/>
    </xf>
    <xf numFmtId="0" fontId="4" fillId="6" borderId="0" xfId="0" applyFont="1" applyFill="1" applyAlignment="1">
      <alignment vertical="top" wrapText="1"/>
    </xf>
    <xf numFmtId="0" fontId="14" fillId="6" borderId="0" xfId="0" applyFont="1" applyFill="1" applyAlignment="1">
      <alignment horizontal="center" vertical="center"/>
    </xf>
    <xf numFmtId="49" fontId="14" fillId="4" borderId="0" xfId="0" applyNumberFormat="1" applyFont="1" applyFill="1" applyAlignment="1">
      <alignment vertical="top"/>
    </xf>
    <xf numFmtId="0" fontId="8" fillId="0" borderId="0" xfId="0" applyFont="1" applyAlignment="1">
      <alignment vertical="top" wrapText="1"/>
    </xf>
    <xf numFmtId="0" fontId="16" fillId="0" borderId="0" xfId="0" applyFont="1" applyAlignment="1">
      <alignment vertical="top"/>
    </xf>
    <xf numFmtId="0" fontId="17" fillId="0" borderId="0" xfId="0" applyFont="1" applyAlignment="1">
      <alignment vertical="top" wrapText="1"/>
    </xf>
    <xf numFmtId="0" fontId="16" fillId="0" borderId="0" xfId="0" applyFont="1" applyAlignment="1">
      <alignment horizontal="center" vertical="center"/>
    </xf>
    <xf numFmtId="49" fontId="18" fillId="0" borderId="0" xfId="0" applyNumberFormat="1" applyFont="1" applyAlignment="1">
      <alignment vertical="top"/>
    </xf>
    <xf numFmtId="4" fontId="16" fillId="0" borderId="0" xfId="0" applyNumberFormat="1" applyFont="1" applyAlignment="1">
      <alignment vertical="top"/>
    </xf>
    <xf numFmtId="0" fontId="19" fillId="0" borderId="0" xfId="0" applyFont="1"/>
    <xf numFmtId="0" fontId="3" fillId="0" borderId="0" xfId="0" applyFont="1" applyAlignment="1">
      <alignment horizontal="right" vertical="top" wrapText="1"/>
    </xf>
    <xf numFmtId="4" fontId="14" fillId="0" borderId="0" xfId="0" applyNumberFormat="1" applyFont="1" applyFill="1" applyAlignment="1">
      <alignment vertical="top"/>
    </xf>
    <xf numFmtId="0" fontId="1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14" fillId="0" borderId="0" xfId="0" applyFont="1" applyFill="1" applyAlignment="1">
      <alignment horizontal="center" vertical="center"/>
    </xf>
    <xf numFmtId="4" fontId="1" fillId="0" borderId="0" xfId="0" applyNumberFormat="1" applyFont="1" applyAlignment="1">
      <alignment vertical="top"/>
    </xf>
    <xf numFmtId="164" fontId="14" fillId="0" borderId="0" xfId="0" applyNumberFormat="1" applyFont="1" applyFill="1" applyAlignment="1">
      <alignment horizontal="center" vertical="center"/>
    </xf>
    <xf numFmtId="49" fontId="4" fillId="5" borderId="0" xfId="0" applyNumberFormat="1" applyFont="1" applyFill="1" applyAlignment="1">
      <alignment vertical="top" wrapText="1"/>
    </xf>
    <xf numFmtId="49" fontId="12" fillId="8" borderId="0" xfId="0" applyNumberFormat="1" applyFont="1" applyFill="1" applyAlignment="1">
      <alignment vertical="top"/>
    </xf>
    <xf numFmtId="0" fontId="12" fillId="8" borderId="0" xfId="0" applyFont="1" applyFill="1" applyAlignment="1">
      <alignment vertical="top"/>
    </xf>
    <xf numFmtId="4" fontId="13" fillId="8" borderId="0" xfId="0" applyNumberFormat="1" applyFont="1" applyFill="1" applyAlignment="1">
      <alignment vertical="top"/>
    </xf>
    <xf numFmtId="49" fontId="16" fillId="7" borderId="0" xfId="0" applyNumberFormat="1" applyFont="1" applyFill="1" applyAlignment="1">
      <alignment vertical="top" wrapText="1"/>
    </xf>
    <xf numFmtId="49" fontId="16" fillId="0" borderId="0" xfId="0" applyNumberFormat="1" applyFont="1" applyAlignment="1">
      <alignment vertical="top"/>
    </xf>
    <xf numFmtId="164" fontId="16" fillId="0" borderId="0" xfId="0" applyNumberFormat="1" applyFont="1" applyAlignment="1">
      <alignment horizontal="center" vertical="center"/>
    </xf>
    <xf numFmtId="4" fontId="16" fillId="0" borderId="0" xfId="0" applyNumberFormat="1" applyFont="1" applyFill="1" applyAlignment="1">
      <alignment vertical="top"/>
    </xf>
    <xf numFmtId="49" fontId="4" fillId="0" borderId="0" xfId="0" applyNumberFormat="1" applyFont="1" applyAlignment="1">
      <alignment horizontal="right" vertical="top"/>
    </xf>
    <xf numFmtId="0" fontId="10" fillId="10" borderId="0" xfId="0" applyFont="1" applyFill="1" applyAlignment="1">
      <alignment horizontal="center" vertical="top"/>
    </xf>
    <xf numFmtId="0" fontId="19" fillId="10" borderId="0" xfId="0" applyFont="1" applyFill="1"/>
    <xf numFmtId="49" fontId="18" fillId="0" borderId="0" xfId="0" applyNumberFormat="1" applyFont="1" applyAlignment="1">
      <alignment horizontal="right" vertical="center"/>
    </xf>
    <xf numFmtId="0" fontId="19" fillId="0" borderId="0" xfId="0" applyFont="1" applyFill="1"/>
    <xf numFmtId="49" fontId="12" fillId="2" borderId="0" xfId="0" applyNumberFormat="1" applyFont="1" applyFill="1" applyAlignment="1">
      <alignment vertical="center"/>
    </xf>
    <xf numFmtId="0" fontId="12" fillId="2" borderId="0" xfId="0" applyFont="1" applyFill="1" applyAlignment="1">
      <alignment vertical="top"/>
    </xf>
    <xf numFmtId="0" fontId="12" fillId="2" borderId="0" xfId="0" applyFont="1" applyFill="1" applyAlignment="1">
      <alignment horizontal="center" vertical="center"/>
    </xf>
    <xf numFmtId="49" fontId="11" fillId="3" borderId="0" xfId="0" applyNumberFormat="1" applyFont="1" applyFill="1" applyAlignment="1">
      <alignment vertical="top" wrapText="1"/>
    </xf>
    <xf numFmtId="165" fontId="20" fillId="9" borderId="1" xfId="0" applyNumberFormat="1" applyFont="1" applyFill="1" applyBorder="1" applyAlignment="1">
      <alignment vertical="top"/>
    </xf>
    <xf numFmtId="165" fontId="20" fillId="10" borderId="1" xfId="0" applyNumberFormat="1" applyFont="1" applyFill="1" applyBorder="1" applyAlignment="1">
      <alignment vertical="top"/>
    </xf>
    <xf numFmtId="49" fontId="14" fillId="0" borderId="0" xfId="0" applyNumberFormat="1" applyFont="1" applyFill="1" applyAlignment="1">
      <alignment vertical="top"/>
    </xf>
    <xf numFmtId="165" fontId="20" fillId="0" borderId="0" xfId="0" applyNumberFormat="1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49" fontId="21" fillId="2" borderId="0" xfId="0" applyNumberFormat="1" applyFont="1" applyFill="1" applyAlignment="1">
      <alignment vertical="center"/>
    </xf>
    <xf numFmtId="165" fontId="22" fillId="10" borderId="1" xfId="0" applyNumberFormat="1" applyFont="1" applyFill="1" applyBorder="1" applyAlignment="1">
      <alignment vertical="top"/>
    </xf>
    <xf numFmtId="0" fontId="19" fillId="9" borderId="0" xfId="0" applyFont="1" applyFill="1"/>
    <xf numFmtId="49" fontId="4" fillId="11" borderId="0" xfId="0" applyNumberFormat="1" applyFont="1" applyFill="1" applyAlignment="1">
      <alignment vertical="top" wrapText="1"/>
    </xf>
    <xf numFmtId="165" fontId="11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top" wrapText="1"/>
    </xf>
    <xf numFmtId="49" fontId="4" fillId="0" borderId="0" xfId="0" applyNumberFormat="1" applyFont="1" applyFill="1" applyAlignment="1">
      <alignment vertical="top" wrapText="1"/>
    </xf>
    <xf numFmtId="49" fontId="11" fillId="3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vertical="top" wrapText="1"/>
    </xf>
    <xf numFmtId="49" fontId="17" fillId="0" borderId="0" xfId="0" applyNumberFormat="1" applyFont="1" applyFill="1" applyAlignment="1">
      <alignment vertical="top" wrapText="1"/>
    </xf>
    <xf numFmtId="49" fontId="12" fillId="2" borderId="0" xfId="0" applyNumberFormat="1" applyFont="1" applyFill="1" applyAlignment="1">
      <alignment horizontal="right" vertical="center"/>
    </xf>
    <xf numFmtId="49" fontId="10" fillId="3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9"/>
  <sheetViews>
    <sheetView tabSelected="1" zoomScale="110" zoomScaleNormal="110" zoomScaleSheetLayoutView="100" workbookViewId="0">
      <selection activeCell="N22" sqref="N22"/>
    </sheetView>
  </sheetViews>
  <sheetFormatPr baseColWidth="10" defaultRowHeight="15" x14ac:dyDescent="0.25"/>
  <cols>
    <col min="1" max="1" width="5.42578125" customWidth="1"/>
    <col min="2" max="2" width="10.85546875" customWidth="1"/>
    <col min="3" max="3" width="5.85546875" customWidth="1"/>
    <col min="4" max="4" width="65.85546875" customWidth="1"/>
    <col min="5" max="5" width="12.140625" hidden="1" customWidth="1"/>
    <col min="6" max="8" width="11.42578125" hidden="1" customWidth="1"/>
    <col min="9" max="9" width="15.42578125" hidden="1" customWidth="1"/>
    <col min="10" max="10" width="15.5703125" bestFit="1" customWidth="1"/>
    <col min="11" max="12" width="11.5703125" bestFit="1" customWidth="1"/>
  </cols>
  <sheetData>
    <row r="1" spans="1:13" x14ac:dyDescent="0.25">
      <c r="A1" s="2"/>
      <c r="B1" s="2"/>
      <c r="C1" s="2"/>
      <c r="D1" s="2"/>
      <c r="E1" s="1"/>
      <c r="F1" s="2"/>
      <c r="G1" s="2"/>
      <c r="H1" s="2"/>
      <c r="I1" s="2"/>
      <c r="J1" s="2"/>
      <c r="K1" s="2"/>
      <c r="L1" s="2"/>
      <c r="M1" s="37"/>
    </row>
    <row r="2" spans="1:13" ht="18" x14ac:dyDescent="0.25">
      <c r="A2" s="8" t="s">
        <v>227</v>
      </c>
      <c r="B2" s="8"/>
      <c r="C2" s="2"/>
      <c r="D2" s="2"/>
      <c r="E2" s="1"/>
      <c r="F2" s="2"/>
      <c r="G2" s="2"/>
      <c r="H2" s="2"/>
      <c r="I2" s="2"/>
      <c r="J2" s="2"/>
      <c r="K2" s="2"/>
      <c r="L2" s="2"/>
      <c r="M2" s="37"/>
    </row>
    <row r="3" spans="1:13" s="7" customFormat="1" x14ac:dyDescent="0.25">
      <c r="A3" s="9" t="s">
        <v>141</v>
      </c>
      <c r="B3" s="9" t="s">
        <v>3</v>
      </c>
      <c r="C3" s="9" t="s">
        <v>142</v>
      </c>
      <c r="D3" s="10" t="s">
        <v>143</v>
      </c>
      <c r="E3" s="11" t="s">
        <v>228</v>
      </c>
      <c r="F3" s="9" t="s">
        <v>4</v>
      </c>
      <c r="G3" s="9" t="s">
        <v>5</v>
      </c>
      <c r="H3" s="9" t="s">
        <v>6</v>
      </c>
      <c r="I3" s="9" t="s">
        <v>11</v>
      </c>
      <c r="J3" s="54" t="s">
        <v>229</v>
      </c>
      <c r="K3" s="54" t="s">
        <v>228</v>
      </c>
      <c r="L3" s="54" t="s">
        <v>230</v>
      </c>
      <c r="M3" s="55"/>
    </row>
    <row r="4" spans="1:13" ht="15.75" customHeight="1" x14ac:dyDescent="0.25">
      <c r="A4" s="74" t="s">
        <v>153</v>
      </c>
      <c r="B4" s="74"/>
      <c r="C4" s="12" t="s">
        <v>7</v>
      </c>
      <c r="D4" s="13" t="s">
        <v>134</v>
      </c>
      <c r="E4" s="14"/>
      <c r="F4" s="15"/>
      <c r="G4" s="15"/>
      <c r="H4" s="15"/>
      <c r="I4" s="15"/>
      <c r="J4" s="16"/>
      <c r="K4" s="16"/>
      <c r="L4" s="16"/>
      <c r="M4" s="37"/>
    </row>
    <row r="5" spans="1:13" ht="15" customHeight="1" x14ac:dyDescent="0.25">
      <c r="A5" s="17" t="s">
        <v>144</v>
      </c>
      <c r="B5" s="18" t="s">
        <v>46</v>
      </c>
      <c r="C5" s="19" t="s">
        <v>2</v>
      </c>
      <c r="D5" s="73" t="s">
        <v>41</v>
      </c>
      <c r="E5" s="20"/>
      <c r="F5" s="21"/>
      <c r="G5" s="21"/>
      <c r="H5" s="21"/>
      <c r="I5" s="21"/>
      <c r="J5" s="22">
        <f>I7</f>
        <v>95.2</v>
      </c>
      <c r="K5" s="22">
        <v>7.51</v>
      </c>
      <c r="L5" s="22">
        <f>J5*K5</f>
        <v>714.952</v>
      </c>
      <c r="M5" s="37"/>
    </row>
    <row r="6" spans="1:13" ht="25.5" customHeight="1" x14ac:dyDescent="0.25">
      <c r="A6" s="21"/>
      <c r="B6" s="21"/>
      <c r="C6" s="21"/>
      <c r="D6" s="73"/>
      <c r="E6" s="20"/>
      <c r="F6" s="21"/>
      <c r="G6" s="21"/>
      <c r="H6" s="21"/>
      <c r="I6" s="21"/>
      <c r="J6" s="21"/>
      <c r="K6" s="21"/>
      <c r="L6" s="21"/>
      <c r="M6" s="37"/>
    </row>
    <row r="7" spans="1:13" ht="31.5" hidden="1" x14ac:dyDescent="0.25">
      <c r="A7" s="21"/>
      <c r="B7" s="21"/>
      <c r="C7" s="21"/>
      <c r="D7" s="23"/>
      <c r="E7" s="24">
        <v>1</v>
      </c>
      <c r="F7" s="25">
        <v>95.2</v>
      </c>
      <c r="G7" s="25">
        <v>0</v>
      </c>
      <c r="H7" s="25">
        <v>0</v>
      </c>
      <c r="I7" s="26">
        <f>OR(E7&lt;&gt;0,F7&lt;&gt;0,G7&lt;&gt;0,H7&lt;&gt;0)*(E7 + (E7 = 0))*(F7 + (F7 = 0))*(G7 + (G7 = 0))*(H7 + (H7 = 0))</f>
        <v>95.2</v>
      </c>
      <c r="J7" s="21"/>
      <c r="K7" s="21"/>
      <c r="L7" s="21"/>
      <c r="M7" s="37"/>
    </row>
    <row r="8" spans="1:13" ht="6" customHeight="1" x14ac:dyDescent="0.25">
      <c r="A8" s="27"/>
      <c r="B8" s="27"/>
      <c r="C8" s="27"/>
      <c r="D8" s="28"/>
      <c r="E8" s="29"/>
      <c r="F8" s="27"/>
      <c r="G8" s="27"/>
      <c r="H8" s="27"/>
      <c r="I8" s="27"/>
      <c r="J8" s="27"/>
      <c r="K8" s="27"/>
      <c r="L8" s="27"/>
      <c r="M8" s="37"/>
    </row>
    <row r="9" spans="1:13" x14ac:dyDescent="0.25">
      <c r="A9" s="17" t="s">
        <v>145</v>
      </c>
      <c r="B9" s="30" t="s">
        <v>51</v>
      </c>
      <c r="C9" s="19" t="s">
        <v>1</v>
      </c>
      <c r="D9" s="73" t="s">
        <v>53</v>
      </c>
      <c r="E9" s="20"/>
      <c r="F9" s="21"/>
      <c r="G9" s="21"/>
      <c r="H9" s="21"/>
      <c r="I9" s="21"/>
      <c r="J9" s="22">
        <f>I11</f>
        <v>2</v>
      </c>
      <c r="K9" s="22">
        <v>58.87</v>
      </c>
      <c r="L9" s="22">
        <f>J9*K9</f>
        <v>117.74</v>
      </c>
      <c r="M9" s="37"/>
    </row>
    <row r="10" spans="1:13" ht="29.25" customHeight="1" x14ac:dyDescent="0.25">
      <c r="A10" s="21"/>
      <c r="B10" s="21"/>
      <c r="C10" s="21"/>
      <c r="D10" s="73"/>
      <c r="E10" s="20"/>
      <c r="F10" s="21"/>
      <c r="G10" s="21"/>
      <c r="H10" s="21"/>
      <c r="I10" s="21"/>
      <c r="J10" s="21"/>
      <c r="K10" s="21"/>
      <c r="L10" s="21"/>
      <c r="M10" s="37"/>
    </row>
    <row r="11" spans="1:13" hidden="1" x14ac:dyDescent="0.25">
      <c r="A11" s="21"/>
      <c r="B11" s="21"/>
      <c r="C11" s="21"/>
      <c r="D11" s="31"/>
      <c r="E11" s="24">
        <v>1</v>
      </c>
      <c r="F11" s="25">
        <v>2</v>
      </c>
      <c r="G11" s="25">
        <v>0</v>
      </c>
      <c r="H11" s="25">
        <v>0</v>
      </c>
      <c r="I11" s="26">
        <f>OR(E11&lt;&gt;0,F11&lt;&gt;0,G11&lt;&gt;0,H11&lt;&gt;0)*(E11 + (E11 = 0))*(F11 + (F11 = 0))*(G11 + (G11 = 0))*(H11 + (H11 = 0))</f>
        <v>2</v>
      </c>
      <c r="J11" s="21"/>
      <c r="K11" s="21"/>
      <c r="L11" s="21"/>
      <c r="M11" s="37"/>
    </row>
    <row r="12" spans="1:13" ht="6" customHeight="1" x14ac:dyDescent="0.25">
      <c r="A12" s="27"/>
      <c r="B12" s="27"/>
      <c r="C12" s="27"/>
      <c r="D12" s="28"/>
      <c r="E12" s="29"/>
      <c r="F12" s="27"/>
      <c r="G12" s="27"/>
      <c r="H12" s="27"/>
      <c r="I12" s="27"/>
      <c r="J12" s="27"/>
      <c r="K12" s="27"/>
      <c r="L12" s="27"/>
      <c r="M12" s="37"/>
    </row>
    <row r="13" spans="1:13" x14ac:dyDescent="0.25">
      <c r="A13" s="17" t="s">
        <v>146</v>
      </c>
      <c r="B13" s="18" t="s">
        <v>50</v>
      </c>
      <c r="C13" s="19" t="s">
        <v>2</v>
      </c>
      <c r="D13" s="73" t="s">
        <v>45</v>
      </c>
      <c r="E13" s="20"/>
      <c r="F13" s="21"/>
      <c r="G13" s="21"/>
      <c r="H13" s="21"/>
      <c r="I13" s="21"/>
      <c r="J13" s="22">
        <f>I15</f>
        <v>3</v>
      </c>
      <c r="K13" s="22">
        <v>1.65</v>
      </c>
      <c r="L13" s="22">
        <f>J13*K13</f>
        <v>4.9499999999999993</v>
      </c>
      <c r="M13" s="37"/>
    </row>
    <row r="14" spans="1:13" ht="105" customHeight="1" x14ac:dyDescent="0.25">
      <c r="A14" s="21"/>
      <c r="B14" s="21"/>
      <c r="C14" s="21"/>
      <c r="D14" s="73"/>
      <c r="E14" s="20"/>
      <c r="F14" s="21"/>
      <c r="G14" s="21"/>
      <c r="H14" s="21"/>
      <c r="I14" s="21"/>
      <c r="J14" s="21"/>
      <c r="K14" s="21"/>
      <c r="L14" s="21"/>
      <c r="M14" s="37"/>
    </row>
    <row r="15" spans="1:13" hidden="1" x14ac:dyDescent="0.25">
      <c r="A15" s="21"/>
      <c r="B15" s="21"/>
      <c r="C15" s="21"/>
      <c r="D15" s="31"/>
      <c r="E15" s="24">
        <v>1</v>
      </c>
      <c r="F15" s="25">
        <v>3</v>
      </c>
      <c r="G15" s="25">
        <v>0</v>
      </c>
      <c r="H15" s="25">
        <v>0</v>
      </c>
      <c r="I15" s="26">
        <f>OR(E15&lt;&gt;0,F15&lt;&gt;0,G15&lt;&gt;0,H15&lt;&gt;0)*(E15 + (E15 = 0))*(F15 + (F15 = 0))*(G15 + (G15 = 0))*(H15 + (H15 = 0))</f>
        <v>3</v>
      </c>
      <c r="J15" s="21"/>
      <c r="K15" s="21"/>
      <c r="L15" s="21"/>
      <c r="M15" s="37"/>
    </row>
    <row r="16" spans="1:13" ht="6" customHeight="1" x14ac:dyDescent="0.25">
      <c r="A16" s="27"/>
      <c r="B16" s="27"/>
      <c r="C16" s="27"/>
      <c r="D16" s="28"/>
      <c r="E16" s="29"/>
      <c r="F16" s="27"/>
      <c r="G16" s="27"/>
      <c r="H16" s="27"/>
      <c r="I16" s="27"/>
      <c r="J16" s="27"/>
      <c r="K16" s="27"/>
      <c r="L16" s="27"/>
      <c r="M16" s="37"/>
    </row>
    <row r="17" spans="1:13" x14ac:dyDescent="0.25">
      <c r="A17" s="17" t="s">
        <v>147</v>
      </c>
      <c r="B17" s="30" t="s">
        <v>52</v>
      </c>
      <c r="C17" s="19" t="s">
        <v>1</v>
      </c>
      <c r="D17" s="73" t="s">
        <v>260</v>
      </c>
      <c r="E17" s="20"/>
      <c r="F17" s="21"/>
      <c r="G17" s="21"/>
      <c r="H17" s="21"/>
      <c r="I17" s="21"/>
      <c r="J17" s="22">
        <f>I19</f>
        <v>2</v>
      </c>
      <c r="K17" s="22">
        <v>43.32</v>
      </c>
      <c r="L17" s="22">
        <f>J17*K17</f>
        <v>86.64</v>
      </c>
      <c r="M17" s="37"/>
    </row>
    <row r="18" spans="1:13" ht="66.75" customHeight="1" x14ac:dyDescent="0.25">
      <c r="A18" s="21"/>
      <c r="B18" s="21"/>
      <c r="C18" s="21"/>
      <c r="D18" s="73"/>
      <c r="E18" s="20"/>
      <c r="F18" s="21"/>
      <c r="G18" s="21"/>
      <c r="H18" s="21"/>
      <c r="I18" s="21"/>
      <c r="J18" s="21"/>
      <c r="K18" s="21"/>
      <c r="L18" s="21"/>
      <c r="M18" s="37"/>
    </row>
    <row r="19" spans="1:13" hidden="1" x14ac:dyDescent="0.25">
      <c r="A19" s="21"/>
      <c r="B19" s="21"/>
      <c r="C19" s="21"/>
      <c r="D19" s="31"/>
      <c r="E19" s="24">
        <v>1</v>
      </c>
      <c r="F19" s="25">
        <v>2</v>
      </c>
      <c r="G19" s="25">
        <v>0</v>
      </c>
      <c r="H19" s="25">
        <v>0</v>
      </c>
      <c r="I19" s="26">
        <f>OR(E19&lt;&gt;0,F19&lt;&gt;0,G19&lt;&gt;0,H19&lt;&gt;0)*(E19 + (E19 = 0))*(F19 + (F19 = 0))*(G19 + (G19 = 0))*(H19 + (H19 = 0))</f>
        <v>2</v>
      </c>
      <c r="J19" s="21"/>
      <c r="K19" s="21"/>
      <c r="L19" s="21"/>
      <c r="M19" s="37"/>
    </row>
    <row r="20" spans="1:13" ht="6" customHeight="1" x14ac:dyDescent="0.25">
      <c r="A20" s="27"/>
      <c r="B20" s="27"/>
      <c r="C20" s="27"/>
      <c r="D20" s="28"/>
      <c r="E20" s="29"/>
      <c r="F20" s="27"/>
      <c r="G20" s="27"/>
      <c r="H20" s="27"/>
      <c r="I20" s="27"/>
      <c r="J20" s="27"/>
      <c r="K20" s="27"/>
      <c r="L20" s="27"/>
      <c r="M20" s="37"/>
    </row>
    <row r="21" spans="1:13" x14ac:dyDescent="0.25">
      <c r="A21" s="17" t="s">
        <v>148</v>
      </c>
      <c r="B21" s="30"/>
      <c r="C21" s="19" t="s">
        <v>1</v>
      </c>
      <c r="D21" s="73" t="s">
        <v>261</v>
      </c>
      <c r="E21" s="20"/>
      <c r="F21" s="21"/>
      <c r="G21" s="21"/>
      <c r="H21" s="21"/>
      <c r="I21" s="21"/>
      <c r="J21" s="22">
        <f>I23</f>
        <v>2</v>
      </c>
      <c r="K21" s="22">
        <v>35.409999999999997</v>
      </c>
      <c r="L21" s="22">
        <f>J21*K21</f>
        <v>70.819999999999993</v>
      </c>
      <c r="M21" s="37"/>
    </row>
    <row r="22" spans="1:13" ht="54" customHeight="1" x14ac:dyDescent="0.25">
      <c r="A22" s="21"/>
      <c r="B22" s="21"/>
      <c r="C22" s="21"/>
      <c r="D22" s="73"/>
      <c r="E22" s="20"/>
      <c r="F22" s="21"/>
      <c r="G22" s="21"/>
      <c r="H22" s="21"/>
      <c r="I22" s="21"/>
      <c r="J22" s="21"/>
      <c r="K22" s="21"/>
      <c r="L22" s="21"/>
      <c r="M22" s="37"/>
    </row>
    <row r="23" spans="1:13" hidden="1" x14ac:dyDescent="0.25">
      <c r="A23" s="21"/>
      <c r="B23" s="21"/>
      <c r="C23" s="21"/>
      <c r="D23" s="31"/>
      <c r="E23" s="24">
        <v>1</v>
      </c>
      <c r="F23" s="25">
        <v>2</v>
      </c>
      <c r="G23" s="25">
        <v>0</v>
      </c>
      <c r="H23" s="25">
        <v>0</v>
      </c>
      <c r="I23" s="26">
        <f>OR(E23&lt;&gt;0,F23&lt;&gt;0,G23&lt;&gt;0,H23&lt;&gt;0)*(E23 + (E23 = 0))*(F23 + (F23 = 0))*(G23 + (G23 = 0))*(H23 + (H23 = 0))</f>
        <v>2</v>
      </c>
      <c r="J23" s="21"/>
      <c r="K23" s="21"/>
      <c r="L23" s="21"/>
      <c r="M23" s="37"/>
    </row>
    <row r="24" spans="1:13" x14ac:dyDescent="0.25">
      <c r="A24" s="27"/>
      <c r="B24" s="27"/>
      <c r="C24" s="27"/>
      <c r="D24" s="28"/>
      <c r="E24" s="29"/>
      <c r="F24" s="27"/>
      <c r="G24" s="27"/>
      <c r="H24" s="27"/>
      <c r="I24" s="27"/>
      <c r="J24" s="27"/>
      <c r="K24" s="27"/>
      <c r="L24" s="27"/>
      <c r="M24" s="37"/>
    </row>
    <row r="25" spans="1:13" x14ac:dyDescent="0.25">
      <c r="A25" s="32"/>
      <c r="B25" s="32"/>
      <c r="C25" s="32"/>
      <c r="D25" s="56" t="s">
        <v>21</v>
      </c>
      <c r="E25" s="34"/>
      <c r="F25" s="32"/>
      <c r="G25" s="32"/>
      <c r="H25" s="32"/>
      <c r="I25" s="35" t="s">
        <v>21</v>
      </c>
      <c r="J25" s="36"/>
      <c r="K25" s="36"/>
      <c r="L25" s="22">
        <f>SUM(L5:L24)</f>
        <v>995.10200000000009</v>
      </c>
      <c r="M25" s="37"/>
    </row>
    <row r="26" spans="1:13" x14ac:dyDescent="0.25">
      <c r="A26" s="27"/>
      <c r="B26" s="27"/>
      <c r="C26" s="27"/>
      <c r="D26" s="28"/>
      <c r="E26" s="29"/>
      <c r="F26" s="27"/>
      <c r="G26" s="27"/>
      <c r="H26" s="27"/>
      <c r="I26" s="27"/>
      <c r="J26" s="27"/>
      <c r="K26" s="27"/>
      <c r="L26" s="27"/>
      <c r="M26" s="37"/>
    </row>
    <row r="27" spans="1:13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</row>
    <row r="28" spans="1:13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</row>
    <row r="29" spans="1:13" x14ac:dyDescent="0.25">
      <c r="A29" s="74" t="s">
        <v>154</v>
      </c>
      <c r="B29" s="74"/>
      <c r="C29" s="12" t="s">
        <v>7</v>
      </c>
      <c r="D29" s="74" t="s">
        <v>133</v>
      </c>
      <c r="E29" s="74"/>
      <c r="F29" s="15"/>
      <c r="G29" s="15"/>
      <c r="H29" s="15"/>
      <c r="I29" s="15"/>
      <c r="J29" s="16"/>
      <c r="K29" s="16"/>
      <c r="L29" s="16"/>
      <c r="M29" s="37"/>
    </row>
    <row r="30" spans="1:13" x14ac:dyDescent="0.25">
      <c r="A30" s="17" t="s">
        <v>144</v>
      </c>
      <c r="B30" s="18" t="s">
        <v>47</v>
      </c>
      <c r="C30" s="19" t="s">
        <v>13</v>
      </c>
      <c r="D30" s="73" t="s">
        <v>42</v>
      </c>
      <c r="E30" s="20"/>
      <c r="F30" s="21"/>
      <c r="G30" s="21"/>
      <c r="H30" s="21"/>
      <c r="I30" s="21"/>
      <c r="J30" s="22">
        <f>SUM(I32:I33)</f>
        <v>581.53</v>
      </c>
      <c r="K30" s="22">
        <v>3.8</v>
      </c>
      <c r="L30" s="22">
        <f>J30*K30</f>
        <v>2209.8139999999999</v>
      </c>
      <c r="M30" s="37"/>
    </row>
    <row r="31" spans="1:13" ht="15" customHeight="1" x14ac:dyDescent="0.25">
      <c r="A31" s="21"/>
      <c r="B31" s="21"/>
      <c r="C31" s="21"/>
      <c r="D31" s="73"/>
      <c r="E31" s="20"/>
      <c r="F31" s="21"/>
      <c r="G31" s="21"/>
      <c r="H31" s="21"/>
      <c r="I31" s="21"/>
      <c r="J31" s="21"/>
      <c r="K31" s="21"/>
      <c r="L31" s="21"/>
      <c r="M31" s="37"/>
    </row>
    <row r="32" spans="1:13" ht="13.5" hidden="1" customHeight="1" x14ac:dyDescent="0.25">
      <c r="A32" s="21"/>
      <c r="B32" s="21"/>
      <c r="C32" s="21"/>
      <c r="D32" s="38" t="s">
        <v>205</v>
      </c>
      <c r="E32" s="24">
        <v>1</v>
      </c>
      <c r="F32" s="25">
        <v>561.73</v>
      </c>
      <c r="G32" s="25">
        <v>0</v>
      </c>
      <c r="H32" s="25">
        <v>1</v>
      </c>
      <c r="I32" s="26">
        <f>OR(E32&lt;&gt;0,F32&lt;&gt;0,G32&lt;&gt;0,H32&lt;&gt;0)*(E32 + (E32 = 0))*(F32 + (F32 = 0))*(G32 + (G32 = 0))*(H32 + (H32 = 0))</f>
        <v>561.73</v>
      </c>
      <c r="J32" s="21"/>
      <c r="K32" s="21"/>
      <c r="L32" s="21"/>
      <c r="M32" s="37"/>
    </row>
    <row r="33" spans="1:13" ht="13.5" hidden="1" customHeight="1" x14ac:dyDescent="0.25">
      <c r="A33" s="21"/>
      <c r="B33" s="21"/>
      <c r="C33" s="21"/>
      <c r="D33" s="38" t="s">
        <v>206</v>
      </c>
      <c r="E33" s="24">
        <v>8</v>
      </c>
      <c r="F33" s="25">
        <v>1.5</v>
      </c>
      <c r="G33" s="25">
        <v>1.5</v>
      </c>
      <c r="H33" s="25">
        <v>1.1000000000000001</v>
      </c>
      <c r="I33" s="26">
        <f>OR(E33&lt;&gt;0,F33&lt;&gt;0,G33&lt;&gt;0,H33&lt;&gt;0)*(E33 + (E33 = 0))*(F33 + (F33 = 0))*(G33 + (G33 = 0))*(H33 + (H33 = 0))</f>
        <v>19.8</v>
      </c>
      <c r="J33" s="21"/>
      <c r="K33" s="21"/>
      <c r="L33" s="21"/>
      <c r="M33" s="37"/>
    </row>
    <row r="34" spans="1:13" ht="6" customHeight="1" x14ac:dyDescent="0.25">
      <c r="A34" s="27"/>
      <c r="B34" s="27"/>
      <c r="C34" s="27"/>
      <c r="D34" s="28"/>
      <c r="E34" s="29"/>
      <c r="F34" s="27"/>
      <c r="G34" s="27"/>
      <c r="H34" s="27"/>
      <c r="I34" s="27"/>
      <c r="J34" s="27"/>
      <c r="K34" s="27"/>
      <c r="L34" s="27"/>
      <c r="M34" s="37"/>
    </row>
    <row r="35" spans="1:13" ht="15.75" customHeight="1" x14ac:dyDescent="0.25">
      <c r="A35" s="17" t="s">
        <v>145</v>
      </c>
      <c r="B35" s="18" t="s">
        <v>102</v>
      </c>
      <c r="C35" s="19" t="s">
        <v>13</v>
      </c>
      <c r="D35" s="73" t="s">
        <v>101</v>
      </c>
      <c r="E35" s="20"/>
      <c r="F35" s="21"/>
      <c r="G35" s="21"/>
      <c r="H35" s="21"/>
      <c r="I35" s="21"/>
      <c r="J35" s="22">
        <f>SUM(I37:I38)</f>
        <v>41.777999999999992</v>
      </c>
      <c r="K35" s="22">
        <v>14.84</v>
      </c>
      <c r="L35" s="22">
        <f>J35*K35</f>
        <v>619.98551999999984</v>
      </c>
      <c r="M35" s="37"/>
    </row>
    <row r="36" spans="1:13" ht="23.25" customHeight="1" x14ac:dyDescent="0.25">
      <c r="A36" s="21"/>
      <c r="B36" s="21"/>
      <c r="C36" s="21"/>
      <c r="D36" s="73"/>
      <c r="E36" s="20"/>
      <c r="F36" s="21"/>
      <c r="G36" s="21"/>
      <c r="H36" s="21"/>
      <c r="I36" s="21"/>
      <c r="J36" s="21"/>
      <c r="K36" s="21"/>
      <c r="L36" s="21"/>
      <c r="M36" s="37"/>
    </row>
    <row r="37" spans="1:13" ht="13.5" hidden="1" customHeight="1" x14ac:dyDescent="0.25">
      <c r="A37" s="21"/>
      <c r="B37" s="21"/>
      <c r="C37" s="21"/>
      <c r="D37" s="38" t="s">
        <v>207</v>
      </c>
      <c r="E37" s="24">
        <v>1</v>
      </c>
      <c r="F37" s="39">
        <v>26.5</v>
      </c>
      <c r="G37" s="39">
        <v>0.6</v>
      </c>
      <c r="H37" s="39">
        <v>0.9</v>
      </c>
      <c r="I37" s="26">
        <f>OR(E37&lt;&gt;0,F37&lt;&gt;0,G37&lt;&gt;0,H37&lt;&gt;0)*(E37 + (E37 = 0))*(F37 + (F37 = 0))*(G37 + (G37 = 0))*(H37 + (H37 = 0))</f>
        <v>14.309999999999999</v>
      </c>
      <c r="J37" s="21"/>
      <c r="K37" s="21"/>
      <c r="L37" s="21"/>
      <c r="M37" s="37"/>
    </row>
    <row r="38" spans="1:13" ht="13.5" hidden="1" customHeight="1" x14ac:dyDescent="0.25">
      <c r="A38" s="21"/>
      <c r="B38" s="21"/>
      <c r="C38" s="21"/>
      <c r="D38" s="38" t="s">
        <v>208</v>
      </c>
      <c r="E38" s="24">
        <v>1</v>
      </c>
      <c r="F38" s="39">
        <v>76.3</v>
      </c>
      <c r="G38" s="39">
        <v>0.6</v>
      </c>
      <c r="H38" s="39">
        <v>0.6</v>
      </c>
      <c r="I38" s="26">
        <f>OR(E38&lt;&gt;0,F38&lt;&gt;0,G38&lt;&gt;0,H38&lt;&gt;0)*(E38 + (E38 = 0))*(F38 + (F38 = 0))*(G38 + (G38 = 0))*(H38 + (H38 = 0))</f>
        <v>27.467999999999996</v>
      </c>
      <c r="J38" s="21"/>
      <c r="K38" s="21"/>
      <c r="L38" s="21"/>
      <c r="M38" s="37"/>
    </row>
    <row r="39" spans="1:13" ht="6" customHeight="1" x14ac:dyDescent="0.25">
      <c r="A39" s="27"/>
      <c r="B39" s="27"/>
      <c r="C39" s="27"/>
      <c r="D39" s="28"/>
      <c r="E39" s="29"/>
      <c r="F39" s="27"/>
      <c r="G39" s="27"/>
      <c r="H39" s="27"/>
      <c r="I39" s="27"/>
      <c r="J39" s="27"/>
      <c r="K39" s="27"/>
      <c r="L39" s="27"/>
      <c r="M39" s="37"/>
    </row>
    <row r="40" spans="1:13" ht="15.75" customHeight="1" x14ac:dyDescent="0.25">
      <c r="A40" s="17" t="s">
        <v>146</v>
      </c>
      <c r="B40" s="18" t="s">
        <v>117</v>
      </c>
      <c r="C40" s="19" t="s">
        <v>0</v>
      </c>
      <c r="D40" s="73" t="s">
        <v>118</v>
      </c>
      <c r="E40" s="20"/>
      <c r="F40" s="21"/>
      <c r="G40" s="21"/>
      <c r="H40" s="21"/>
      <c r="I40" s="21"/>
      <c r="J40" s="22">
        <f>SUM(I42:I44)</f>
        <v>73.097999999999985</v>
      </c>
      <c r="K40" s="22">
        <v>5.62</v>
      </c>
      <c r="L40" s="22">
        <f>J40*K40</f>
        <v>410.8107599999999</v>
      </c>
      <c r="M40" s="37"/>
    </row>
    <row r="41" spans="1:13" ht="14.25" customHeight="1" x14ac:dyDescent="0.25">
      <c r="A41" s="21"/>
      <c r="B41" s="21"/>
      <c r="C41" s="21"/>
      <c r="D41" s="73"/>
      <c r="E41" s="20"/>
      <c r="F41" s="21"/>
      <c r="G41" s="21"/>
      <c r="H41" s="21"/>
      <c r="I41" s="21"/>
      <c r="J41" s="21"/>
      <c r="K41" s="21"/>
      <c r="L41" s="21"/>
      <c r="M41" s="37"/>
    </row>
    <row r="42" spans="1:13" ht="13.5" hidden="1" customHeight="1" x14ac:dyDescent="0.25">
      <c r="A42" s="21"/>
      <c r="B42" s="21"/>
      <c r="C42" s="21"/>
      <c r="D42" s="38" t="s">
        <v>207</v>
      </c>
      <c r="E42" s="24">
        <v>1</v>
      </c>
      <c r="F42" s="39">
        <v>26.5</v>
      </c>
      <c r="G42" s="39">
        <v>0.6</v>
      </c>
      <c r="H42" s="39">
        <v>0.9</v>
      </c>
      <c r="I42" s="26">
        <f>OR(E42&lt;&gt;0,F42&lt;&gt;0,G42&lt;&gt;0,H42&lt;&gt;0)*(E42 + (E42 = 0))*(F42 + (F42 = 0))*(G42 + (G42 = 0))*(H42 + (H42 = 0))</f>
        <v>14.309999999999999</v>
      </c>
      <c r="J42" s="21"/>
      <c r="K42" s="21"/>
      <c r="L42" s="21"/>
      <c r="M42" s="37"/>
    </row>
    <row r="43" spans="1:13" ht="13.5" hidden="1" customHeight="1" x14ac:dyDescent="0.25">
      <c r="A43" s="21"/>
      <c r="B43" s="21"/>
      <c r="C43" s="21"/>
      <c r="D43" s="38" t="s">
        <v>208</v>
      </c>
      <c r="E43" s="24">
        <v>1</v>
      </c>
      <c r="F43" s="39">
        <v>76.3</v>
      </c>
      <c r="G43" s="39">
        <v>0.6</v>
      </c>
      <c r="H43" s="39">
        <v>0.6</v>
      </c>
      <c r="I43" s="26">
        <f>OR(E43&lt;&gt;0,F43&lt;&gt;0,G43&lt;&gt;0,H43&lt;&gt;0)*(E43 + (E43 = 0))*(F43 + (F43 = 0))*(G43 + (G43 = 0))*(H43 + (H43 = 0))</f>
        <v>27.467999999999996</v>
      </c>
      <c r="J43" s="21"/>
      <c r="K43" s="21"/>
      <c r="L43" s="21"/>
      <c r="M43" s="37"/>
    </row>
    <row r="44" spans="1:13" ht="13.5" hidden="1" customHeight="1" x14ac:dyDescent="0.25">
      <c r="A44" s="21"/>
      <c r="B44" s="21"/>
      <c r="C44" s="21"/>
      <c r="D44" s="38" t="s">
        <v>16</v>
      </c>
      <c r="E44" s="24">
        <v>1</v>
      </c>
      <c r="F44" s="25">
        <v>43.5</v>
      </c>
      <c r="G44" s="25">
        <v>0.9</v>
      </c>
      <c r="H44" s="25">
        <v>0.8</v>
      </c>
      <c r="I44" s="26">
        <f>OR(E44&lt;&gt;0,F44&lt;&gt;0,G44&lt;&gt;0,H44&lt;&gt;0)*(E44 + (E44 = 0))*(F44 + (F44 = 0))*(G44 + (G44 = 0))*(H44 + (H44 = 0))</f>
        <v>31.32</v>
      </c>
      <c r="J44" s="21"/>
      <c r="K44" s="21"/>
      <c r="L44" s="21"/>
      <c r="M44" s="37"/>
    </row>
    <row r="45" spans="1:13" ht="6" customHeight="1" x14ac:dyDescent="0.25">
      <c r="A45" s="27"/>
      <c r="B45" s="27"/>
      <c r="C45" s="27"/>
      <c r="D45" s="28"/>
      <c r="E45" s="29"/>
      <c r="F45" s="27"/>
      <c r="G45" s="27"/>
      <c r="H45" s="27"/>
      <c r="I45" s="27"/>
      <c r="J45" s="27"/>
      <c r="K45" s="27"/>
      <c r="L45" s="27"/>
      <c r="M45" s="37"/>
    </row>
    <row r="46" spans="1:13" x14ac:dyDescent="0.25">
      <c r="A46" s="17" t="s">
        <v>147</v>
      </c>
      <c r="B46" s="18" t="s">
        <v>48</v>
      </c>
      <c r="C46" s="19" t="s">
        <v>13</v>
      </c>
      <c r="D46" s="73" t="s">
        <v>43</v>
      </c>
      <c r="E46" s="20"/>
      <c r="F46" s="21"/>
      <c r="G46" s="21"/>
      <c r="H46" s="21"/>
      <c r="I46" s="21"/>
      <c r="J46" s="22">
        <f>I48</f>
        <v>31.32</v>
      </c>
      <c r="K46" s="22">
        <v>7.53</v>
      </c>
      <c r="L46" s="22">
        <f>J46*K46</f>
        <v>235.83960000000002</v>
      </c>
      <c r="M46" s="37"/>
    </row>
    <row r="47" spans="1:13" ht="15.75" customHeight="1" x14ac:dyDescent="0.25">
      <c r="A47" s="21"/>
      <c r="B47" s="21"/>
      <c r="C47" s="21"/>
      <c r="D47" s="73"/>
      <c r="E47" s="20"/>
      <c r="F47" s="21"/>
      <c r="G47" s="21"/>
      <c r="H47" s="21"/>
      <c r="I47" s="21"/>
      <c r="J47" s="21"/>
      <c r="K47" s="21"/>
      <c r="L47" s="21"/>
      <c r="M47" s="37"/>
    </row>
    <row r="48" spans="1:13" ht="13.5" hidden="1" customHeight="1" x14ac:dyDescent="0.25">
      <c r="A48" s="21"/>
      <c r="B48" s="21"/>
      <c r="C48" s="21"/>
      <c r="D48" s="38" t="s">
        <v>16</v>
      </c>
      <c r="E48" s="24">
        <v>1</v>
      </c>
      <c r="F48" s="25">
        <v>43.5</v>
      </c>
      <c r="G48" s="25">
        <v>0.9</v>
      </c>
      <c r="H48" s="25">
        <v>0.8</v>
      </c>
      <c r="I48" s="26">
        <f>OR(E48&lt;&gt;0,F48&lt;&gt;0,G48&lt;&gt;0,H48&lt;&gt;0)*(E48 + (E48 = 0))*(F48 + (F48 = 0))*(G48 + (G48 = 0))*(H48 + (H48 = 0))</f>
        <v>31.32</v>
      </c>
      <c r="J48" s="21"/>
      <c r="K48" s="21"/>
      <c r="L48" s="21"/>
      <c r="M48" s="37"/>
    </row>
    <row r="49" spans="1:13" x14ac:dyDescent="0.25">
      <c r="A49" s="27"/>
      <c r="B49" s="27"/>
      <c r="C49" s="27"/>
      <c r="D49" s="28"/>
      <c r="E49" s="29"/>
      <c r="F49" s="27"/>
      <c r="G49" s="27"/>
      <c r="H49" s="27"/>
      <c r="I49" s="27"/>
      <c r="J49" s="27"/>
      <c r="K49" s="27"/>
      <c r="L49" s="27"/>
      <c r="M49" s="37"/>
    </row>
    <row r="50" spans="1:13" x14ac:dyDescent="0.25">
      <c r="A50" s="32"/>
      <c r="B50" s="32"/>
      <c r="C50" s="32"/>
      <c r="D50" s="56" t="s">
        <v>20</v>
      </c>
      <c r="E50" s="34"/>
      <c r="F50" s="32"/>
      <c r="G50" s="32"/>
      <c r="H50" s="32"/>
      <c r="I50" s="35" t="s">
        <v>21</v>
      </c>
      <c r="J50" s="36"/>
      <c r="K50" s="36"/>
      <c r="L50" s="22">
        <f>SUM(L30:L49)</f>
        <v>3476.4498799999992</v>
      </c>
      <c r="M50" s="37"/>
    </row>
    <row r="51" spans="1:13" x14ac:dyDescent="0.25">
      <c r="A51" s="27"/>
      <c r="B51" s="27"/>
      <c r="C51" s="27"/>
      <c r="D51" s="28"/>
      <c r="E51" s="29"/>
      <c r="F51" s="27"/>
      <c r="G51" s="27"/>
      <c r="H51" s="27"/>
      <c r="I51" s="27"/>
      <c r="J51" s="27"/>
      <c r="K51" s="27"/>
      <c r="L51" s="27"/>
      <c r="M51" s="37"/>
    </row>
    <row r="52" spans="1:13" x14ac:dyDescent="0.2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</row>
    <row r="53" spans="1:13" x14ac:dyDescent="0.25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</row>
    <row r="54" spans="1:13" x14ac:dyDescent="0.25">
      <c r="A54" s="74" t="s">
        <v>155</v>
      </c>
      <c r="B54" s="74"/>
      <c r="C54" s="12" t="s">
        <v>7</v>
      </c>
      <c r="D54" s="74" t="s">
        <v>135</v>
      </c>
      <c r="E54" s="74"/>
      <c r="F54" s="15"/>
      <c r="G54" s="15"/>
      <c r="H54" s="15"/>
      <c r="I54" s="15"/>
      <c r="J54" s="16"/>
      <c r="K54" s="16"/>
      <c r="L54" s="16"/>
      <c r="M54" s="37"/>
    </row>
    <row r="55" spans="1:13" x14ac:dyDescent="0.25">
      <c r="A55" s="17" t="s">
        <v>144</v>
      </c>
      <c r="B55" s="30" t="s">
        <v>54</v>
      </c>
      <c r="C55" s="19" t="s">
        <v>2</v>
      </c>
      <c r="D55" s="73" t="s">
        <v>55</v>
      </c>
      <c r="E55" s="20"/>
      <c r="F55" s="21"/>
      <c r="G55" s="21"/>
      <c r="H55" s="21"/>
      <c r="I55" s="21"/>
      <c r="J55" s="22">
        <f>SUM(I57:I59)</f>
        <v>117.60000000000001</v>
      </c>
      <c r="K55" s="22">
        <v>41.58</v>
      </c>
      <c r="L55" s="22">
        <f>J55*K55</f>
        <v>4889.808</v>
      </c>
      <c r="M55" s="37"/>
    </row>
    <row r="56" spans="1:13" ht="78" customHeight="1" x14ac:dyDescent="0.25">
      <c r="A56" s="21"/>
      <c r="B56" s="21"/>
      <c r="C56" s="21"/>
      <c r="D56" s="73"/>
      <c r="E56" s="20"/>
      <c r="F56" s="21"/>
      <c r="G56" s="21"/>
      <c r="H56" s="21"/>
      <c r="I56" s="21"/>
      <c r="J56" s="21"/>
      <c r="K56" s="21"/>
      <c r="L56" s="21"/>
      <c r="M56" s="37"/>
    </row>
    <row r="57" spans="1:13" hidden="1" x14ac:dyDescent="0.25">
      <c r="A57" s="21"/>
      <c r="B57" s="21"/>
      <c r="C57" s="21"/>
      <c r="D57" s="38" t="s">
        <v>209</v>
      </c>
      <c r="E57" s="24">
        <v>1</v>
      </c>
      <c r="F57" s="25">
        <v>108.5</v>
      </c>
      <c r="G57" s="25">
        <v>0</v>
      </c>
      <c r="H57" s="25">
        <v>0</v>
      </c>
      <c r="I57" s="26">
        <f>OR(E57&lt;&gt;0,F57&lt;&gt;0,G57&lt;&gt;0,H57&lt;&gt;0)*(E57 + (E57 = 0))*(F57 + (F57 = 0))*(G57 + (G57 = 0))*(H57 + (H57 = 0))</f>
        <v>108.5</v>
      </c>
      <c r="J57" s="19"/>
      <c r="K57" s="19"/>
      <c r="L57" s="19"/>
      <c r="M57" s="37"/>
    </row>
    <row r="58" spans="1:13" hidden="1" x14ac:dyDescent="0.25">
      <c r="A58" s="21"/>
      <c r="B58" s="21"/>
      <c r="C58" s="21"/>
      <c r="D58" s="38" t="s">
        <v>210</v>
      </c>
      <c r="E58" s="24">
        <v>1</v>
      </c>
      <c r="F58" s="25">
        <v>-3.1</v>
      </c>
      <c r="G58" s="25">
        <v>0</v>
      </c>
      <c r="H58" s="25">
        <v>0</v>
      </c>
      <c r="I58" s="26">
        <f>OR(E58&lt;&gt;0,F58&lt;&gt;0,G58&lt;&gt;0,H58&lt;&gt;0)*(E58 + (E58 = 0))*(F58 + (F58 = 0))*(G58 + (G58 = 0))*(H58 + (H58 = 0))</f>
        <v>-3.1</v>
      </c>
      <c r="J58" s="19"/>
      <c r="K58" s="19"/>
      <c r="L58" s="19"/>
      <c r="M58" s="37"/>
    </row>
    <row r="59" spans="1:13" hidden="1" x14ac:dyDescent="0.25">
      <c r="A59" s="21"/>
      <c r="B59" s="21"/>
      <c r="C59" s="21"/>
      <c r="D59" s="38" t="s">
        <v>15</v>
      </c>
      <c r="E59" s="24">
        <v>2</v>
      </c>
      <c r="F59" s="25">
        <v>6.1</v>
      </c>
      <c r="G59" s="25">
        <v>0</v>
      </c>
      <c r="H59" s="25">
        <v>0</v>
      </c>
      <c r="I59" s="26">
        <f>OR(E59&lt;&gt;0,F59&lt;&gt;0,G59&lt;&gt;0,H59&lt;&gt;0)*(E59 + (E59 = 0))*(F59 + (F59 = 0))*(G59 + (G59 = 0))*(H59 + (H59 = 0))</f>
        <v>12.2</v>
      </c>
      <c r="J59" s="19"/>
      <c r="K59" s="19"/>
      <c r="L59" s="19"/>
      <c r="M59" s="37"/>
    </row>
    <row r="60" spans="1:13" ht="6" customHeight="1" x14ac:dyDescent="0.25">
      <c r="A60" s="27"/>
      <c r="B60" s="27"/>
      <c r="C60" s="27"/>
      <c r="D60" s="28"/>
      <c r="E60" s="29"/>
      <c r="F60" s="27"/>
      <c r="G60" s="27"/>
      <c r="H60" s="27"/>
      <c r="I60" s="27"/>
      <c r="J60" s="27"/>
      <c r="K60" s="27"/>
      <c r="L60" s="27"/>
      <c r="M60" s="37"/>
    </row>
    <row r="61" spans="1:13" x14ac:dyDescent="0.25">
      <c r="A61" s="17" t="s">
        <v>145</v>
      </c>
      <c r="B61" s="30" t="s">
        <v>65</v>
      </c>
      <c r="C61" s="19" t="s">
        <v>13</v>
      </c>
      <c r="D61" s="73" t="s">
        <v>64</v>
      </c>
      <c r="E61" s="20"/>
      <c r="F61" s="21"/>
      <c r="G61" s="21"/>
      <c r="H61" s="21"/>
      <c r="I61" s="21"/>
      <c r="J61" s="22">
        <f>I63</f>
        <v>112.346</v>
      </c>
      <c r="K61" s="22">
        <v>49.18</v>
      </c>
      <c r="L61" s="22">
        <f>J61*K61</f>
        <v>5525.1762800000006</v>
      </c>
      <c r="M61" s="37"/>
    </row>
    <row r="62" spans="1:13" ht="27" customHeight="1" x14ac:dyDescent="0.25">
      <c r="A62" s="21"/>
      <c r="B62" s="21"/>
      <c r="C62" s="21"/>
      <c r="D62" s="73"/>
      <c r="E62" s="20"/>
      <c r="F62" s="21"/>
      <c r="G62" s="21"/>
      <c r="H62" s="21"/>
      <c r="I62" s="21"/>
      <c r="J62" s="21"/>
      <c r="K62" s="21"/>
      <c r="L62" s="21"/>
      <c r="M62" s="37"/>
    </row>
    <row r="63" spans="1:13" ht="46.5" hidden="1" x14ac:dyDescent="0.25">
      <c r="A63" s="21"/>
      <c r="B63" s="21"/>
      <c r="C63" s="21"/>
      <c r="D63" s="23"/>
      <c r="E63" s="24">
        <v>1</v>
      </c>
      <c r="F63" s="25">
        <v>561.73</v>
      </c>
      <c r="G63" s="25">
        <v>0</v>
      </c>
      <c r="H63" s="25">
        <v>0.2</v>
      </c>
      <c r="I63" s="26">
        <f>OR(E63&lt;&gt;0,F63&lt;&gt;0,G63&lt;&gt;0,H63&lt;&gt;0)*(E63 + (E63 = 0))*(F63 + (F63 = 0))*(G63 + (G63 = 0))*(H63 + (H63 = 0))</f>
        <v>112.346</v>
      </c>
      <c r="J63" s="19"/>
      <c r="K63" s="19"/>
      <c r="L63" s="19"/>
      <c r="M63" s="37"/>
    </row>
    <row r="64" spans="1:13" ht="6" customHeight="1" x14ac:dyDescent="0.25">
      <c r="A64" s="27"/>
      <c r="B64" s="27"/>
      <c r="C64" s="27"/>
      <c r="D64" s="28"/>
      <c r="E64" s="29"/>
      <c r="F64" s="27"/>
      <c r="G64" s="27"/>
      <c r="H64" s="27"/>
      <c r="I64" s="27"/>
      <c r="J64" s="27"/>
      <c r="K64" s="27"/>
      <c r="L64" s="27"/>
      <c r="M64" s="37"/>
    </row>
    <row r="65" spans="1:13" x14ac:dyDescent="0.25">
      <c r="A65" s="17" t="s">
        <v>146</v>
      </c>
      <c r="B65" s="30" t="s">
        <v>56</v>
      </c>
      <c r="C65" s="19" t="s">
        <v>13</v>
      </c>
      <c r="D65" s="73" t="s">
        <v>57</v>
      </c>
      <c r="E65" s="20"/>
      <c r="F65" s="21"/>
      <c r="G65" s="21"/>
      <c r="H65" s="21"/>
      <c r="I65" s="21"/>
      <c r="J65" s="22">
        <f>I67</f>
        <v>84.259500000000003</v>
      </c>
      <c r="K65" s="22">
        <v>49.52</v>
      </c>
      <c r="L65" s="22">
        <f>J65*K65</f>
        <v>4172.5304400000005</v>
      </c>
      <c r="M65" s="37"/>
    </row>
    <row r="66" spans="1:13" ht="13.5" customHeight="1" x14ac:dyDescent="0.25">
      <c r="A66" s="21"/>
      <c r="B66" s="21"/>
      <c r="C66" s="21"/>
      <c r="D66" s="73"/>
      <c r="E66" s="20"/>
      <c r="F66" s="21"/>
      <c r="G66" s="21"/>
      <c r="H66" s="21"/>
      <c r="I66" s="21"/>
      <c r="J66" s="21"/>
      <c r="K66" s="21"/>
      <c r="L66" s="21"/>
      <c r="M66" s="37"/>
    </row>
    <row r="67" spans="1:13" hidden="1" x14ac:dyDescent="0.25">
      <c r="A67" s="21"/>
      <c r="B67" s="21"/>
      <c r="C67" s="21"/>
      <c r="D67" s="23"/>
      <c r="E67" s="24">
        <v>1</v>
      </c>
      <c r="F67" s="25">
        <v>561.73</v>
      </c>
      <c r="G67" s="25">
        <v>0</v>
      </c>
      <c r="H67" s="25">
        <v>0.15</v>
      </c>
      <c r="I67" s="26">
        <f>OR(E67&lt;&gt;0,F67&lt;&gt;0,G67&lt;&gt;0,H67&lt;&gt;0)*(E67 + (E67 = 0))*(F67 + (F67 = 0))*(G67 + (G67 = 0))*(H67 + (H67 = 0))</f>
        <v>84.259500000000003</v>
      </c>
      <c r="J67" s="19"/>
      <c r="K67" s="19"/>
      <c r="L67" s="19"/>
      <c r="M67" s="37"/>
    </row>
    <row r="68" spans="1:13" ht="6" customHeight="1" x14ac:dyDescent="0.25">
      <c r="A68" s="27"/>
      <c r="B68" s="27"/>
      <c r="C68" s="27"/>
      <c r="D68" s="28"/>
      <c r="E68" s="29"/>
      <c r="F68" s="27"/>
      <c r="G68" s="27"/>
      <c r="H68" s="27"/>
      <c r="I68" s="27"/>
      <c r="J68" s="27"/>
      <c r="K68" s="27"/>
      <c r="L68" s="27"/>
      <c r="M68" s="37"/>
    </row>
    <row r="69" spans="1:13" x14ac:dyDescent="0.25">
      <c r="A69" s="17" t="s">
        <v>147</v>
      </c>
      <c r="B69" s="30" t="s">
        <v>60</v>
      </c>
      <c r="C69" s="19" t="s">
        <v>13</v>
      </c>
      <c r="D69" s="73" t="s">
        <v>61</v>
      </c>
      <c r="E69" s="20"/>
      <c r="F69" s="21"/>
      <c r="G69" s="21"/>
      <c r="H69" s="21"/>
      <c r="I69" s="21"/>
      <c r="J69" s="22">
        <f>I71</f>
        <v>185</v>
      </c>
      <c r="K69" s="22">
        <v>58.96</v>
      </c>
      <c r="L69" s="22">
        <f>J69*K69</f>
        <v>10907.6</v>
      </c>
      <c r="M69" s="37"/>
    </row>
    <row r="70" spans="1:13" ht="27.75" customHeight="1" x14ac:dyDescent="0.25">
      <c r="A70" s="21"/>
      <c r="B70" s="21"/>
      <c r="C70" s="21"/>
      <c r="D70" s="73"/>
      <c r="E70" s="20"/>
      <c r="F70" s="21"/>
      <c r="G70" s="21"/>
      <c r="H70" s="21"/>
      <c r="I70" s="21"/>
      <c r="J70" s="21"/>
      <c r="K70" s="21"/>
      <c r="L70" s="21"/>
      <c r="M70" s="37"/>
    </row>
    <row r="71" spans="1:13" hidden="1" x14ac:dyDescent="0.25">
      <c r="A71" s="21"/>
      <c r="B71" s="21"/>
      <c r="C71" s="21"/>
      <c r="D71" s="23"/>
      <c r="E71" s="24">
        <v>1</v>
      </c>
      <c r="F71" s="25">
        <v>370</v>
      </c>
      <c r="G71" s="25">
        <v>0</v>
      </c>
      <c r="H71" s="25">
        <v>0.5</v>
      </c>
      <c r="I71" s="26">
        <f>OR(E71&lt;&gt;0,F71&lt;&gt;0,G71&lt;&gt;0,H71&lt;&gt;0)*(E71 + (E71 = 0))*(F71 + (F71 = 0))*(G71 + (G71 = 0))*(H71 + (H71 = 0))</f>
        <v>185</v>
      </c>
      <c r="J71" s="19"/>
      <c r="K71" s="19"/>
      <c r="L71" s="19"/>
      <c r="M71" s="37"/>
    </row>
    <row r="72" spans="1:13" ht="6" customHeight="1" x14ac:dyDescent="0.25">
      <c r="A72" s="27"/>
      <c r="B72" s="27"/>
      <c r="C72" s="27"/>
      <c r="D72" s="28"/>
      <c r="E72" s="29"/>
      <c r="F72" s="27"/>
      <c r="G72" s="27"/>
      <c r="H72" s="27"/>
      <c r="I72" s="27"/>
      <c r="J72" s="27"/>
      <c r="K72" s="27"/>
      <c r="L72" s="27"/>
      <c r="M72" s="37"/>
    </row>
    <row r="73" spans="1:13" x14ac:dyDescent="0.25">
      <c r="A73" s="17" t="s">
        <v>148</v>
      </c>
      <c r="B73" s="30" t="s">
        <v>58</v>
      </c>
      <c r="C73" s="19" t="s">
        <v>13</v>
      </c>
      <c r="D73" s="73" t="s">
        <v>59</v>
      </c>
      <c r="E73" s="20"/>
      <c r="F73" s="21"/>
      <c r="G73" s="21"/>
      <c r="H73" s="21"/>
      <c r="I73" s="21"/>
      <c r="J73" s="22">
        <f>I75</f>
        <v>95.864999999999995</v>
      </c>
      <c r="K73" s="22">
        <v>31.51</v>
      </c>
      <c r="L73" s="22">
        <f>J73*K73</f>
        <v>3020.70615</v>
      </c>
      <c r="M73" s="37"/>
    </row>
    <row r="74" spans="1:13" ht="15" customHeight="1" x14ac:dyDescent="0.25">
      <c r="A74" s="21"/>
      <c r="B74" s="21"/>
      <c r="C74" s="21"/>
      <c r="D74" s="73"/>
      <c r="E74" s="20"/>
      <c r="F74" s="21"/>
      <c r="G74" s="21"/>
      <c r="H74" s="21"/>
      <c r="I74" s="21"/>
      <c r="J74" s="21"/>
      <c r="K74" s="21"/>
      <c r="L74" s="21"/>
      <c r="M74" s="37"/>
    </row>
    <row r="75" spans="1:13" hidden="1" x14ac:dyDescent="0.25">
      <c r="A75" s="21"/>
      <c r="B75" s="21"/>
      <c r="C75" s="21"/>
      <c r="D75" s="23"/>
      <c r="E75" s="24">
        <v>1</v>
      </c>
      <c r="F75" s="25">
        <v>191.73</v>
      </c>
      <c r="G75" s="25">
        <v>0</v>
      </c>
      <c r="H75" s="25">
        <v>0.5</v>
      </c>
      <c r="I75" s="26">
        <f>OR(E75&lt;&gt;0,F75&lt;&gt;0,G75&lt;&gt;0,H75&lt;&gt;0)*(E75 + (E75 = 0))*(F75 + (F75 = 0))*(G75 + (G75 = 0))*(H75 + (H75 = 0))</f>
        <v>95.864999999999995</v>
      </c>
      <c r="J75" s="19"/>
      <c r="K75" s="19"/>
      <c r="L75" s="19"/>
      <c r="M75" s="37"/>
    </row>
    <row r="76" spans="1:13" ht="6" customHeight="1" x14ac:dyDescent="0.25">
      <c r="A76" s="27"/>
      <c r="B76" s="27"/>
      <c r="C76" s="27"/>
      <c r="D76" s="28"/>
      <c r="E76" s="29"/>
      <c r="F76" s="27"/>
      <c r="G76" s="27"/>
      <c r="H76" s="27"/>
      <c r="I76" s="27"/>
      <c r="J76" s="27"/>
      <c r="K76" s="27"/>
      <c r="L76" s="27"/>
      <c r="M76" s="37"/>
    </row>
    <row r="77" spans="1:13" x14ac:dyDescent="0.25">
      <c r="A77" s="17" t="s">
        <v>149</v>
      </c>
      <c r="B77" s="30" t="s">
        <v>62</v>
      </c>
      <c r="C77" s="19" t="s">
        <v>2</v>
      </c>
      <c r="D77" s="73" t="s">
        <v>63</v>
      </c>
      <c r="E77" s="20"/>
      <c r="F77" s="21"/>
      <c r="G77" s="21"/>
      <c r="H77" s="21"/>
      <c r="I77" s="21"/>
      <c r="J77" s="22">
        <f>I79</f>
        <v>80</v>
      </c>
      <c r="K77" s="22">
        <v>57.93</v>
      </c>
      <c r="L77" s="22">
        <f>J77*K77</f>
        <v>4634.3999999999996</v>
      </c>
      <c r="M77" s="37"/>
    </row>
    <row r="78" spans="1:13" ht="56.25" customHeight="1" x14ac:dyDescent="0.25">
      <c r="A78" s="21"/>
      <c r="B78" s="21"/>
      <c r="C78" s="21"/>
      <c r="D78" s="73"/>
      <c r="E78" s="20"/>
      <c r="F78" s="21"/>
      <c r="G78" s="21"/>
      <c r="H78" s="21"/>
      <c r="I78" s="21"/>
      <c r="J78" s="21"/>
      <c r="K78" s="21"/>
      <c r="L78" s="21"/>
      <c r="M78" s="37"/>
    </row>
    <row r="79" spans="1:13" hidden="1" x14ac:dyDescent="0.25">
      <c r="A79" s="21"/>
      <c r="B79" s="21"/>
      <c r="C79" s="21"/>
      <c r="D79" s="23"/>
      <c r="E79" s="24">
        <v>1</v>
      </c>
      <c r="F79" s="25">
        <v>80</v>
      </c>
      <c r="G79" s="25">
        <v>0</v>
      </c>
      <c r="H79" s="25">
        <v>0</v>
      </c>
      <c r="I79" s="26">
        <f>OR(E79&lt;&gt;0,F79&lt;&gt;0,G79&lt;&gt;0,H79&lt;&gt;0)*(E79 + (E79 = 0))*(F79 + (F79 = 0))*(G79 + (G79 = 0))*(H79 + (H79 = 0))</f>
        <v>80</v>
      </c>
      <c r="J79" s="19"/>
      <c r="K79" s="19"/>
      <c r="L79" s="19"/>
      <c r="M79" s="37"/>
    </row>
    <row r="80" spans="1:13" ht="6" customHeight="1" x14ac:dyDescent="0.25">
      <c r="A80" s="27"/>
      <c r="B80" s="27"/>
      <c r="C80" s="27"/>
      <c r="D80" s="28"/>
      <c r="E80" s="29"/>
      <c r="F80" s="27"/>
      <c r="G80" s="27"/>
      <c r="H80" s="27"/>
      <c r="I80" s="27"/>
      <c r="J80" s="27"/>
      <c r="K80" s="27"/>
      <c r="L80" s="27"/>
      <c r="M80" s="37"/>
    </row>
    <row r="81" spans="1:13" x14ac:dyDescent="0.25">
      <c r="A81" s="17" t="s">
        <v>150</v>
      </c>
      <c r="B81" s="30" t="s">
        <v>211</v>
      </c>
      <c r="C81" s="19" t="s">
        <v>13</v>
      </c>
      <c r="D81" s="73" t="s">
        <v>212</v>
      </c>
      <c r="E81" s="20"/>
      <c r="F81" s="21"/>
      <c r="G81" s="21"/>
      <c r="H81" s="21"/>
      <c r="I81" s="21"/>
      <c r="J81" s="22">
        <f>I83</f>
        <v>0.51150000000000007</v>
      </c>
      <c r="K81" s="22">
        <v>713.28</v>
      </c>
      <c r="L81" s="22">
        <f>J81*K81</f>
        <v>364.84272000000004</v>
      </c>
      <c r="M81" s="37"/>
    </row>
    <row r="82" spans="1:13" ht="63.75" customHeight="1" x14ac:dyDescent="0.25">
      <c r="A82" s="21"/>
      <c r="B82" s="21"/>
      <c r="C82" s="21"/>
      <c r="D82" s="73"/>
      <c r="E82" s="20"/>
      <c r="F82" s="21"/>
      <c r="G82" s="21"/>
      <c r="H82" s="21"/>
      <c r="I82" s="21"/>
      <c r="J82" s="21"/>
      <c r="K82" s="21"/>
      <c r="L82" s="21"/>
      <c r="M82" s="37"/>
    </row>
    <row r="83" spans="1:13" hidden="1" x14ac:dyDescent="0.25">
      <c r="A83" s="21"/>
      <c r="B83" s="21"/>
      <c r="C83" s="21"/>
      <c r="D83" s="38" t="s">
        <v>210</v>
      </c>
      <c r="E83" s="24">
        <v>1</v>
      </c>
      <c r="F83" s="25">
        <v>3.1</v>
      </c>
      <c r="G83" s="25">
        <v>0.55000000000000004</v>
      </c>
      <c r="H83" s="25">
        <v>0.3</v>
      </c>
      <c r="I83" s="26">
        <f>OR(E83&lt;&gt;0,F83&lt;&gt;0,G83&lt;&gt;0,H83&lt;&gt;0)*(E83 + (E83 = 0))*(F83 + (F83 = 0))*(G83 + (G83 = 0))*(H83 + (H83 = 0))</f>
        <v>0.51150000000000007</v>
      </c>
      <c r="J83" s="19"/>
      <c r="K83" s="19"/>
      <c r="L83" s="19"/>
      <c r="M83" s="37"/>
    </row>
    <row r="84" spans="1:13" x14ac:dyDescent="0.25">
      <c r="A84" s="27"/>
      <c r="B84" s="27"/>
      <c r="C84" s="27"/>
      <c r="D84" s="28"/>
      <c r="E84" s="29"/>
      <c r="F84" s="27"/>
      <c r="G84" s="27"/>
      <c r="H84" s="27"/>
      <c r="I84" s="27"/>
      <c r="J84" s="27"/>
      <c r="K84" s="27"/>
      <c r="L84" s="27"/>
      <c r="M84" s="37"/>
    </row>
    <row r="85" spans="1:13" x14ac:dyDescent="0.25">
      <c r="A85" s="21"/>
      <c r="B85" s="21"/>
      <c r="C85" s="21"/>
      <c r="D85" s="56" t="s">
        <v>19</v>
      </c>
      <c r="E85" s="34"/>
      <c r="F85" s="32"/>
      <c r="G85" s="32"/>
      <c r="H85" s="32"/>
      <c r="I85" s="35" t="s">
        <v>21</v>
      </c>
      <c r="J85" s="36"/>
      <c r="K85" s="36"/>
      <c r="L85" s="22">
        <f>SUM(L55:L84)</f>
        <v>33515.063590000005</v>
      </c>
      <c r="M85" s="37"/>
    </row>
    <row r="86" spans="1:13" x14ac:dyDescent="0.25">
      <c r="A86" s="27"/>
      <c r="B86" s="27"/>
      <c r="C86" s="27"/>
      <c r="D86" s="28"/>
      <c r="E86" s="29"/>
      <c r="F86" s="27"/>
      <c r="G86" s="27"/>
      <c r="H86" s="27"/>
      <c r="I86" s="27"/>
      <c r="J86" s="27"/>
      <c r="K86" s="27"/>
      <c r="L86" s="27"/>
      <c r="M86" s="37"/>
    </row>
    <row r="87" spans="1:13" s="6" customFormat="1" x14ac:dyDescent="0.25">
      <c r="A87" s="40"/>
      <c r="B87" s="40"/>
      <c r="C87" s="40"/>
      <c r="D87" s="41"/>
      <c r="E87" s="42"/>
      <c r="F87" s="40"/>
      <c r="G87" s="40"/>
      <c r="H87" s="40"/>
      <c r="I87" s="40"/>
      <c r="J87" s="40"/>
      <c r="K87" s="40"/>
      <c r="L87" s="40"/>
      <c r="M87" s="57"/>
    </row>
    <row r="88" spans="1:13" x14ac:dyDescent="0.2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</row>
    <row r="89" spans="1:13" x14ac:dyDescent="0.25">
      <c r="A89" s="74" t="s">
        <v>156</v>
      </c>
      <c r="B89" s="74"/>
      <c r="C89" s="12" t="s">
        <v>7</v>
      </c>
      <c r="D89" s="74" t="s">
        <v>136</v>
      </c>
      <c r="E89" s="74"/>
      <c r="F89" s="15"/>
      <c r="G89" s="15"/>
      <c r="H89" s="15"/>
      <c r="I89" s="15"/>
      <c r="J89" s="16"/>
      <c r="K89" s="16"/>
      <c r="L89" s="16"/>
      <c r="M89" s="37"/>
    </row>
    <row r="90" spans="1:13" x14ac:dyDescent="0.25">
      <c r="A90" s="17" t="s">
        <v>144</v>
      </c>
      <c r="B90" s="30" t="s">
        <v>120</v>
      </c>
      <c r="C90" s="19" t="s">
        <v>2</v>
      </c>
      <c r="D90" s="73" t="s">
        <v>119</v>
      </c>
      <c r="E90" s="20"/>
      <c r="F90" s="21"/>
      <c r="G90" s="21"/>
      <c r="H90" s="21"/>
      <c r="I90" s="21"/>
      <c r="J90" s="22">
        <f>I92</f>
        <v>72.3</v>
      </c>
      <c r="K90" s="22">
        <v>42.5</v>
      </c>
      <c r="L90" s="22">
        <f>J90*K90</f>
        <v>3072.75</v>
      </c>
      <c r="M90" s="37"/>
    </row>
    <row r="91" spans="1:13" ht="14.25" customHeight="1" x14ac:dyDescent="0.25">
      <c r="A91" s="21"/>
      <c r="B91" s="21"/>
      <c r="C91" s="21"/>
      <c r="D91" s="73"/>
      <c r="E91" s="20"/>
      <c r="F91" s="21"/>
      <c r="G91" s="21"/>
      <c r="H91" s="21"/>
      <c r="I91" s="21"/>
      <c r="J91" s="21"/>
      <c r="K91" s="21"/>
      <c r="L91" s="21"/>
      <c r="M91" s="37"/>
    </row>
    <row r="92" spans="1:13" hidden="1" x14ac:dyDescent="0.25">
      <c r="A92" s="21"/>
      <c r="B92" s="21"/>
      <c r="C92" s="21"/>
      <c r="D92" s="23"/>
      <c r="E92" s="24">
        <v>1</v>
      </c>
      <c r="F92" s="25">
        <v>72.3</v>
      </c>
      <c r="G92" s="25">
        <v>0</v>
      </c>
      <c r="H92" s="25">
        <v>0</v>
      </c>
      <c r="I92" s="26">
        <f>OR(E92&lt;&gt;0,F92&lt;&gt;0,G92&lt;&gt;0,H92&lt;&gt;0)*(E92 + (E92 = 0))*(F92 + (F92 = 0))*(G92 + (G92 = 0))*(H92 + (H92 = 0))</f>
        <v>72.3</v>
      </c>
      <c r="J92" s="19"/>
      <c r="K92" s="19"/>
      <c r="L92" s="19"/>
      <c r="M92" s="37"/>
    </row>
    <row r="93" spans="1:13" ht="6" customHeight="1" x14ac:dyDescent="0.25">
      <c r="A93" s="27"/>
      <c r="B93" s="27"/>
      <c r="C93" s="27"/>
      <c r="D93" s="28"/>
      <c r="E93" s="29"/>
      <c r="F93" s="27"/>
      <c r="G93" s="27"/>
      <c r="H93" s="27"/>
      <c r="I93" s="27"/>
      <c r="J93" s="27"/>
      <c r="K93" s="27"/>
      <c r="L93" s="27"/>
      <c r="M93" s="37"/>
    </row>
    <row r="94" spans="1:13" x14ac:dyDescent="0.25">
      <c r="A94" s="17" t="s">
        <v>145</v>
      </c>
      <c r="B94" s="30" t="s">
        <v>121</v>
      </c>
      <c r="C94" s="19" t="s">
        <v>2</v>
      </c>
      <c r="D94" s="73" t="s">
        <v>122</v>
      </c>
      <c r="E94" s="20"/>
      <c r="F94" s="21"/>
      <c r="G94" s="21"/>
      <c r="H94" s="21"/>
      <c r="I94" s="21"/>
      <c r="J94" s="22">
        <f>I96</f>
        <v>4</v>
      </c>
      <c r="K94" s="22">
        <v>94.76</v>
      </c>
      <c r="L94" s="22">
        <f>J94*K94</f>
        <v>379.04</v>
      </c>
      <c r="M94" s="37"/>
    </row>
    <row r="95" spans="1:13" ht="128.25" customHeight="1" x14ac:dyDescent="0.25">
      <c r="A95" s="21"/>
      <c r="B95" s="21"/>
      <c r="C95" s="21"/>
      <c r="D95" s="73"/>
      <c r="E95" s="20"/>
      <c r="F95" s="21"/>
      <c r="G95" s="21"/>
      <c r="H95" s="21"/>
      <c r="I95" s="21"/>
      <c r="J95" s="21"/>
      <c r="K95" s="21"/>
      <c r="L95" s="21"/>
      <c r="M95" s="37"/>
    </row>
    <row r="96" spans="1:13" hidden="1" x14ac:dyDescent="0.25">
      <c r="A96" s="21"/>
      <c r="B96" s="21"/>
      <c r="C96" s="21"/>
      <c r="D96" s="23"/>
      <c r="E96" s="24">
        <v>1</v>
      </c>
      <c r="F96" s="25">
        <v>4</v>
      </c>
      <c r="G96" s="25">
        <v>0</v>
      </c>
      <c r="H96" s="25">
        <v>0</v>
      </c>
      <c r="I96" s="26">
        <f>OR(E96&lt;&gt;0,F96&lt;&gt;0,G96&lt;&gt;0,H96&lt;&gt;0)*(E96 + (E96 = 0))*(F96 + (F96 = 0))*(G96 + (G96 = 0))*(H96 + (H96 = 0))</f>
        <v>4</v>
      </c>
      <c r="J96" s="19"/>
      <c r="K96" s="19"/>
      <c r="L96" s="19"/>
      <c r="M96" s="37"/>
    </row>
    <row r="97" spans="1:13" ht="6" customHeight="1" x14ac:dyDescent="0.25">
      <c r="A97" s="27"/>
      <c r="B97" s="27"/>
      <c r="C97" s="27"/>
      <c r="D97" s="28"/>
      <c r="E97" s="29"/>
      <c r="F97" s="27"/>
      <c r="G97" s="27"/>
      <c r="H97" s="27"/>
      <c r="I97" s="27"/>
      <c r="J97" s="27"/>
      <c r="K97" s="27"/>
      <c r="L97" s="27"/>
      <c r="M97" s="37"/>
    </row>
    <row r="98" spans="1:13" x14ac:dyDescent="0.25">
      <c r="A98" s="17" t="s">
        <v>146</v>
      </c>
      <c r="B98" s="30" t="s">
        <v>124</v>
      </c>
      <c r="C98" s="19" t="s">
        <v>2</v>
      </c>
      <c r="D98" s="73" t="s">
        <v>123</v>
      </c>
      <c r="E98" s="20"/>
      <c r="F98" s="21"/>
      <c r="G98" s="21"/>
      <c r="H98" s="21"/>
      <c r="I98" s="21"/>
      <c r="J98" s="22">
        <f>I100</f>
        <v>5</v>
      </c>
      <c r="K98" s="22">
        <v>26.42</v>
      </c>
      <c r="L98" s="22">
        <f>J98*K98</f>
        <v>132.10000000000002</v>
      </c>
      <c r="M98" s="37"/>
    </row>
    <row r="99" spans="1:13" ht="27" customHeight="1" x14ac:dyDescent="0.25">
      <c r="A99" s="21"/>
      <c r="B99" s="21"/>
      <c r="C99" s="21"/>
      <c r="D99" s="73"/>
      <c r="E99" s="20"/>
      <c r="F99" s="21"/>
      <c r="G99" s="21"/>
      <c r="H99" s="21"/>
      <c r="I99" s="21"/>
      <c r="J99" s="21"/>
      <c r="K99" s="21"/>
      <c r="L99" s="21"/>
      <c r="M99" s="37"/>
    </row>
    <row r="100" spans="1:13" hidden="1" x14ac:dyDescent="0.25">
      <c r="A100" s="21"/>
      <c r="B100" s="21"/>
      <c r="C100" s="21"/>
      <c r="D100" s="23"/>
      <c r="E100" s="24">
        <v>1</v>
      </c>
      <c r="F100" s="25">
        <v>5</v>
      </c>
      <c r="G100" s="25">
        <v>0</v>
      </c>
      <c r="H100" s="25">
        <v>0</v>
      </c>
      <c r="I100" s="26">
        <f>OR(E100&lt;&gt;0,F100&lt;&gt;0,G100&lt;&gt;0,H100&lt;&gt;0)*(E100 + (E100 = 0))*(F100 + (F100 = 0))*(G100 + (G100 = 0))*(H100 + (H100 = 0))</f>
        <v>5</v>
      </c>
      <c r="J100" s="19"/>
      <c r="K100" s="19"/>
      <c r="L100" s="19"/>
      <c r="M100" s="37"/>
    </row>
    <row r="101" spans="1:13" ht="6" customHeight="1" x14ac:dyDescent="0.25">
      <c r="A101" s="27"/>
      <c r="B101" s="27"/>
      <c r="C101" s="27"/>
      <c r="D101" s="28"/>
      <c r="E101" s="29"/>
      <c r="F101" s="27"/>
      <c r="G101" s="27"/>
      <c r="H101" s="27"/>
      <c r="I101" s="27"/>
      <c r="J101" s="27"/>
      <c r="K101" s="27"/>
      <c r="L101" s="27"/>
      <c r="M101" s="37"/>
    </row>
    <row r="102" spans="1:13" x14ac:dyDescent="0.25">
      <c r="A102" s="17" t="s">
        <v>147</v>
      </c>
      <c r="B102" s="30"/>
      <c r="C102" s="19" t="s">
        <v>1</v>
      </c>
      <c r="D102" s="73" t="s">
        <v>213</v>
      </c>
      <c r="E102" s="20"/>
      <c r="F102" s="21"/>
      <c r="G102" s="21"/>
      <c r="H102" s="21"/>
      <c r="I102" s="21"/>
      <c r="J102" s="22">
        <f>I104</f>
        <v>1</v>
      </c>
      <c r="K102" s="22">
        <v>680</v>
      </c>
      <c r="L102" s="22">
        <f>J102*K102</f>
        <v>680</v>
      </c>
      <c r="M102" s="37"/>
    </row>
    <row r="103" spans="1:13" ht="63" customHeight="1" x14ac:dyDescent="0.25">
      <c r="A103" s="21"/>
      <c r="B103" s="21"/>
      <c r="C103" s="21"/>
      <c r="D103" s="73"/>
      <c r="E103" s="20"/>
      <c r="F103" s="21"/>
      <c r="G103" s="21"/>
      <c r="H103" s="21"/>
      <c r="I103" s="21"/>
      <c r="J103" s="21"/>
      <c r="K103" s="21"/>
      <c r="L103" s="21"/>
      <c r="M103" s="37"/>
    </row>
    <row r="104" spans="1:13" hidden="1" x14ac:dyDescent="0.25">
      <c r="A104" s="21"/>
      <c r="B104" s="21"/>
      <c r="C104" s="21"/>
      <c r="D104" s="23"/>
      <c r="E104" s="24">
        <v>1</v>
      </c>
      <c r="F104" s="25">
        <v>0</v>
      </c>
      <c r="G104" s="25">
        <v>0</v>
      </c>
      <c r="H104" s="25">
        <v>0</v>
      </c>
      <c r="I104" s="26">
        <f>OR(E104&lt;&gt;0,F104&lt;&gt;0,G104&lt;&gt;0,H104&lt;&gt;0)*(E104 + (E104 = 0))*(F104 + (F104 = 0))*(G104 + (G104 = 0))*(H104 + (H104 = 0))</f>
        <v>1</v>
      </c>
      <c r="J104" s="19"/>
      <c r="K104" s="19"/>
      <c r="L104" s="19"/>
      <c r="M104" s="37"/>
    </row>
    <row r="105" spans="1:13" ht="6" customHeight="1" x14ac:dyDescent="0.25">
      <c r="A105" s="27"/>
      <c r="B105" s="27"/>
      <c r="C105" s="27"/>
      <c r="D105" s="28"/>
      <c r="E105" s="29"/>
      <c r="F105" s="27"/>
      <c r="G105" s="27"/>
      <c r="H105" s="27"/>
      <c r="I105" s="27"/>
      <c r="J105" s="27"/>
      <c r="K105" s="27"/>
      <c r="L105" s="27"/>
      <c r="M105" s="37"/>
    </row>
    <row r="106" spans="1:13" x14ac:dyDescent="0.25">
      <c r="A106" s="17" t="s">
        <v>148</v>
      </c>
      <c r="B106" s="30" t="s">
        <v>137</v>
      </c>
      <c r="C106" s="19" t="s">
        <v>13</v>
      </c>
      <c r="D106" s="73" t="s">
        <v>138</v>
      </c>
      <c r="E106" s="20"/>
      <c r="F106" s="21"/>
      <c r="G106" s="21"/>
      <c r="H106" s="21"/>
      <c r="I106" s="21"/>
      <c r="J106" s="22">
        <f>I108</f>
        <v>14.309999999999999</v>
      </c>
      <c r="K106" s="22">
        <v>36.200000000000003</v>
      </c>
      <c r="L106" s="22">
        <f>J106*K106</f>
        <v>518.02200000000005</v>
      </c>
      <c r="M106" s="37"/>
    </row>
    <row r="107" spans="1:13" ht="26.25" customHeight="1" x14ac:dyDescent="0.25">
      <c r="A107" s="21"/>
      <c r="B107" s="21"/>
      <c r="C107" s="21"/>
      <c r="D107" s="73"/>
      <c r="E107" s="20"/>
      <c r="F107" s="21"/>
      <c r="G107" s="21"/>
      <c r="H107" s="21"/>
      <c r="I107" s="21"/>
      <c r="J107" s="21"/>
      <c r="K107" s="21"/>
      <c r="L107" s="21"/>
      <c r="M107" s="37"/>
    </row>
    <row r="108" spans="1:13" hidden="1" x14ac:dyDescent="0.25">
      <c r="A108" s="21"/>
      <c r="B108" s="21"/>
      <c r="C108" s="21"/>
      <c r="D108" s="38" t="s">
        <v>207</v>
      </c>
      <c r="E108" s="24">
        <v>1</v>
      </c>
      <c r="F108" s="39">
        <v>26.5</v>
      </c>
      <c r="G108" s="39">
        <v>0.6</v>
      </c>
      <c r="H108" s="39">
        <v>0.9</v>
      </c>
      <c r="I108" s="26">
        <f>OR(E108&lt;&gt;0,F108&lt;&gt;0,G108&lt;&gt;0,H108&lt;&gt;0)*(E108 + (E108 = 0))*(F108 + (F108 = 0))*(G108 + (G108 = 0))*(H108 + (H108 = 0))</f>
        <v>14.309999999999999</v>
      </c>
      <c r="J108" s="19"/>
      <c r="K108" s="19"/>
      <c r="L108" s="19"/>
      <c r="M108" s="37"/>
    </row>
    <row r="109" spans="1:13" ht="6" customHeight="1" x14ac:dyDescent="0.25">
      <c r="A109" s="27"/>
      <c r="B109" s="27"/>
      <c r="C109" s="27"/>
      <c r="D109" s="28"/>
      <c r="E109" s="29"/>
      <c r="F109" s="27"/>
      <c r="G109" s="27"/>
      <c r="H109" s="27"/>
      <c r="I109" s="27"/>
      <c r="J109" s="27"/>
      <c r="K109" s="27"/>
      <c r="L109" s="27"/>
      <c r="M109" s="37"/>
    </row>
    <row r="110" spans="1:13" x14ac:dyDescent="0.25">
      <c r="A110" s="17" t="s">
        <v>149</v>
      </c>
      <c r="B110" s="30" t="s">
        <v>80</v>
      </c>
      <c r="C110" s="19" t="s">
        <v>1</v>
      </c>
      <c r="D110" s="73" t="s">
        <v>81</v>
      </c>
      <c r="E110" s="20"/>
      <c r="F110" s="21"/>
      <c r="G110" s="21"/>
      <c r="H110" s="21"/>
      <c r="I110" s="21"/>
      <c r="J110" s="22">
        <f>I112</f>
        <v>1</v>
      </c>
      <c r="K110" s="22">
        <v>175.71</v>
      </c>
      <c r="L110" s="22">
        <f>J110*K110</f>
        <v>175.71</v>
      </c>
      <c r="M110" s="37"/>
    </row>
    <row r="111" spans="1:13" ht="52.5" customHeight="1" x14ac:dyDescent="0.25">
      <c r="A111" s="21"/>
      <c r="B111" s="21"/>
      <c r="C111" s="21"/>
      <c r="D111" s="73"/>
      <c r="E111" s="20"/>
      <c r="F111" s="21"/>
      <c r="G111" s="21"/>
      <c r="H111" s="21"/>
      <c r="I111" s="21"/>
      <c r="J111" s="21"/>
      <c r="K111" s="21"/>
      <c r="L111" s="21"/>
      <c r="M111" s="37"/>
    </row>
    <row r="112" spans="1:13" hidden="1" x14ac:dyDescent="0.25">
      <c r="A112" s="21"/>
      <c r="B112" s="21"/>
      <c r="C112" s="21"/>
      <c r="D112" s="23"/>
      <c r="E112" s="24">
        <v>1</v>
      </c>
      <c r="F112" s="39">
        <v>0</v>
      </c>
      <c r="G112" s="25">
        <v>0</v>
      </c>
      <c r="H112" s="25">
        <v>0</v>
      </c>
      <c r="I112" s="26">
        <f>OR(E112&lt;&gt;0,F112&lt;&gt;0,G112&lt;&gt;0,H112&lt;&gt;0)*(E112 + (E112 = 0))*(F112 + (F112 = 0))*(G112 + (G112 = 0))*(H112 + (H112 = 0))</f>
        <v>1</v>
      </c>
      <c r="J112" s="19"/>
      <c r="K112" s="19"/>
      <c r="L112" s="19"/>
      <c r="M112" s="37"/>
    </row>
    <row r="113" spans="1:13" ht="6" customHeight="1" x14ac:dyDescent="0.25">
      <c r="A113" s="27"/>
      <c r="B113" s="27"/>
      <c r="C113" s="27"/>
      <c r="D113" s="28"/>
      <c r="E113" s="29"/>
      <c r="F113" s="27"/>
      <c r="G113" s="27"/>
      <c r="H113" s="27"/>
      <c r="I113" s="27"/>
      <c r="J113" s="27"/>
      <c r="K113" s="27"/>
      <c r="L113" s="27"/>
      <c r="M113" s="37"/>
    </row>
    <row r="114" spans="1:13" x14ac:dyDescent="0.25">
      <c r="A114" s="17" t="s">
        <v>150</v>
      </c>
      <c r="B114" s="30" t="s">
        <v>82</v>
      </c>
      <c r="C114" s="19" t="s">
        <v>1</v>
      </c>
      <c r="D114" s="73" t="s">
        <v>83</v>
      </c>
      <c r="E114" s="20"/>
      <c r="F114" s="21"/>
      <c r="G114" s="21"/>
      <c r="H114" s="21"/>
      <c r="I114" s="21"/>
      <c r="J114" s="22">
        <f>I116</f>
        <v>1</v>
      </c>
      <c r="K114" s="22">
        <v>146.33000000000001</v>
      </c>
      <c r="L114" s="22">
        <f>J114*K114</f>
        <v>146.33000000000001</v>
      </c>
      <c r="M114" s="37"/>
    </row>
    <row r="115" spans="1:13" ht="27.75" customHeight="1" x14ac:dyDescent="0.25">
      <c r="A115" s="21"/>
      <c r="B115" s="21"/>
      <c r="C115" s="21"/>
      <c r="D115" s="73"/>
      <c r="E115" s="20"/>
      <c r="F115" s="21"/>
      <c r="G115" s="21"/>
      <c r="H115" s="21"/>
      <c r="I115" s="21"/>
      <c r="J115" s="21"/>
      <c r="K115" s="21"/>
      <c r="L115" s="21"/>
      <c r="M115" s="37"/>
    </row>
    <row r="116" spans="1:13" hidden="1" x14ac:dyDescent="0.25">
      <c r="A116" s="21"/>
      <c r="B116" s="21"/>
      <c r="C116" s="21"/>
      <c r="D116" s="23"/>
      <c r="E116" s="24">
        <v>1</v>
      </c>
      <c r="F116" s="39">
        <v>0</v>
      </c>
      <c r="G116" s="25">
        <v>0</v>
      </c>
      <c r="H116" s="25">
        <v>0</v>
      </c>
      <c r="I116" s="26">
        <f>OR(E116&lt;&gt;0,F116&lt;&gt;0,G116&lt;&gt;0,H116&lt;&gt;0)*(E116 + (E116 = 0))*(F116 + (F116 = 0))*(G116 + (G116 = 0))*(H116 + (H116 = 0))</f>
        <v>1</v>
      </c>
      <c r="J116" s="19"/>
      <c r="K116" s="19"/>
      <c r="L116" s="19"/>
      <c r="M116" s="37"/>
    </row>
    <row r="117" spans="1:13" ht="6" customHeight="1" x14ac:dyDescent="0.25">
      <c r="A117" s="27"/>
      <c r="B117" s="27"/>
      <c r="C117" s="27"/>
      <c r="D117" s="28"/>
      <c r="E117" s="29"/>
      <c r="F117" s="27"/>
      <c r="G117" s="27"/>
      <c r="H117" s="27"/>
      <c r="I117" s="27"/>
      <c r="J117" s="27"/>
      <c r="K117" s="27"/>
      <c r="L117" s="27"/>
      <c r="M117" s="37"/>
    </row>
    <row r="118" spans="1:13" x14ac:dyDescent="0.25">
      <c r="A118" s="17" t="s">
        <v>151</v>
      </c>
      <c r="B118" s="30" t="s">
        <v>140</v>
      </c>
      <c r="C118" s="19" t="s">
        <v>1</v>
      </c>
      <c r="D118" s="73" t="s">
        <v>139</v>
      </c>
      <c r="E118" s="20"/>
      <c r="F118" s="21"/>
      <c r="G118" s="21"/>
      <c r="H118" s="21"/>
      <c r="I118" s="21"/>
      <c r="J118" s="22">
        <f>I120</f>
        <v>1</v>
      </c>
      <c r="K118" s="22">
        <v>717.57</v>
      </c>
      <c r="L118" s="22">
        <f>J118*K118</f>
        <v>717.57</v>
      </c>
      <c r="M118" s="37"/>
    </row>
    <row r="119" spans="1:13" ht="25.5" customHeight="1" x14ac:dyDescent="0.25">
      <c r="A119" s="21"/>
      <c r="B119" s="21"/>
      <c r="C119" s="21"/>
      <c r="D119" s="73"/>
      <c r="E119" s="20"/>
      <c r="F119" s="21"/>
      <c r="G119" s="21"/>
      <c r="H119" s="21"/>
      <c r="I119" s="21"/>
      <c r="J119" s="21"/>
      <c r="K119" s="21"/>
      <c r="L119" s="21"/>
      <c r="M119" s="37"/>
    </row>
    <row r="120" spans="1:13" hidden="1" x14ac:dyDescent="0.25">
      <c r="A120" s="21"/>
      <c r="B120" s="21"/>
      <c r="C120" s="21"/>
      <c r="D120" s="23"/>
      <c r="E120" s="24">
        <v>1</v>
      </c>
      <c r="F120" s="39">
        <v>0</v>
      </c>
      <c r="G120" s="25">
        <v>0</v>
      </c>
      <c r="H120" s="25">
        <v>0</v>
      </c>
      <c r="I120" s="26">
        <f>OR(E120&lt;&gt;0,F120&lt;&gt;0,G120&lt;&gt;0,H120&lt;&gt;0)*(E120 + (E120 = 0))*(F120 + (F120 = 0))*(G120 + (G120 = 0))*(H120 + (H120 = 0))</f>
        <v>1</v>
      </c>
      <c r="J120" s="19"/>
      <c r="K120" s="19"/>
      <c r="L120" s="19"/>
      <c r="M120" s="37"/>
    </row>
    <row r="121" spans="1:13" x14ac:dyDescent="0.25">
      <c r="A121" s="27"/>
      <c r="B121" s="27"/>
      <c r="C121" s="27"/>
      <c r="D121" s="28"/>
      <c r="E121" s="29"/>
      <c r="F121" s="27"/>
      <c r="G121" s="27"/>
      <c r="H121" s="27"/>
      <c r="I121" s="27"/>
      <c r="J121" s="27"/>
      <c r="K121" s="27"/>
      <c r="L121" s="27"/>
      <c r="M121" s="37"/>
    </row>
    <row r="122" spans="1:13" x14ac:dyDescent="0.25">
      <c r="A122" s="21"/>
      <c r="B122" s="21"/>
      <c r="C122" s="21"/>
      <c r="D122" s="56" t="s">
        <v>17</v>
      </c>
      <c r="E122" s="34"/>
      <c r="F122" s="32"/>
      <c r="G122" s="32"/>
      <c r="H122" s="32"/>
      <c r="I122" s="35" t="s">
        <v>21</v>
      </c>
      <c r="J122" s="36"/>
      <c r="K122" s="36"/>
      <c r="L122" s="22">
        <f>SUM(L90:L121)</f>
        <v>5821.521999999999</v>
      </c>
      <c r="M122" s="37"/>
    </row>
    <row r="123" spans="1:13" x14ac:dyDescent="0.25">
      <c r="A123" s="27"/>
      <c r="B123" s="27"/>
      <c r="C123" s="27"/>
      <c r="D123" s="28"/>
      <c r="E123" s="29"/>
      <c r="F123" s="27"/>
      <c r="G123" s="27"/>
      <c r="H123" s="27"/>
      <c r="I123" s="27"/>
      <c r="J123" s="27"/>
      <c r="K123" s="27"/>
      <c r="L123" s="27"/>
      <c r="M123" s="37"/>
    </row>
    <row r="124" spans="1:13" s="6" customFormat="1" x14ac:dyDescent="0.25">
      <c r="A124" s="40"/>
      <c r="B124" s="40"/>
      <c r="C124" s="40"/>
      <c r="D124" s="41"/>
      <c r="E124" s="42"/>
      <c r="F124" s="40"/>
      <c r="G124" s="40"/>
      <c r="H124" s="40"/>
      <c r="I124" s="40"/>
      <c r="J124" s="40"/>
      <c r="K124" s="40"/>
      <c r="L124" s="40"/>
      <c r="M124" s="57"/>
    </row>
    <row r="125" spans="1:13" x14ac:dyDescent="0.25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</row>
    <row r="126" spans="1:13" x14ac:dyDescent="0.25">
      <c r="A126" s="74" t="s">
        <v>157</v>
      </c>
      <c r="B126" s="74"/>
      <c r="C126" s="12" t="s">
        <v>7</v>
      </c>
      <c r="D126" s="74" t="s">
        <v>152</v>
      </c>
      <c r="E126" s="74"/>
      <c r="F126" s="15"/>
      <c r="G126" s="15"/>
      <c r="H126" s="15"/>
      <c r="I126" s="15"/>
      <c r="J126" s="16"/>
      <c r="K126" s="16"/>
      <c r="L126" s="16"/>
      <c r="M126" s="37"/>
    </row>
    <row r="127" spans="1:13" x14ac:dyDescent="0.25">
      <c r="A127" s="17" t="s">
        <v>144</v>
      </c>
      <c r="B127" s="18" t="s">
        <v>91</v>
      </c>
      <c r="C127" s="19" t="s">
        <v>2</v>
      </c>
      <c r="D127" s="73" t="s">
        <v>90</v>
      </c>
      <c r="E127" s="20"/>
      <c r="F127" s="21"/>
      <c r="G127" s="21"/>
      <c r="H127" s="21"/>
      <c r="I127" s="21"/>
      <c r="J127" s="22">
        <f>I129</f>
        <v>43.6</v>
      </c>
      <c r="K127" s="22">
        <v>6.95</v>
      </c>
      <c r="L127" s="22">
        <f>J127*K127</f>
        <v>303.02000000000004</v>
      </c>
      <c r="M127" s="37"/>
    </row>
    <row r="128" spans="1:13" ht="42" customHeight="1" x14ac:dyDescent="0.25">
      <c r="A128" s="21"/>
      <c r="B128" s="21"/>
      <c r="C128" s="21"/>
      <c r="D128" s="73"/>
      <c r="E128" s="20"/>
      <c r="F128" s="21"/>
      <c r="G128" s="21"/>
      <c r="H128" s="21"/>
      <c r="I128" s="21"/>
      <c r="J128" s="21"/>
      <c r="K128" s="21"/>
      <c r="L128" s="21"/>
      <c r="M128" s="37"/>
    </row>
    <row r="129" spans="1:13" hidden="1" x14ac:dyDescent="0.25">
      <c r="A129" s="21"/>
      <c r="B129" s="21"/>
      <c r="C129" s="21"/>
      <c r="D129" s="23"/>
      <c r="E129" s="24">
        <v>1</v>
      </c>
      <c r="F129" s="25">
        <v>43.6</v>
      </c>
      <c r="G129" s="25">
        <v>0</v>
      </c>
      <c r="H129" s="25">
        <v>0</v>
      </c>
      <c r="I129" s="26">
        <f>OR(E129&lt;&gt;0,F129&lt;&gt;0,G129&lt;&gt;0,H129&lt;&gt;0)*(E129 + (E129 = 0))*(F129 + (F129 = 0))*(G129 + (G129 = 0))*(H129 + (H129 = 0))</f>
        <v>43.6</v>
      </c>
      <c r="J129" s="19"/>
      <c r="K129" s="19"/>
      <c r="L129" s="19"/>
      <c r="M129" s="37"/>
    </row>
    <row r="130" spans="1:13" ht="6" customHeight="1" x14ac:dyDescent="0.25">
      <c r="A130" s="27"/>
      <c r="B130" s="27"/>
      <c r="C130" s="27"/>
      <c r="D130" s="28"/>
      <c r="E130" s="29"/>
      <c r="F130" s="27"/>
      <c r="G130" s="27"/>
      <c r="H130" s="27"/>
      <c r="I130" s="27"/>
      <c r="J130" s="27"/>
      <c r="K130" s="27"/>
      <c r="L130" s="27"/>
      <c r="M130" s="37"/>
    </row>
    <row r="131" spans="1:13" x14ac:dyDescent="0.25">
      <c r="A131" s="17" t="s">
        <v>145</v>
      </c>
      <c r="B131" s="18" t="s">
        <v>93</v>
      </c>
      <c r="C131" s="19" t="s">
        <v>1</v>
      </c>
      <c r="D131" s="73" t="s">
        <v>92</v>
      </c>
      <c r="E131" s="20"/>
      <c r="F131" s="21"/>
      <c r="G131" s="21"/>
      <c r="H131" s="21"/>
      <c r="I131" s="21"/>
      <c r="J131" s="22">
        <f>I133</f>
        <v>1</v>
      </c>
      <c r="K131" s="22">
        <v>33</v>
      </c>
      <c r="L131" s="22">
        <f>J131*K131</f>
        <v>33</v>
      </c>
      <c r="M131" s="37"/>
    </row>
    <row r="132" spans="1:13" ht="40.5" customHeight="1" x14ac:dyDescent="0.25">
      <c r="A132" s="21"/>
      <c r="B132" s="21"/>
      <c r="C132" s="21"/>
      <c r="D132" s="73"/>
      <c r="E132" s="20"/>
      <c r="F132" s="21"/>
      <c r="G132" s="21"/>
      <c r="H132" s="21"/>
      <c r="I132" s="21"/>
      <c r="J132" s="21"/>
      <c r="K132" s="21"/>
      <c r="L132" s="21"/>
      <c r="M132" s="37"/>
    </row>
    <row r="133" spans="1:13" hidden="1" x14ac:dyDescent="0.25">
      <c r="A133" s="21"/>
      <c r="B133" s="21"/>
      <c r="C133" s="21"/>
      <c r="D133" s="23"/>
      <c r="E133" s="24">
        <v>1</v>
      </c>
      <c r="F133" s="25">
        <v>0</v>
      </c>
      <c r="G133" s="25">
        <v>0</v>
      </c>
      <c r="H133" s="25">
        <v>0</v>
      </c>
      <c r="I133" s="26">
        <f>OR(E133&lt;&gt;0,F133&lt;&gt;0,G133&lt;&gt;0,H133&lt;&gt;0)*(E133 + (E133 = 0))*(F133 + (F133 = 0))*(G133 + (G133 = 0))*(H133 + (H133 = 0))</f>
        <v>1</v>
      </c>
      <c r="J133" s="19"/>
      <c r="K133" s="19"/>
      <c r="L133" s="19"/>
      <c r="M133" s="37"/>
    </row>
    <row r="134" spans="1:13" ht="6" customHeight="1" x14ac:dyDescent="0.25">
      <c r="A134" s="27"/>
      <c r="B134" s="27"/>
      <c r="C134" s="27"/>
      <c r="D134" s="28"/>
      <c r="E134" s="29"/>
      <c r="F134" s="27"/>
      <c r="G134" s="27"/>
      <c r="H134" s="27"/>
      <c r="I134" s="27"/>
      <c r="J134" s="27"/>
      <c r="K134" s="27"/>
      <c r="L134" s="27"/>
      <c r="M134" s="37"/>
    </row>
    <row r="135" spans="1:13" ht="15" customHeight="1" x14ac:dyDescent="0.25">
      <c r="A135" s="17" t="s">
        <v>146</v>
      </c>
      <c r="B135" s="18" t="s">
        <v>204</v>
      </c>
      <c r="C135" s="19" t="s">
        <v>2</v>
      </c>
      <c r="D135" s="73" t="s">
        <v>203</v>
      </c>
      <c r="E135" s="20"/>
      <c r="F135" s="21"/>
      <c r="G135" s="21"/>
      <c r="H135" s="21"/>
      <c r="I135" s="21"/>
      <c r="J135" s="22">
        <f>I137</f>
        <v>43.6</v>
      </c>
      <c r="K135" s="22">
        <v>11.86</v>
      </c>
      <c r="L135" s="22">
        <f>J135*K135</f>
        <v>517.096</v>
      </c>
      <c r="M135" s="37"/>
    </row>
    <row r="136" spans="1:13" ht="63" customHeight="1" x14ac:dyDescent="0.25">
      <c r="A136" s="21"/>
      <c r="B136" s="21"/>
      <c r="C136" s="21"/>
      <c r="D136" s="73"/>
      <c r="E136" s="20"/>
      <c r="F136" s="21"/>
      <c r="G136" s="21"/>
      <c r="H136" s="21"/>
      <c r="I136" s="21"/>
      <c r="J136" s="21"/>
      <c r="K136" s="21"/>
      <c r="L136" s="21"/>
      <c r="M136" s="37"/>
    </row>
    <row r="137" spans="1:13" hidden="1" x14ac:dyDescent="0.25">
      <c r="A137" s="21"/>
      <c r="B137" s="21"/>
      <c r="C137" s="21"/>
      <c r="D137" s="23"/>
      <c r="E137" s="24">
        <v>1</v>
      </c>
      <c r="F137" s="25">
        <v>43.6</v>
      </c>
      <c r="G137" s="25">
        <v>0</v>
      </c>
      <c r="H137" s="25">
        <v>0</v>
      </c>
      <c r="I137" s="26">
        <f>OR(E137&lt;&gt;0,F137&lt;&gt;0,G137&lt;&gt;0,H137&lt;&gt;0)*(E137 + (E137 = 0))*(F137 + (F137 = 0))*(G137 + (G137 = 0))*(H137 + (H137 = 0))</f>
        <v>43.6</v>
      </c>
      <c r="J137" s="19"/>
      <c r="K137" s="19"/>
      <c r="L137" s="19"/>
      <c r="M137" s="37"/>
    </row>
    <row r="138" spans="1:13" ht="6" customHeight="1" x14ac:dyDescent="0.25">
      <c r="A138" s="27"/>
      <c r="B138" s="27"/>
      <c r="C138" s="27"/>
      <c r="D138" s="28"/>
      <c r="E138" s="29"/>
      <c r="F138" s="27"/>
      <c r="G138" s="27"/>
      <c r="H138" s="27"/>
      <c r="I138" s="27"/>
      <c r="J138" s="27"/>
      <c r="K138" s="27"/>
      <c r="L138" s="27"/>
      <c r="M138" s="37"/>
    </row>
    <row r="139" spans="1:13" x14ac:dyDescent="0.25">
      <c r="A139" s="17" t="s">
        <v>147</v>
      </c>
      <c r="B139" s="30" t="s">
        <v>80</v>
      </c>
      <c r="C139" s="19" t="s">
        <v>1</v>
      </c>
      <c r="D139" s="73" t="s">
        <v>81</v>
      </c>
      <c r="E139" s="20"/>
      <c r="F139" s="21"/>
      <c r="G139" s="21"/>
      <c r="H139" s="21"/>
      <c r="I139" s="21"/>
      <c r="J139" s="22">
        <f>I141</f>
        <v>1</v>
      </c>
      <c r="K139" s="22">
        <v>175.71</v>
      </c>
      <c r="L139" s="22">
        <f>J139*K139</f>
        <v>175.71</v>
      </c>
      <c r="M139" s="37"/>
    </row>
    <row r="140" spans="1:13" ht="53.25" customHeight="1" x14ac:dyDescent="0.25">
      <c r="A140" s="21"/>
      <c r="B140" s="21"/>
      <c r="C140" s="21"/>
      <c r="D140" s="73"/>
      <c r="E140" s="20"/>
      <c r="F140" s="21"/>
      <c r="G140" s="21"/>
      <c r="H140" s="21"/>
      <c r="I140" s="21"/>
      <c r="J140" s="21"/>
      <c r="K140" s="21"/>
      <c r="L140" s="21"/>
      <c r="M140" s="37"/>
    </row>
    <row r="141" spans="1:13" hidden="1" x14ac:dyDescent="0.25">
      <c r="A141" s="21"/>
      <c r="B141" s="21"/>
      <c r="C141" s="21"/>
      <c r="D141" s="23"/>
      <c r="E141" s="24">
        <v>1</v>
      </c>
      <c r="F141" s="39">
        <v>0</v>
      </c>
      <c r="G141" s="25">
        <v>0</v>
      </c>
      <c r="H141" s="25">
        <v>0</v>
      </c>
      <c r="I141" s="26">
        <f>OR(E141&lt;&gt;0,F141&lt;&gt;0,G141&lt;&gt;0,H141&lt;&gt;0)*(E141 + (E141 = 0))*(F141 + (F141 = 0))*(G141 + (G141 = 0))*(H141 + (H141 = 0))</f>
        <v>1</v>
      </c>
      <c r="J141" s="19"/>
      <c r="K141" s="19"/>
      <c r="L141" s="19"/>
      <c r="M141" s="37"/>
    </row>
    <row r="142" spans="1:13" ht="6" customHeight="1" x14ac:dyDescent="0.25">
      <c r="A142" s="27"/>
      <c r="B142" s="27"/>
      <c r="C142" s="27"/>
      <c r="D142" s="28"/>
      <c r="E142" s="29"/>
      <c r="F142" s="27"/>
      <c r="G142" s="27"/>
      <c r="H142" s="27"/>
      <c r="I142" s="27"/>
      <c r="J142" s="27"/>
      <c r="K142" s="27"/>
      <c r="L142" s="27"/>
      <c r="M142" s="37"/>
    </row>
    <row r="143" spans="1:13" x14ac:dyDescent="0.25">
      <c r="A143" s="17" t="s">
        <v>148</v>
      </c>
      <c r="B143" s="30" t="s">
        <v>82</v>
      </c>
      <c r="C143" s="19" t="s">
        <v>1</v>
      </c>
      <c r="D143" s="73" t="s">
        <v>83</v>
      </c>
      <c r="E143" s="20"/>
      <c r="F143" s="21"/>
      <c r="G143" s="21"/>
      <c r="H143" s="21"/>
      <c r="I143" s="21"/>
      <c r="J143" s="22">
        <f>I145</f>
        <v>1</v>
      </c>
      <c r="K143" s="22">
        <v>146.33000000000001</v>
      </c>
      <c r="L143" s="22">
        <f>J143*K143</f>
        <v>146.33000000000001</v>
      </c>
      <c r="M143" s="37"/>
    </row>
    <row r="144" spans="1:13" ht="28.5" customHeight="1" x14ac:dyDescent="0.25">
      <c r="A144" s="21"/>
      <c r="B144" s="21"/>
      <c r="C144" s="21"/>
      <c r="D144" s="73"/>
      <c r="E144" s="20"/>
      <c r="F144" s="21"/>
      <c r="G144" s="21"/>
      <c r="H144" s="21"/>
      <c r="I144" s="21"/>
      <c r="J144" s="21"/>
      <c r="K144" s="21"/>
      <c r="L144" s="21"/>
      <c r="M144" s="37"/>
    </row>
    <row r="145" spans="1:13" hidden="1" x14ac:dyDescent="0.25">
      <c r="A145" s="21"/>
      <c r="B145" s="21"/>
      <c r="C145" s="21"/>
      <c r="D145" s="23"/>
      <c r="E145" s="24">
        <v>1</v>
      </c>
      <c r="F145" s="39">
        <v>0</v>
      </c>
      <c r="G145" s="25">
        <v>0</v>
      </c>
      <c r="H145" s="25">
        <v>0</v>
      </c>
      <c r="I145" s="26">
        <f>OR(E145&lt;&gt;0,F145&lt;&gt;0,G145&lt;&gt;0,H145&lt;&gt;0)*(E145 + (E145 = 0))*(F145 + (F145 = 0))*(G145 + (G145 = 0))*(H145 + (H145 = 0))</f>
        <v>1</v>
      </c>
      <c r="J145" s="19"/>
      <c r="K145" s="19"/>
      <c r="L145" s="19"/>
      <c r="M145" s="37"/>
    </row>
    <row r="146" spans="1:13" ht="6" customHeight="1" x14ac:dyDescent="0.25">
      <c r="A146" s="27"/>
      <c r="B146" s="27"/>
      <c r="C146" s="27"/>
      <c r="D146" s="28"/>
      <c r="E146" s="29"/>
      <c r="F146" s="27"/>
      <c r="G146" s="27"/>
      <c r="H146" s="27"/>
      <c r="I146" s="27"/>
      <c r="J146" s="27"/>
      <c r="K146" s="27"/>
      <c r="L146" s="27"/>
      <c r="M146" s="37"/>
    </row>
    <row r="147" spans="1:13" x14ac:dyDescent="0.25">
      <c r="A147" s="17" t="s">
        <v>149</v>
      </c>
      <c r="B147" s="30" t="s">
        <v>190</v>
      </c>
      <c r="C147" s="19" t="s">
        <v>1</v>
      </c>
      <c r="D147" s="75" t="s">
        <v>191</v>
      </c>
      <c r="E147" s="20"/>
      <c r="F147" s="21"/>
      <c r="G147" s="21"/>
      <c r="H147" s="21"/>
      <c r="I147" s="21"/>
      <c r="J147" s="22">
        <f>I149</f>
        <v>1</v>
      </c>
      <c r="K147" s="22">
        <v>196.82</v>
      </c>
      <c r="L147" s="22">
        <f>J147*K147</f>
        <v>196.82</v>
      </c>
      <c r="M147" s="37"/>
    </row>
    <row r="148" spans="1:13" ht="42" customHeight="1" x14ac:dyDescent="0.25">
      <c r="A148" s="21"/>
      <c r="B148" s="21"/>
      <c r="C148" s="21"/>
      <c r="D148" s="75"/>
      <c r="E148" s="20"/>
      <c r="F148" s="21"/>
      <c r="G148" s="21"/>
      <c r="H148" s="21"/>
      <c r="I148" s="21"/>
      <c r="J148" s="21"/>
      <c r="K148" s="21"/>
      <c r="L148" s="21"/>
      <c r="M148" s="37"/>
    </row>
    <row r="149" spans="1:13" hidden="1" x14ac:dyDescent="0.25">
      <c r="A149" s="21"/>
      <c r="B149" s="21"/>
      <c r="C149" s="21"/>
      <c r="D149" s="23"/>
      <c r="E149" s="24">
        <v>1</v>
      </c>
      <c r="F149" s="39">
        <v>0</v>
      </c>
      <c r="G149" s="25">
        <v>0</v>
      </c>
      <c r="H149" s="25">
        <v>0</v>
      </c>
      <c r="I149" s="26">
        <f>OR(E149&lt;&gt;0,F149&lt;&gt;0,G149&lt;&gt;0,H149&lt;&gt;0)*(E149 + (E149 = 0))*(F149 + (F149 = 0))*(G149 + (G149 = 0))*(H149 + (H149 = 0))</f>
        <v>1</v>
      </c>
      <c r="J149" s="19"/>
      <c r="K149" s="19"/>
      <c r="L149" s="19"/>
      <c r="M149" s="37"/>
    </row>
    <row r="150" spans="1:13" ht="6" customHeight="1" x14ac:dyDescent="0.25">
      <c r="A150" s="27"/>
      <c r="B150" s="27"/>
      <c r="C150" s="27"/>
      <c r="D150" s="28"/>
      <c r="E150" s="29"/>
      <c r="F150" s="27"/>
      <c r="G150" s="27"/>
      <c r="H150" s="27"/>
      <c r="I150" s="27"/>
      <c r="J150" s="27"/>
      <c r="K150" s="27"/>
      <c r="L150" s="27"/>
      <c r="M150" s="37"/>
    </row>
    <row r="151" spans="1:13" x14ac:dyDescent="0.25">
      <c r="A151" s="17" t="s">
        <v>150</v>
      </c>
      <c r="B151" s="30" t="s">
        <v>214</v>
      </c>
      <c r="C151" s="19" t="s">
        <v>1</v>
      </c>
      <c r="D151" s="75" t="s">
        <v>215</v>
      </c>
      <c r="E151" s="20"/>
      <c r="F151" s="21"/>
      <c r="G151" s="21"/>
      <c r="H151" s="21"/>
      <c r="I151" s="21"/>
      <c r="J151" s="22">
        <f>I153</f>
        <v>1</v>
      </c>
      <c r="K151" s="22">
        <v>82.55</v>
      </c>
      <c r="L151" s="22">
        <f>J151*K151</f>
        <v>82.55</v>
      </c>
      <c r="M151" s="37"/>
    </row>
    <row r="152" spans="1:13" ht="27" customHeight="1" x14ac:dyDescent="0.25">
      <c r="A152" s="21"/>
      <c r="B152" s="21"/>
      <c r="C152" s="21"/>
      <c r="D152" s="75"/>
      <c r="E152" s="20"/>
      <c r="F152" s="21"/>
      <c r="G152" s="21"/>
      <c r="H152" s="21"/>
      <c r="I152" s="21"/>
      <c r="J152" s="21"/>
      <c r="K152" s="21"/>
      <c r="L152" s="21"/>
      <c r="M152" s="37"/>
    </row>
    <row r="153" spans="1:13" hidden="1" x14ac:dyDescent="0.25">
      <c r="A153" s="21"/>
      <c r="B153" s="21"/>
      <c r="C153" s="21"/>
      <c r="D153" s="23"/>
      <c r="E153" s="24">
        <v>1</v>
      </c>
      <c r="F153" s="39">
        <v>0</v>
      </c>
      <c r="G153" s="25">
        <v>0</v>
      </c>
      <c r="H153" s="25">
        <v>0</v>
      </c>
      <c r="I153" s="26">
        <f>OR(E153&lt;&gt;0,F153&lt;&gt;0,G153&lt;&gt;0,H153&lt;&gt;0)*(E153 + (E153 = 0))*(F153 + (F153 = 0))*(G153 + (G153 = 0))*(H153 + (H153 = 0))</f>
        <v>1</v>
      </c>
      <c r="J153" s="19"/>
      <c r="K153" s="19"/>
      <c r="L153" s="19"/>
      <c r="M153" s="37"/>
    </row>
    <row r="154" spans="1:13" x14ac:dyDescent="0.25">
      <c r="A154" s="27"/>
      <c r="B154" s="27"/>
      <c r="C154" s="27"/>
      <c r="D154" s="28"/>
      <c r="E154" s="29"/>
      <c r="F154" s="27"/>
      <c r="G154" s="27"/>
      <c r="H154" s="27"/>
      <c r="I154" s="27"/>
      <c r="J154" s="27"/>
      <c r="K154" s="27"/>
      <c r="L154" s="27"/>
      <c r="M154" s="37"/>
    </row>
    <row r="155" spans="1:13" x14ac:dyDescent="0.25">
      <c r="A155" s="21"/>
      <c r="B155" s="21"/>
      <c r="C155" s="21"/>
      <c r="D155" s="56" t="s">
        <v>18</v>
      </c>
      <c r="E155" s="34"/>
      <c r="F155" s="32"/>
      <c r="G155" s="32"/>
      <c r="H155" s="32"/>
      <c r="I155" s="35" t="s">
        <v>21</v>
      </c>
      <c r="J155" s="36"/>
      <c r="K155" s="36"/>
      <c r="L155" s="22">
        <f>SUM(L127:L154)</f>
        <v>1454.5259999999998</v>
      </c>
      <c r="M155" s="37"/>
    </row>
    <row r="156" spans="1:13" x14ac:dyDescent="0.25">
      <c r="A156" s="27"/>
      <c r="B156" s="27"/>
      <c r="C156" s="27"/>
      <c r="D156" s="28"/>
      <c r="E156" s="29"/>
      <c r="F156" s="27"/>
      <c r="G156" s="27"/>
      <c r="H156" s="27"/>
      <c r="I156" s="27"/>
      <c r="J156" s="27"/>
      <c r="K156" s="27"/>
      <c r="L156" s="27"/>
      <c r="M156" s="37"/>
    </row>
    <row r="157" spans="1:13" s="6" customFormat="1" x14ac:dyDescent="0.25">
      <c r="A157" s="40"/>
      <c r="B157" s="40"/>
      <c r="C157" s="40"/>
      <c r="D157" s="41"/>
      <c r="E157" s="42"/>
      <c r="F157" s="40"/>
      <c r="G157" s="40"/>
      <c r="H157" s="40"/>
      <c r="I157" s="40"/>
      <c r="J157" s="40"/>
      <c r="K157" s="40"/>
      <c r="L157" s="40"/>
      <c r="M157" s="57"/>
    </row>
    <row r="158" spans="1:13" s="6" customFormat="1" x14ac:dyDescent="0.25">
      <c r="A158" s="40"/>
      <c r="B158" s="40"/>
      <c r="C158" s="40"/>
      <c r="D158" s="41"/>
      <c r="E158" s="42"/>
      <c r="F158" s="40"/>
      <c r="G158" s="40"/>
      <c r="H158" s="40"/>
      <c r="I158" s="40"/>
      <c r="J158" s="40"/>
      <c r="K158" s="40"/>
      <c r="L158" s="40"/>
      <c r="M158" s="57"/>
    </row>
    <row r="159" spans="1:13" x14ac:dyDescent="0.25">
      <c r="A159" s="74" t="s">
        <v>158</v>
      </c>
      <c r="B159" s="74"/>
      <c r="C159" s="12" t="s">
        <v>7</v>
      </c>
      <c r="D159" s="74" t="s">
        <v>159</v>
      </c>
      <c r="E159" s="74"/>
      <c r="F159" s="15"/>
      <c r="G159" s="15"/>
      <c r="H159" s="15"/>
      <c r="I159" s="15"/>
      <c r="J159" s="16"/>
      <c r="K159" s="16"/>
      <c r="L159" s="16"/>
      <c r="M159" s="37"/>
    </row>
    <row r="160" spans="1:13" x14ac:dyDescent="0.25">
      <c r="A160" s="17" t="s">
        <v>144</v>
      </c>
      <c r="B160" s="30" t="s">
        <v>66</v>
      </c>
      <c r="C160" s="19" t="s">
        <v>13</v>
      </c>
      <c r="D160" s="73" t="s">
        <v>67</v>
      </c>
      <c r="E160" s="20"/>
      <c r="F160" s="21"/>
      <c r="G160" s="21"/>
      <c r="H160" s="21"/>
      <c r="I160" s="21"/>
      <c r="J160" s="22">
        <f>SUM(I162:I163)</f>
        <v>26.46</v>
      </c>
      <c r="K160" s="22">
        <v>61.82</v>
      </c>
      <c r="L160" s="22">
        <f>J160*K160</f>
        <v>1635.7572</v>
      </c>
      <c r="M160" s="37"/>
    </row>
    <row r="161" spans="1:13" ht="26.25" customHeight="1" x14ac:dyDescent="0.25">
      <c r="A161" s="21"/>
      <c r="B161" s="21"/>
      <c r="C161" s="21"/>
      <c r="D161" s="73"/>
      <c r="E161" s="20"/>
      <c r="F161" s="21"/>
      <c r="G161" s="21"/>
      <c r="H161" s="21"/>
      <c r="I161" s="21"/>
      <c r="J161" s="21"/>
      <c r="K161" s="21"/>
      <c r="L161" s="21"/>
      <c r="M161" s="37"/>
    </row>
    <row r="162" spans="1:13" ht="13.5" hidden="1" customHeight="1" x14ac:dyDescent="0.25">
      <c r="A162" s="21"/>
      <c r="B162" s="21"/>
      <c r="C162" s="21"/>
      <c r="D162" s="38" t="s">
        <v>206</v>
      </c>
      <c r="E162" s="24">
        <v>8</v>
      </c>
      <c r="F162" s="25">
        <v>1.5</v>
      </c>
      <c r="G162" s="25">
        <v>1.5</v>
      </c>
      <c r="H162" s="25">
        <v>0.6</v>
      </c>
      <c r="I162" s="26">
        <f>OR(E162&lt;&gt;0,F162&lt;&gt;0,G162&lt;&gt;0,H162&lt;&gt;0)*(E162 + (E162 = 0))*(F162 + (F162 = 0))*(G162 + (G162 = 0))*(H162 + (H162 = 0))</f>
        <v>10.799999999999999</v>
      </c>
      <c r="J162" s="21"/>
      <c r="K162" s="21"/>
      <c r="L162" s="21"/>
      <c r="M162" s="37"/>
    </row>
    <row r="163" spans="1:13" ht="13.5" hidden="1" customHeight="1" x14ac:dyDescent="0.25">
      <c r="A163" s="21"/>
      <c r="B163" s="21"/>
      <c r="C163" s="21"/>
      <c r="D163" s="38" t="s">
        <v>16</v>
      </c>
      <c r="E163" s="24">
        <v>1</v>
      </c>
      <c r="F163" s="43">
        <v>43.5</v>
      </c>
      <c r="G163" s="43">
        <v>0.9</v>
      </c>
      <c r="H163" s="43">
        <v>0.4</v>
      </c>
      <c r="I163" s="26">
        <f>OR(E163&lt;&gt;0,F163&lt;&gt;0,G163&lt;&gt;0,H163&lt;&gt;0)*(E163 + (E163 = 0))*(F163 + (F163 = 0))*(G163 + (G163 = 0))*(H163 + (H163 = 0))</f>
        <v>15.66</v>
      </c>
      <c r="J163" s="21"/>
      <c r="K163" s="21"/>
      <c r="L163" s="21"/>
      <c r="M163" s="37"/>
    </row>
    <row r="164" spans="1:13" ht="6" customHeight="1" x14ac:dyDescent="0.25">
      <c r="A164" s="27"/>
      <c r="B164" s="27"/>
      <c r="C164" s="27"/>
      <c r="D164" s="28"/>
      <c r="E164" s="29"/>
      <c r="F164" s="27"/>
      <c r="G164" s="27"/>
      <c r="H164" s="27"/>
      <c r="I164" s="27"/>
      <c r="J164" s="27"/>
      <c r="K164" s="27"/>
      <c r="L164" s="27"/>
      <c r="M164" s="37"/>
    </row>
    <row r="165" spans="1:13" x14ac:dyDescent="0.25">
      <c r="A165" s="17" t="s">
        <v>145</v>
      </c>
      <c r="B165" s="30" t="s">
        <v>68</v>
      </c>
      <c r="C165" s="19" t="s">
        <v>13</v>
      </c>
      <c r="D165" s="73" t="s">
        <v>69</v>
      </c>
      <c r="E165" s="20"/>
      <c r="F165" s="21"/>
      <c r="G165" s="21"/>
      <c r="H165" s="21"/>
      <c r="I165" s="21"/>
      <c r="J165" s="22">
        <f>SUM(I167:I168)</f>
        <v>15.030000000000001</v>
      </c>
      <c r="K165" s="22">
        <v>31.47</v>
      </c>
      <c r="L165" s="22">
        <f>J165*K165</f>
        <v>472.9941</v>
      </c>
      <c r="M165" s="37"/>
    </row>
    <row r="166" spans="1:13" ht="51.75" customHeight="1" x14ac:dyDescent="0.25">
      <c r="A166" s="21"/>
      <c r="B166" s="21"/>
      <c r="C166" s="21"/>
      <c r="D166" s="73"/>
      <c r="E166" s="20"/>
      <c r="F166" s="21"/>
      <c r="G166" s="21"/>
      <c r="H166" s="21"/>
      <c r="I166" s="21"/>
      <c r="J166" s="21"/>
      <c r="K166" s="21"/>
      <c r="L166" s="21"/>
      <c r="M166" s="37"/>
    </row>
    <row r="167" spans="1:13" ht="13.5" hidden="1" customHeight="1" x14ac:dyDescent="0.25">
      <c r="A167" s="21"/>
      <c r="B167" s="21"/>
      <c r="C167" s="21"/>
      <c r="D167" s="38" t="s">
        <v>206</v>
      </c>
      <c r="E167" s="24">
        <v>8</v>
      </c>
      <c r="F167" s="25">
        <v>1.5</v>
      </c>
      <c r="G167" s="25">
        <v>1.5</v>
      </c>
      <c r="H167" s="25">
        <v>0.4</v>
      </c>
      <c r="I167" s="26">
        <f>OR(E167&lt;&gt;0,F167&lt;&gt;0,G167&lt;&gt;0,H167&lt;&gt;0)*(E167 + (E167 = 0))*(F167 + (F167 = 0))*(G167 + (G167 = 0))*(H167 + (H167 = 0))</f>
        <v>7.2</v>
      </c>
      <c r="J167" s="21"/>
      <c r="K167" s="21"/>
      <c r="L167" s="21"/>
      <c r="M167" s="37"/>
    </row>
    <row r="168" spans="1:13" ht="13.5" hidden="1" customHeight="1" x14ac:dyDescent="0.25">
      <c r="A168" s="21"/>
      <c r="B168" s="21"/>
      <c r="C168" s="21"/>
      <c r="D168" s="38" t="s">
        <v>16</v>
      </c>
      <c r="E168" s="24">
        <v>1</v>
      </c>
      <c r="F168" s="43">
        <v>43.5</v>
      </c>
      <c r="G168" s="43">
        <v>0.9</v>
      </c>
      <c r="H168" s="43">
        <v>0.2</v>
      </c>
      <c r="I168" s="26">
        <f>OR(E168&lt;&gt;0,F168&lt;&gt;0,G168&lt;&gt;0,H168&lt;&gt;0)*(E168 + (E168 = 0))*(F168 + (F168 = 0))*(G168 + (G168 = 0))*(H168 + (H168 = 0))</f>
        <v>7.83</v>
      </c>
      <c r="J168" s="21"/>
      <c r="K168" s="21"/>
      <c r="L168" s="21"/>
      <c r="M168" s="37"/>
    </row>
    <row r="169" spans="1:13" ht="6" customHeight="1" x14ac:dyDescent="0.25">
      <c r="A169" s="27"/>
      <c r="B169" s="27"/>
      <c r="C169" s="27"/>
      <c r="D169" s="28"/>
      <c r="E169" s="29"/>
      <c r="F169" s="27"/>
      <c r="G169" s="27"/>
      <c r="H169" s="27"/>
      <c r="I169" s="27"/>
      <c r="J169" s="27"/>
      <c r="K169" s="27"/>
      <c r="L169" s="27"/>
      <c r="M169" s="37"/>
    </row>
    <row r="170" spans="1:13" x14ac:dyDescent="0.25">
      <c r="A170" s="17" t="s">
        <v>146</v>
      </c>
      <c r="B170" s="30" t="s">
        <v>72</v>
      </c>
      <c r="C170" s="19" t="s">
        <v>13</v>
      </c>
      <c r="D170" s="73" t="s">
        <v>73</v>
      </c>
      <c r="E170" s="20"/>
      <c r="F170" s="21"/>
      <c r="G170" s="21"/>
      <c r="H170" s="21"/>
      <c r="I170" s="21"/>
      <c r="J170" s="22">
        <f>SUM(I172:I173)</f>
        <v>5.7149999999999999</v>
      </c>
      <c r="K170" s="22">
        <v>52.09</v>
      </c>
      <c r="L170" s="22">
        <f>J170*K170</f>
        <v>297.69434999999999</v>
      </c>
      <c r="M170" s="37"/>
    </row>
    <row r="171" spans="1:13" ht="28.5" customHeight="1" x14ac:dyDescent="0.25">
      <c r="A171" s="21"/>
      <c r="B171" s="21"/>
      <c r="C171" s="21"/>
      <c r="D171" s="73"/>
      <c r="E171" s="20"/>
      <c r="F171" s="21"/>
      <c r="G171" s="21"/>
      <c r="H171" s="21"/>
      <c r="I171" s="21"/>
      <c r="J171" s="21"/>
      <c r="K171" s="21"/>
      <c r="L171" s="21"/>
      <c r="M171" s="37"/>
    </row>
    <row r="172" spans="1:13" ht="13.5" hidden="1" customHeight="1" x14ac:dyDescent="0.25">
      <c r="A172" s="21"/>
      <c r="B172" s="21"/>
      <c r="C172" s="21"/>
      <c r="D172" s="38" t="s">
        <v>206</v>
      </c>
      <c r="E172" s="24">
        <v>8</v>
      </c>
      <c r="F172" s="25">
        <v>1.5</v>
      </c>
      <c r="G172" s="25">
        <v>1.5</v>
      </c>
      <c r="H172" s="25">
        <v>0.1</v>
      </c>
      <c r="I172" s="26">
        <f>OR(E172&lt;&gt;0,F172&lt;&gt;0,G172&lt;&gt;0,H172&lt;&gt;0)*(E172 + (E172 = 0))*(F172 + (F172 = 0))*(G172 + (G172 = 0))*(H172 + (H172 = 0))</f>
        <v>1.8</v>
      </c>
      <c r="J172" s="21"/>
      <c r="K172" s="21"/>
      <c r="L172" s="21"/>
      <c r="M172" s="37"/>
    </row>
    <row r="173" spans="1:13" ht="21" hidden="1" customHeight="1" x14ac:dyDescent="0.25">
      <c r="A173" s="21"/>
      <c r="B173" s="21"/>
      <c r="C173" s="21"/>
      <c r="D173" s="38" t="s">
        <v>16</v>
      </c>
      <c r="E173" s="24">
        <v>1</v>
      </c>
      <c r="F173" s="43">
        <v>43.5</v>
      </c>
      <c r="G173" s="43">
        <v>0.9</v>
      </c>
      <c r="H173" s="43">
        <v>0.1</v>
      </c>
      <c r="I173" s="26">
        <f>OR(E173&lt;&gt;0,F173&lt;&gt;0,G173&lt;&gt;0,H173&lt;&gt;0)*(E173 + (E173 = 0))*(F173 + (F173 = 0))*(G173 + (G173 = 0))*(H173 + (H173 = 0))</f>
        <v>3.915</v>
      </c>
      <c r="J173" s="21"/>
      <c r="K173" s="21"/>
      <c r="L173" s="21"/>
      <c r="M173" s="37"/>
    </row>
    <row r="174" spans="1:13" ht="6" customHeight="1" x14ac:dyDescent="0.25">
      <c r="A174" s="27"/>
      <c r="B174" s="27"/>
      <c r="C174" s="27"/>
      <c r="D174" s="28"/>
      <c r="E174" s="29"/>
      <c r="F174" s="27"/>
      <c r="G174" s="27"/>
      <c r="H174" s="27"/>
      <c r="I174" s="27"/>
      <c r="J174" s="27"/>
      <c r="K174" s="27"/>
      <c r="L174" s="27"/>
      <c r="M174" s="37"/>
    </row>
    <row r="175" spans="1:13" x14ac:dyDescent="0.25">
      <c r="A175" s="17" t="s">
        <v>147</v>
      </c>
      <c r="B175" s="30" t="s">
        <v>70</v>
      </c>
      <c r="C175" s="19" t="s">
        <v>13</v>
      </c>
      <c r="D175" s="73" t="s">
        <v>71</v>
      </c>
      <c r="E175" s="20"/>
      <c r="F175" s="21"/>
      <c r="G175" s="21"/>
      <c r="H175" s="21"/>
      <c r="I175" s="21"/>
      <c r="J175" s="22">
        <f>I177</f>
        <v>3.915</v>
      </c>
      <c r="K175" s="22">
        <v>6.68</v>
      </c>
      <c r="L175" s="22">
        <f>J175*K175</f>
        <v>26.152200000000001</v>
      </c>
      <c r="M175" s="37"/>
    </row>
    <row r="176" spans="1:13" ht="28.5" customHeight="1" x14ac:dyDescent="0.25">
      <c r="A176" s="21"/>
      <c r="B176" s="21"/>
      <c r="C176" s="21"/>
      <c r="D176" s="73"/>
      <c r="E176" s="20"/>
      <c r="F176" s="21"/>
      <c r="G176" s="21"/>
      <c r="H176" s="21"/>
      <c r="I176" s="21"/>
      <c r="J176" s="21"/>
      <c r="K176" s="21"/>
      <c r="L176" s="21"/>
      <c r="M176" s="37"/>
    </row>
    <row r="177" spans="1:13" ht="13.5" hidden="1" customHeight="1" x14ac:dyDescent="0.25">
      <c r="A177" s="21"/>
      <c r="B177" s="21"/>
      <c r="C177" s="21"/>
      <c r="D177" s="38" t="s">
        <v>16</v>
      </c>
      <c r="E177" s="24">
        <v>1</v>
      </c>
      <c r="F177" s="25">
        <v>43.5</v>
      </c>
      <c r="G177" s="25">
        <v>0.9</v>
      </c>
      <c r="H177" s="25">
        <v>0.1</v>
      </c>
      <c r="I177" s="26">
        <f>OR(E177&lt;&gt;0,F177&lt;&gt;0,G177&lt;&gt;0,H177&lt;&gt;0)*(E177 + (E177 = 0))*(F177 + (F177 = 0))*(G177 + (G177 = 0))*(H177 + (H177 = 0))</f>
        <v>3.915</v>
      </c>
      <c r="J177" s="21"/>
      <c r="K177" s="21"/>
      <c r="L177" s="21"/>
      <c r="M177" s="37"/>
    </row>
    <row r="178" spans="1:13" ht="6" customHeight="1" x14ac:dyDescent="0.25">
      <c r="A178" s="27"/>
      <c r="B178" s="27"/>
      <c r="C178" s="27"/>
      <c r="D178" s="28"/>
      <c r="E178" s="29"/>
      <c r="F178" s="27"/>
      <c r="G178" s="27"/>
      <c r="H178" s="27"/>
      <c r="I178" s="27"/>
      <c r="J178" s="27"/>
      <c r="K178" s="27"/>
      <c r="L178" s="27"/>
      <c r="M178" s="37"/>
    </row>
    <row r="179" spans="1:13" x14ac:dyDescent="0.25">
      <c r="A179" s="17" t="s">
        <v>148</v>
      </c>
      <c r="B179" s="30"/>
      <c r="C179" s="19" t="s">
        <v>9</v>
      </c>
      <c r="D179" s="73" t="s">
        <v>22</v>
      </c>
      <c r="E179" s="20"/>
      <c r="F179" s="21"/>
      <c r="G179" s="21"/>
      <c r="H179" s="21"/>
      <c r="I179" s="21"/>
      <c r="J179" s="22">
        <f>I181</f>
        <v>1</v>
      </c>
      <c r="K179" s="22">
        <v>120</v>
      </c>
      <c r="L179" s="22">
        <f>J179*K179</f>
        <v>120</v>
      </c>
      <c r="M179" s="37"/>
    </row>
    <row r="180" spans="1:13" ht="54.75" customHeight="1" x14ac:dyDescent="0.25">
      <c r="A180" s="21"/>
      <c r="B180" s="21"/>
      <c r="C180" s="21"/>
      <c r="D180" s="73"/>
      <c r="E180" s="20"/>
      <c r="F180" s="21"/>
      <c r="G180" s="21"/>
      <c r="H180" s="21"/>
      <c r="I180" s="21"/>
      <c r="J180" s="21"/>
      <c r="K180" s="21"/>
      <c r="L180" s="21"/>
      <c r="M180" s="37"/>
    </row>
    <row r="181" spans="1:13" hidden="1" x14ac:dyDescent="0.25">
      <c r="A181" s="21"/>
      <c r="B181" s="21"/>
      <c r="C181" s="21"/>
      <c r="D181" s="23"/>
      <c r="E181" s="24">
        <v>1</v>
      </c>
      <c r="F181" s="25">
        <v>0</v>
      </c>
      <c r="G181" s="25">
        <v>0</v>
      </c>
      <c r="H181" s="25">
        <v>0</v>
      </c>
      <c r="I181" s="26">
        <f>OR(E181&lt;&gt;0,F181&lt;&gt;0,G181&lt;&gt;0,H181&lt;&gt;0)*(E181 + (E181 = 0))*(F181 + (F181 = 0))*(G181 + (G181 = 0))*(H181 + (H181 = 0))</f>
        <v>1</v>
      </c>
      <c r="J181" s="21"/>
      <c r="K181" s="21"/>
      <c r="L181" s="21"/>
      <c r="M181" s="37"/>
    </row>
    <row r="182" spans="1:13" x14ac:dyDescent="0.25">
      <c r="A182" s="27"/>
      <c r="B182" s="27"/>
      <c r="C182" s="27"/>
      <c r="D182" s="28"/>
      <c r="E182" s="29"/>
      <c r="F182" s="27"/>
      <c r="G182" s="27"/>
      <c r="H182" s="27"/>
      <c r="I182" s="27"/>
      <c r="J182" s="27"/>
      <c r="K182" s="27"/>
      <c r="L182" s="27"/>
      <c r="M182" s="37"/>
    </row>
    <row r="183" spans="1:13" x14ac:dyDescent="0.25">
      <c r="A183" s="21"/>
      <c r="B183" s="21"/>
      <c r="C183" s="21"/>
      <c r="D183" s="56" t="s">
        <v>24</v>
      </c>
      <c r="E183" s="34"/>
      <c r="F183" s="32"/>
      <c r="G183" s="32"/>
      <c r="H183" s="32"/>
      <c r="I183" s="35" t="s">
        <v>21</v>
      </c>
      <c r="J183" s="36"/>
      <c r="K183" s="36"/>
      <c r="L183" s="22">
        <f>SUM(L160:L182)</f>
        <v>2552.5978499999997</v>
      </c>
      <c r="M183" s="37"/>
    </row>
    <row r="184" spans="1:13" x14ac:dyDescent="0.25">
      <c r="A184" s="27"/>
      <c r="B184" s="27"/>
      <c r="C184" s="27"/>
      <c r="D184" s="28"/>
      <c r="E184" s="29"/>
      <c r="F184" s="27"/>
      <c r="G184" s="27"/>
      <c r="H184" s="27"/>
      <c r="I184" s="27"/>
      <c r="J184" s="27"/>
      <c r="K184" s="27"/>
      <c r="L184" s="27"/>
      <c r="M184" s="37"/>
    </row>
    <row r="185" spans="1:13" s="6" customFormat="1" x14ac:dyDescent="0.25">
      <c r="A185" s="40"/>
      <c r="B185" s="40"/>
      <c r="C185" s="40"/>
      <c r="D185" s="41"/>
      <c r="E185" s="42"/>
      <c r="F185" s="40"/>
      <c r="G185" s="40"/>
      <c r="H185" s="40"/>
      <c r="I185" s="40"/>
      <c r="J185" s="40"/>
      <c r="K185" s="40"/>
      <c r="L185" s="40"/>
      <c r="M185" s="57"/>
    </row>
    <row r="186" spans="1:13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</row>
    <row r="187" spans="1:13" x14ac:dyDescent="0.25">
      <c r="A187" s="74" t="s">
        <v>161</v>
      </c>
      <c r="B187" s="74"/>
      <c r="C187" s="12" t="s">
        <v>7</v>
      </c>
      <c r="D187" s="74" t="s">
        <v>162</v>
      </c>
      <c r="E187" s="74"/>
      <c r="F187" s="15"/>
      <c r="G187" s="15"/>
      <c r="H187" s="15"/>
      <c r="I187" s="15"/>
      <c r="J187" s="16"/>
      <c r="K187" s="16"/>
      <c r="L187" s="16"/>
      <c r="M187" s="37"/>
    </row>
    <row r="188" spans="1:13" x14ac:dyDescent="0.25">
      <c r="A188" s="17" t="s">
        <v>144</v>
      </c>
      <c r="B188" s="30" t="s">
        <v>273</v>
      </c>
      <c r="C188" s="19" t="s">
        <v>1</v>
      </c>
      <c r="D188" s="73" t="s">
        <v>274</v>
      </c>
      <c r="E188" s="20"/>
      <c r="F188" s="21"/>
      <c r="G188" s="21"/>
      <c r="H188" s="21"/>
      <c r="I188" s="21"/>
      <c r="J188" s="22">
        <f>I190</f>
        <v>1</v>
      </c>
      <c r="K188" s="22">
        <v>462.08</v>
      </c>
      <c r="L188" s="22">
        <f>J188*K188</f>
        <v>462.08</v>
      </c>
      <c r="M188" s="37"/>
    </row>
    <row r="189" spans="1:13" ht="54" customHeight="1" x14ac:dyDescent="0.25">
      <c r="A189" s="21"/>
      <c r="B189" s="21"/>
      <c r="C189" s="21"/>
      <c r="D189" s="73"/>
      <c r="E189" s="20"/>
      <c r="F189" s="21"/>
      <c r="G189" s="21"/>
      <c r="H189" s="21"/>
      <c r="I189" s="21"/>
      <c r="J189" s="21"/>
      <c r="K189" s="21"/>
      <c r="L189" s="21"/>
      <c r="M189" s="37"/>
    </row>
    <row r="190" spans="1:13" hidden="1" x14ac:dyDescent="0.25">
      <c r="A190" s="21"/>
      <c r="B190" s="21"/>
      <c r="C190" s="21"/>
      <c r="D190" s="23"/>
      <c r="E190" s="24">
        <v>1</v>
      </c>
      <c r="F190" s="39">
        <v>0</v>
      </c>
      <c r="G190" s="25">
        <v>0</v>
      </c>
      <c r="H190" s="25">
        <v>0</v>
      </c>
      <c r="I190" s="26">
        <f>OR(E190&lt;&gt;0,F190&lt;&gt;0,G190&lt;&gt;0,H190&lt;&gt;0)*(E190 + (E190 = 0))*(F190 + (F190 = 0))*(G190 + (G190 = 0))*(H190 + (H190 = 0))</f>
        <v>1</v>
      </c>
      <c r="J190" s="19"/>
      <c r="K190" s="19"/>
      <c r="L190" s="19"/>
      <c r="M190" s="37"/>
    </row>
    <row r="191" spans="1:13" ht="6" customHeight="1" x14ac:dyDescent="0.25">
      <c r="A191" s="27"/>
      <c r="B191" s="27"/>
      <c r="C191" s="27"/>
      <c r="D191" s="28"/>
      <c r="E191" s="29"/>
      <c r="F191" s="27"/>
      <c r="G191" s="27"/>
      <c r="H191" s="27"/>
      <c r="I191" s="27"/>
      <c r="J191" s="27"/>
      <c r="K191" s="27"/>
      <c r="L191" s="27"/>
      <c r="M191" s="37"/>
    </row>
    <row r="192" spans="1:13" x14ac:dyDescent="0.25">
      <c r="A192" s="17" t="s">
        <v>145</v>
      </c>
      <c r="B192" s="30" t="s">
        <v>97</v>
      </c>
      <c r="C192" s="19" t="s">
        <v>1</v>
      </c>
      <c r="D192" s="73" t="s">
        <v>272</v>
      </c>
      <c r="E192" s="20"/>
      <c r="F192" s="21"/>
      <c r="G192" s="21"/>
      <c r="H192" s="21"/>
      <c r="I192" s="21"/>
      <c r="J192" s="22">
        <f>I194</f>
        <v>1</v>
      </c>
      <c r="K192" s="22">
        <v>998.93</v>
      </c>
      <c r="L192" s="22">
        <f>J192*K192</f>
        <v>998.93</v>
      </c>
      <c r="M192" s="37"/>
    </row>
    <row r="193" spans="1:13" ht="131.25" customHeight="1" x14ac:dyDescent="0.25">
      <c r="A193" s="21"/>
      <c r="B193" s="21"/>
      <c r="C193" s="21"/>
      <c r="D193" s="73"/>
      <c r="E193" s="20"/>
      <c r="F193" s="21"/>
      <c r="G193" s="21"/>
      <c r="H193" s="21"/>
      <c r="I193" s="21"/>
      <c r="J193" s="21"/>
      <c r="K193" s="21"/>
      <c r="L193" s="21"/>
      <c r="M193" s="37"/>
    </row>
    <row r="194" spans="1:13" ht="30" hidden="1" x14ac:dyDescent="0.25">
      <c r="A194" s="21"/>
      <c r="B194" s="21"/>
      <c r="C194" s="21"/>
      <c r="D194" s="23"/>
      <c r="E194" s="24">
        <v>1</v>
      </c>
      <c r="F194" s="39">
        <v>0</v>
      </c>
      <c r="G194" s="25">
        <v>0</v>
      </c>
      <c r="H194" s="25">
        <v>0</v>
      </c>
      <c r="I194" s="26">
        <f>OR(E194&lt;&gt;0,F194&lt;&gt;0,G194&lt;&gt;0,H194&lt;&gt;0)*(E194 + (E194 = 0))*(F194 + (F194 = 0))*(G194 + (G194 = 0))*(H194 + (H194 = 0))</f>
        <v>1</v>
      </c>
      <c r="J194" s="19"/>
      <c r="K194" s="19"/>
      <c r="L194" s="19"/>
      <c r="M194" s="37"/>
    </row>
    <row r="195" spans="1:13" ht="6" customHeight="1" x14ac:dyDescent="0.25">
      <c r="A195" s="27"/>
      <c r="B195" s="27"/>
      <c r="C195" s="27"/>
      <c r="D195" s="28"/>
      <c r="E195" s="29"/>
      <c r="F195" s="27"/>
      <c r="G195" s="27"/>
      <c r="H195" s="27"/>
      <c r="I195" s="27"/>
      <c r="J195" s="27"/>
      <c r="K195" s="27"/>
      <c r="L195" s="27"/>
      <c r="M195" s="37"/>
    </row>
    <row r="196" spans="1:13" x14ac:dyDescent="0.25">
      <c r="A196" s="17" t="s">
        <v>146</v>
      </c>
      <c r="B196" s="30" t="s">
        <v>98</v>
      </c>
      <c r="C196" s="19" t="s">
        <v>1</v>
      </c>
      <c r="D196" s="73" t="s">
        <v>99</v>
      </c>
      <c r="E196" s="20"/>
      <c r="F196" s="21"/>
      <c r="G196" s="21"/>
      <c r="H196" s="21"/>
      <c r="I196" s="21"/>
      <c r="J196" s="22">
        <f>I198</f>
        <v>1</v>
      </c>
      <c r="K196" s="22">
        <v>561.1</v>
      </c>
      <c r="L196" s="22">
        <f>J196*K196</f>
        <v>561.1</v>
      </c>
      <c r="M196" s="37"/>
    </row>
    <row r="197" spans="1:13" ht="25.5" customHeight="1" x14ac:dyDescent="0.25">
      <c r="A197" s="21"/>
      <c r="B197" s="21"/>
      <c r="C197" s="21"/>
      <c r="D197" s="73"/>
      <c r="E197" s="20"/>
      <c r="F197" s="21"/>
      <c r="G197" s="21"/>
      <c r="H197" s="21"/>
      <c r="I197" s="21"/>
      <c r="J197" s="21"/>
      <c r="K197" s="21"/>
      <c r="L197" s="21"/>
      <c r="M197" s="37"/>
    </row>
    <row r="198" spans="1:13" hidden="1" x14ac:dyDescent="0.25">
      <c r="A198" s="21"/>
      <c r="B198" s="21"/>
      <c r="C198" s="21"/>
      <c r="D198" s="23"/>
      <c r="E198" s="24">
        <v>1</v>
      </c>
      <c r="F198" s="39">
        <v>0</v>
      </c>
      <c r="G198" s="25">
        <v>0</v>
      </c>
      <c r="H198" s="25">
        <v>0</v>
      </c>
      <c r="I198" s="26">
        <f>OR(E198&lt;&gt;0,F198&lt;&gt;0,G198&lt;&gt;0,H198&lt;&gt;0)*(E198 + (E198 = 0))*(F198 + (F198 = 0))*(G198 + (G198 = 0))*(H198 + (H198 = 0))</f>
        <v>1</v>
      </c>
      <c r="J198" s="19"/>
      <c r="K198" s="19"/>
      <c r="L198" s="19"/>
      <c r="M198" s="37"/>
    </row>
    <row r="199" spans="1:13" ht="6" customHeight="1" x14ac:dyDescent="0.25">
      <c r="A199" s="27"/>
      <c r="B199" s="27"/>
      <c r="C199" s="27"/>
      <c r="D199" s="28"/>
      <c r="E199" s="29"/>
      <c r="F199" s="27"/>
      <c r="G199" s="27"/>
      <c r="H199" s="27"/>
      <c r="I199" s="27"/>
      <c r="J199" s="27"/>
      <c r="K199" s="27"/>
      <c r="L199" s="27"/>
      <c r="M199" s="37"/>
    </row>
    <row r="200" spans="1:13" x14ac:dyDescent="0.25">
      <c r="A200" s="17" t="s">
        <v>147</v>
      </c>
      <c r="B200" s="30"/>
      <c r="C200" s="19" t="s">
        <v>1</v>
      </c>
      <c r="D200" s="73" t="s">
        <v>277</v>
      </c>
      <c r="E200" s="20"/>
      <c r="F200" s="21"/>
      <c r="G200" s="21"/>
      <c r="H200" s="21"/>
      <c r="I200" s="21"/>
      <c r="J200" s="22">
        <f>I202</f>
        <v>1</v>
      </c>
      <c r="K200" s="22">
        <v>300</v>
      </c>
      <c r="L200" s="22">
        <f>J200*K200</f>
        <v>300</v>
      </c>
      <c r="M200" s="37"/>
    </row>
    <row r="201" spans="1:13" ht="42" customHeight="1" x14ac:dyDescent="0.25">
      <c r="A201" s="21"/>
      <c r="B201" s="21"/>
      <c r="C201" s="21"/>
      <c r="D201" s="73"/>
      <c r="E201" s="20"/>
      <c r="F201" s="21"/>
      <c r="G201" s="21"/>
      <c r="H201" s="21"/>
      <c r="I201" s="21"/>
      <c r="J201" s="21"/>
      <c r="K201" s="21"/>
      <c r="L201" s="21"/>
      <c r="M201" s="37"/>
    </row>
    <row r="202" spans="1:13" hidden="1" x14ac:dyDescent="0.25">
      <c r="A202" s="21"/>
      <c r="B202" s="21"/>
      <c r="C202" s="21"/>
      <c r="D202" s="23"/>
      <c r="E202" s="24">
        <v>1</v>
      </c>
      <c r="F202" s="39">
        <v>0</v>
      </c>
      <c r="G202" s="25">
        <v>0</v>
      </c>
      <c r="H202" s="25">
        <v>0</v>
      </c>
      <c r="I202" s="26">
        <f>OR(E202&lt;&gt;0,F202&lt;&gt;0,G202&lt;&gt;0,H202&lt;&gt;0)*(E202 + (E202 = 0))*(F202 + (F202 = 0))*(G202 + (G202 = 0))*(H202 + (H202 = 0))</f>
        <v>1</v>
      </c>
      <c r="J202" s="19"/>
      <c r="K202" s="19"/>
      <c r="L202" s="19"/>
      <c r="M202" s="37"/>
    </row>
    <row r="203" spans="1:13" ht="6" customHeight="1" x14ac:dyDescent="0.25">
      <c r="A203" s="27"/>
      <c r="B203" s="27"/>
      <c r="C203" s="27"/>
      <c r="D203" s="28"/>
      <c r="E203" s="29"/>
      <c r="F203" s="27"/>
      <c r="G203" s="27"/>
      <c r="H203" s="27"/>
      <c r="I203" s="27"/>
      <c r="J203" s="27"/>
      <c r="K203" s="27"/>
      <c r="L203" s="27"/>
      <c r="M203" s="37"/>
    </row>
    <row r="204" spans="1:13" x14ac:dyDescent="0.25">
      <c r="A204" s="17" t="s">
        <v>148</v>
      </c>
      <c r="B204" s="30" t="s">
        <v>98</v>
      </c>
      <c r="C204" s="19" t="s">
        <v>2</v>
      </c>
      <c r="D204" s="73" t="s">
        <v>100</v>
      </c>
      <c r="E204" s="20"/>
      <c r="F204" s="21"/>
      <c r="G204" s="21"/>
      <c r="H204" s="21"/>
      <c r="I204" s="21"/>
      <c r="J204" s="22">
        <f>SUM(I206:I208)</f>
        <v>113</v>
      </c>
      <c r="K204" s="22">
        <v>2.96</v>
      </c>
      <c r="L204" s="22">
        <f>J204*K204</f>
        <v>334.48</v>
      </c>
      <c r="M204" s="37"/>
    </row>
    <row r="205" spans="1:13" ht="39.75" customHeight="1" x14ac:dyDescent="0.25">
      <c r="A205" s="21"/>
      <c r="B205" s="21"/>
      <c r="C205" s="21"/>
      <c r="D205" s="73"/>
      <c r="E205" s="20"/>
      <c r="F205" s="21"/>
      <c r="G205" s="21"/>
      <c r="H205" s="21"/>
      <c r="I205" s="21"/>
      <c r="J205" s="21"/>
      <c r="K205" s="21"/>
      <c r="L205" s="21"/>
      <c r="M205" s="37"/>
    </row>
    <row r="206" spans="1:13" hidden="1" x14ac:dyDescent="0.25">
      <c r="A206" s="21"/>
      <c r="B206" s="21"/>
      <c r="C206" s="21"/>
      <c r="D206" s="38" t="s">
        <v>216</v>
      </c>
      <c r="E206" s="44">
        <v>1</v>
      </c>
      <c r="F206" s="39">
        <v>53</v>
      </c>
      <c r="G206" s="25">
        <v>0</v>
      </c>
      <c r="H206" s="25">
        <v>0</v>
      </c>
      <c r="I206" s="26">
        <f>OR(E206&lt;&gt;0,F206&lt;&gt;0,G206&lt;&gt;0,H206&lt;&gt;0)*(E206 + (E206 = 0))*(F206 + (F206 = 0))*(G206 + (G206 = 0))*(H206 + (H206 = 0))</f>
        <v>53</v>
      </c>
      <c r="J206" s="19"/>
      <c r="K206" s="19"/>
      <c r="L206" s="19"/>
      <c r="M206" s="37"/>
    </row>
    <row r="207" spans="1:13" hidden="1" x14ac:dyDescent="0.25">
      <c r="A207" s="21"/>
      <c r="B207" s="21"/>
      <c r="C207" s="21"/>
      <c r="D207" s="38" t="s">
        <v>217</v>
      </c>
      <c r="E207" s="44">
        <v>1</v>
      </c>
      <c r="F207" s="39">
        <v>55</v>
      </c>
      <c r="G207" s="25">
        <v>0</v>
      </c>
      <c r="H207" s="25">
        <v>0</v>
      </c>
      <c r="I207" s="26">
        <f>OR(E207&lt;&gt;0,F207&lt;&gt;0,G207&lt;&gt;0,H207&lt;&gt;0)*(E207 + (E207 = 0))*(F207 + (F207 = 0))*(G207 + (G207 = 0))*(H207 + (H207 = 0))</f>
        <v>55</v>
      </c>
      <c r="J207" s="19"/>
      <c r="K207" s="19"/>
      <c r="L207" s="19"/>
      <c r="M207" s="37"/>
    </row>
    <row r="208" spans="1:13" hidden="1" x14ac:dyDescent="0.25">
      <c r="A208" s="21"/>
      <c r="B208" s="21"/>
      <c r="C208" s="21"/>
      <c r="D208" s="38" t="s">
        <v>218</v>
      </c>
      <c r="E208" s="44">
        <v>1</v>
      </c>
      <c r="F208" s="39">
        <v>5</v>
      </c>
      <c r="G208" s="25">
        <v>0</v>
      </c>
      <c r="H208" s="25">
        <v>0</v>
      </c>
      <c r="I208" s="26">
        <f>OR(E208&lt;&gt;0,F208&lt;&gt;0,G208&lt;&gt;0,H208&lt;&gt;0)*(E208 + (E208 = 0))*(F208 + (F208 = 0))*(G208 + (G208 = 0))*(H208 + (H208 = 0))</f>
        <v>5</v>
      </c>
      <c r="J208" s="19"/>
      <c r="K208" s="19"/>
      <c r="L208" s="19"/>
      <c r="M208" s="37"/>
    </row>
    <row r="209" spans="1:13" ht="6" customHeight="1" x14ac:dyDescent="0.25">
      <c r="A209" s="27"/>
      <c r="B209" s="27"/>
      <c r="C209" s="27"/>
      <c r="D209" s="28"/>
      <c r="E209" s="29"/>
      <c r="F209" s="27"/>
      <c r="G209" s="27"/>
      <c r="H209" s="27"/>
      <c r="I209" s="27"/>
      <c r="J209" s="27"/>
      <c r="K209" s="27"/>
      <c r="L209" s="27"/>
      <c r="M209" s="37"/>
    </row>
    <row r="210" spans="1:13" x14ac:dyDescent="0.25">
      <c r="A210" s="17" t="s">
        <v>149</v>
      </c>
      <c r="B210" s="30" t="s">
        <v>275</v>
      </c>
      <c r="C210" s="19" t="s">
        <v>2</v>
      </c>
      <c r="D210" s="73" t="s">
        <v>276</v>
      </c>
      <c r="E210" s="20"/>
      <c r="F210" s="21"/>
      <c r="G210" s="21"/>
      <c r="H210" s="21"/>
      <c r="I210" s="21"/>
      <c r="J210" s="22">
        <f>SUM(I212:I213)</f>
        <v>60</v>
      </c>
      <c r="K210" s="22">
        <v>4.59</v>
      </c>
      <c r="L210" s="22">
        <f>J210*K210</f>
        <v>275.39999999999998</v>
      </c>
      <c r="M210" s="37"/>
    </row>
    <row r="211" spans="1:13" ht="41.25" customHeight="1" x14ac:dyDescent="0.25">
      <c r="A211" s="21"/>
      <c r="B211" s="21"/>
      <c r="C211" s="21"/>
      <c r="D211" s="73"/>
      <c r="E211" s="20"/>
      <c r="F211" s="21"/>
      <c r="G211" s="21"/>
      <c r="H211" s="21"/>
      <c r="I211" s="21"/>
      <c r="J211" s="21"/>
      <c r="K211" s="21"/>
      <c r="L211" s="21"/>
      <c r="M211" s="37"/>
    </row>
    <row r="212" spans="1:13" hidden="1" x14ac:dyDescent="0.25">
      <c r="A212" s="21"/>
      <c r="B212" s="21"/>
      <c r="C212" s="21"/>
      <c r="D212" s="38" t="s">
        <v>217</v>
      </c>
      <c r="E212" s="44">
        <v>1</v>
      </c>
      <c r="F212" s="39">
        <v>55</v>
      </c>
      <c r="G212" s="25">
        <v>0</v>
      </c>
      <c r="H212" s="25">
        <v>0</v>
      </c>
      <c r="I212" s="26">
        <f>OR(E212&lt;&gt;0,F212&lt;&gt;0,G212&lt;&gt;0,H212&lt;&gt;0)*(E212 + (E212 = 0))*(F212 + (F212 = 0))*(G212 + (G212 = 0))*(H212 + (H212 = 0))</f>
        <v>55</v>
      </c>
      <c r="J212" s="19"/>
      <c r="K212" s="19"/>
      <c r="L212" s="19"/>
      <c r="M212" s="37"/>
    </row>
    <row r="213" spans="1:13" hidden="1" x14ac:dyDescent="0.25">
      <c r="A213" s="21"/>
      <c r="B213" s="21"/>
      <c r="C213" s="21"/>
      <c r="D213" s="38" t="s">
        <v>218</v>
      </c>
      <c r="E213" s="44">
        <v>1</v>
      </c>
      <c r="F213" s="39">
        <v>5</v>
      </c>
      <c r="G213" s="25">
        <v>0</v>
      </c>
      <c r="H213" s="25">
        <v>0</v>
      </c>
      <c r="I213" s="26">
        <f>OR(E213&lt;&gt;0,F213&lt;&gt;0,G213&lt;&gt;0,H213&lt;&gt;0)*(E213 + (E213 = 0))*(F213 + (F213 = 0))*(G213 + (G213 = 0))*(H213 + (H213 = 0))</f>
        <v>5</v>
      </c>
      <c r="J213" s="19"/>
      <c r="K213" s="19"/>
      <c r="L213" s="19"/>
      <c r="M213" s="37"/>
    </row>
    <row r="214" spans="1:13" ht="6" customHeight="1" x14ac:dyDescent="0.25">
      <c r="A214" s="27"/>
      <c r="B214" s="27"/>
      <c r="C214" s="27"/>
      <c r="D214" s="28"/>
      <c r="E214" s="29"/>
      <c r="F214" s="27"/>
      <c r="G214" s="27"/>
      <c r="H214" s="27"/>
      <c r="I214" s="27"/>
      <c r="J214" s="27"/>
      <c r="K214" s="27"/>
      <c r="L214" s="27"/>
      <c r="M214" s="37"/>
    </row>
    <row r="215" spans="1:13" x14ac:dyDescent="0.25">
      <c r="A215" s="17" t="s">
        <v>150</v>
      </c>
      <c r="B215" s="30" t="s">
        <v>78</v>
      </c>
      <c r="C215" s="19" t="s">
        <v>2</v>
      </c>
      <c r="D215" s="73" t="s">
        <v>163</v>
      </c>
      <c r="E215" s="20"/>
      <c r="F215" s="21"/>
      <c r="G215" s="21"/>
      <c r="H215" s="21"/>
      <c r="I215" s="21"/>
      <c r="J215" s="22">
        <v>104</v>
      </c>
      <c r="K215" s="22">
        <v>11.49</v>
      </c>
      <c r="L215" s="22">
        <f>J215*K215</f>
        <v>1194.96</v>
      </c>
      <c r="M215" s="37"/>
    </row>
    <row r="216" spans="1:13" ht="55.5" customHeight="1" x14ac:dyDescent="0.25">
      <c r="A216" s="21"/>
      <c r="B216" s="21"/>
      <c r="C216" s="21"/>
      <c r="D216" s="73"/>
      <c r="E216" s="20"/>
      <c r="F216" s="21"/>
      <c r="G216" s="21"/>
      <c r="H216" s="21"/>
      <c r="I216" s="21"/>
      <c r="J216" s="21"/>
      <c r="K216" s="21"/>
      <c r="L216" s="21"/>
      <c r="M216" s="37"/>
    </row>
    <row r="217" spans="1:13" hidden="1" x14ac:dyDescent="0.25">
      <c r="A217" s="21"/>
      <c r="B217" s="21"/>
      <c r="C217" s="21"/>
      <c r="D217" s="38" t="s">
        <v>219</v>
      </c>
      <c r="E217" s="44">
        <v>1</v>
      </c>
      <c r="F217" s="39">
        <v>43.5</v>
      </c>
      <c r="G217" s="25">
        <v>0</v>
      </c>
      <c r="H217" s="25">
        <v>0</v>
      </c>
      <c r="I217" s="26">
        <f>OR(E217&lt;&gt;0,F217&lt;&gt;0,G217&lt;&gt;0,H217&lt;&gt;0)*(E217 + (E217 = 0))*(F217 + (F217 = 0))*(G217 + (G217 = 0))*(H217 + (H217 = 0))</f>
        <v>43.5</v>
      </c>
      <c r="J217" s="19"/>
      <c r="K217" s="19"/>
      <c r="L217" s="19"/>
      <c r="M217" s="37"/>
    </row>
    <row r="218" spans="1:13" hidden="1" x14ac:dyDescent="0.25">
      <c r="A218" s="21"/>
      <c r="B218" s="21"/>
      <c r="C218" s="21"/>
      <c r="D218" s="38" t="s">
        <v>220</v>
      </c>
      <c r="E218" s="44">
        <v>1</v>
      </c>
      <c r="F218" s="39">
        <v>98</v>
      </c>
      <c r="G218" s="25">
        <v>0</v>
      </c>
      <c r="H218" s="25">
        <v>0</v>
      </c>
      <c r="I218" s="26">
        <f>OR(E218&lt;&gt;0,F218&lt;&gt;0,G218&lt;&gt;0,H218&lt;&gt;0)*(E218 + (E218 = 0))*(F218 + (F218 = 0))*(G218 + (G218 = 0))*(H218 + (H218 = 0))</f>
        <v>98</v>
      </c>
      <c r="J218" s="19"/>
      <c r="K218" s="19"/>
      <c r="L218" s="19"/>
      <c r="M218" s="37"/>
    </row>
    <row r="219" spans="1:13" ht="6" customHeight="1" x14ac:dyDescent="0.25">
      <c r="A219" s="27"/>
      <c r="B219" s="27"/>
      <c r="C219" s="27"/>
      <c r="D219" s="28"/>
      <c r="E219" s="29"/>
      <c r="F219" s="27"/>
      <c r="G219" s="27"/>
      <c r="H219" s="27"/>
      <c r="I219" s="27"/>
      <c r="J219" s="27"/>
      <c r="K219" s="27"/>
      <c r="L219" s="27"/>
      <c r="M219" s="37"/>
    </row>
    <row r="220" spans="1:13" x14ac:dyDescent="0.25">
      <c r="A220" s="17" t="s">
        <v>151</v>
      </c>
      <c r="B220" s="30" t="s">
        <v>78</v>
      </c>
      <c r="C220" s="19" t="s">
        <v>2</v>
      </c>
      <c r="D220" s="73" t="s">
        <v>164</v>
      </c>
      <c r="E220" s="20"/>
      <c r="F220" s="21"/>
      <c r="G220" s="21"/>
      <c r="H220" s="21"/>
      <c r="I220" s="21"/>
      <c r="J220" s="22">
        <v>193.6</v>
      </c>
      <c r="K220" s="22">
        <v>11.49</v>
      </c>
      <c r="L220" s="22">
        <f>J220*K220</f>
        <v>2224.4639999999999</v>
      </c>
      <c r="M220" s="37"/>
    </row>
    <row r="221" spans="1:13" ht="55.5" customHeight="1" x14ac:dyDescent="0.25">
      <c r="A221" s="21"/>
      <c r="B221" s="21"/>
      <c r="C221" s="21"/>
      <c r="D221" s="73"/>
      <c r="E221" s="20"/>
      <c r="F221" s="21"/>
      <c r="G221" s="21"/>
      <c r="H221" s="21"/>
      <c r="I221" s="21"/>
      <c r="J221" s="21"/>
      <c r="K221" s="21"/>
      <c r="L221" s="21"/>
      <c r="M221" s="37"/>
    </row>
    <row r="222" spans="1:13" hidden="1" x14ac:dyDescent="0.25">
      <c r="A222" s="21"/>
      <c r="B222" s="21"/>
      <c r="C222" s="21"/>
      <c r="D222" s="38" t="s">
        <v>223</v>
      </c>
      <c r="E222" s="24">
        <v>1</v>
      </c>
      <c r="F222" s="39">
        <v>2.5</v>
      </c>
      <c r="G222" s="25">
        <v>0</v>
      </c>
      <c r="H222" s="25">
        <v>0</v>
      </c>
      <c r="I222" s="26">
        <f>OR(E222&lt;&gt;0,F222&lt;&gt;0,G222&lt;&gt;0,H222&lt;&gt;0)*(E222 + (E222 = 0))*(F222 + (F222 = 0))*(G222 + (G222 = 0))*(H222 + (H222 = 0))</f>
        <v>2.5</v>
      </c>
      <c r="J222" s="19"/>
      <c r="K222" s="19"/>
      <c r="L222" s="19"/>
      <c r="M222" s="37"/>
    </row>
    <row r="223" spans="1:13" hidden="1" x14ac:dyDescent="0.25">
      <c r="A223" s="21"/>
      <c r="B223" s="21"/>
      <c r="C223" s="21"/>
      <c r="D223" s="38" t="s">
        <v>221</v>
      </c>
      <c r="E223" s="24">
        <v>1</v>
      </c>
      <c r="F223" s="39">
        <v>118.6</v>
      </c>
      <c r="G223" s="25">
        <v>0</v>
      </c>
      <c r="H223" s="25">
        <v>0</v>
      </c>
      <c r="I223" s="26">
        <f>OR(E223&lt;&gt;0,F223&lt;&gt;0,G223&lt;&gt;0,H223&lt;&gt;0)*(E223 + (E223 = 0))*(F223 + (F223 = 0))*(G223 + (G223 = 0))*(H223 + (H223 = 0))</f>
        <v>118.6</v>
      </c>
      <c r="J223" s="19"/>
      <c r="K223" s="19"/>
      <c r="L223" s="19"/>
      <c r="M223" s="37"/>
    </row>
    <row r="224" spans="1:13" hidden="1" x14ac:dyDescent="0.25">
      <c r="A224" s="21"/>
      <c r="B224" s="21"/>
      <c r="C224" s="21"/>
      <c r="D224" s="38" t="s">
        <v>222</v>
      </c>
      <c r="E224" s="24">
        <v>1</v>
      </c>
      <c r="F224" s="39">
        <v>73</v>
      </c>
      <c r="G224" s="25">
        <v>0</v>
      </c>
      <c r="H224" s="25">
        <v>0</v>
      </c>
      <c r="I224" s="26">
        <f>OR(E224&lt;&gt;0,F224&lt;&gt;0,G224&lt;&gt;0,H224&lt;&gt;0)*(E224 + (E224 = 0))*(F224 + (F224 = 0))*(G224 + (G224 = 0))*(H224 + (H224 = 0))</f>
        <v>73</v>
      </c>
      <c r="J224" s="19"/>
      <c r="K224" s="19"/>
      <c r="L224" s="19"/>
      <c r="M224" s="37"/>
    </row>
    <row r="225" spans="1:13" ht="6" customHeight="1" x14ac:dyDescent="0.25">
      <c r="A225" s="27"/>
      <c r="B225" s="27"/>
      <c r="C225" s="27"/>
      <c r="D225" s="28"/>
      <c r="E225" s="29"/>
      <c r="F225" s="27"/>
      <c r="G225" s="27"/>
      <c r="H225" s="27"/>
      <c r="I225" s="27"/>
      <c r="J225" s="27"/>
      <c r="K225" s="27"/>
      <c r="L225" s="27"/>
      <c r="M225" s="37"/>
    </row>
    <row r="226" spans="1:13" x14ac:dyDescent="0.25">
      <c r="A226" s="17" t="s">
        <v>165</v>
      </c>
      <c r="B226" s="30" t="s">
        <v>79</v>
      </c>
      <c r="C226" s="19" t="s">
        <v>1</v>
      </c>
      <c r="D226" s="73" t="s">
        <v>84</v>
      </c>
      <c r="E226" s="20"/>
      <c r="F226" s="21"/>
      <c r="G226" s="21"/>
      <c r="H226" s="21"/>
      <c r="I226" s="21"/>
      <c r="J226" s="22">
        <f>I228</f>
        <v>1</v>
      </c>
      <c r="K226" s="22">
        <v>510.9</v>
      </c>
      <c r="L226" s="22">
        <f>J226*K226</f>
        <v>510.9</v>
      </c>
      <c r="M226" s="37"/>
    </row>
    <row r="227" spans="1:13" ht="89.25" customHeight="1" x14ac:dyDescent="0.25">
      <c r="A227" s="21"/>
      <c r="B227" s="21"/>
      <c r="C227" s="21"/>
      <c r="D227" s="73"/>
      <c r="E227" s="20"/>
      <c r="F227" s="21"/>
      <c r="G227" s="21"/>
      <c r="H227" s="21"/>
      <c r="I227" s="21"/>
      <c r="J227" s="21"/>
      <c r="K227" s="21"/>
      <c r="L227" s="21"/>
      <c r="M227" s="37"/>
    </row>
    <row r="228" spans="1:13" hidden="1" x14ac:dyDescent="0.25">
      <c r="A228" s="21"/>
      <c r="B228" s="21"/>
      <c r="C228" s="21"/>
      <c r="D228" s="23"/>
      <c r="E228" s="24">
        <v>1</v>
      </c>
      <c r="F228" s="39">
        <v>0</v>
      </c>
      <c r="G228" s="25">
        <v>0</v>
      </c>
      <c r="H228" s="25">
        <v>0</v>
      </c>
      <c r="I228" s="26">
        <f>OR(E228&lt;&gt;0,F228&lt;&gt;0,G228&lt;&gt;0,H228&lt;&gt;0)*(E228 + (E228 = 0))*(F228 + (F228 = 0))*(G228 + (G228 = 0))*(H228 + (H228 = 0))</f>
        <v>1</v>
      </c>
      <c r="J228" s="19"/>
      <c r="K228" s="19"/>
      <c r="L228" s="19"/>
      <c r="M228" s="37"/>
    </row>
    <row r="229" spans="1:13" ht="6" customHeight="1" x14ac:dyDescent="0.25">
      <c r="A229" s="27"/>
      <c r="B229" s="27"/>
      <c r="C229" s="27"/>
      <c r="D229" s="28"/>
      <c r="E229" s="29"/>
      <c r="F229" s="27"/>
      <c r="G229" s="27"/>
      <c r="H229" s="27"/>
      <c r="I229" s="27"/>
      <c r="J229" s="27"/>
      <c r="K229" s="27"/>
      <c r="L229" s="27"/>
      <c r="M229" s="37"/>
    </row>
    <row r="230" spans="1:13" x14ac:dyDescent="0.25">
      <c r="A230" s="17" t="s">
        <v>167</v>
      </c>
      <c r="B230" s="30" t="s">
        <v>85</v>
      </c>
      <c r="C230" s="19" t="s">
        <v>1</v>
      </c>
      <c r="D230" s="73" t="s">
        <v>86</v>
      </c>
      <c r="E230" s="20"/>
      <c r="F230" s="21"/>
      <c r="G230" s="21"/>
      <c r="H230" s="21"/>
      <c r="I230" s="21"/>
      <c r="J230" s="22">
        <v>2</v>
      </c>
      <c r="K230" s="22">
        <v>419.63</v>
      </c>
      <c r="L230" s="22">
        <f>J230*K230</f>
        <v>839.26</v>
      </c>
      <c r="M230" s="37"/>
    </row>
    <row r="231" spans="1:13" ht="103.5" customHeight="1" x14ac:dyDescent="0.25">
      <c r="A231" s="21"/>
      <c r="B231" s="21"/>
      <c r="C231" s="21"/>
      <c r="D231" s="73"/>
      <c r="E231" s="20"/>
      <c r="F231" s="21"/>
      <c r="G231" s="21"/>
      <c r="H231" s="21"/>
      <c r="I231" s="21"/>
      <c r="J231" s="21"/>
      <c r="K231" s="21"/>
      <c r="L231" s="21"/>
      <c r="M231" s="37"/>
    </row>
    <row r="232" spans="1:13" hidden="1" x14ac:dyDescent="0.25">
      <c r="A232" s="21"/>
      <c r="B232" s="21"/>
      <c r="C232" s="21"/>
      <c r="D232" s="23"/>
      <c r="E232" s="24">
        <v>1</v>
      </c>
      <c r="F232" s="39">
        <v>1</v>
      </c>
      <c r="G232" s="25">
        <v>0</v>
      </c>
      <c r="H232" s="25">
        <v>0</v>
      </c>
      <c r="I232" s="26">
        <f>OR(E232&lt;&gt;0,F232&lt;&gt;0,G232&lt;&gt;0,H232&lt;&gt;0)*(E232 + (E232 = 0))*(F232 + (F232 = 0))*(G232 + (G232 = 0))*(H232 + (H232 = 0))</f>
        <v>1</v>
      </c>
      <c r="J232" s="19"/>
      <c r="K232" s="19"/>
      <c r="L232" s="19"/>
      <c r="M232" s="37"/>
    </row>
    <row r="233" spans="1:13" ht="6" customHeight="1" x14ac:dyDescent="0.25">
      <c r="A233" s="27"/>
      <c r="B233" s="27"/>
      <c r="C233" s="27"/>
      <c r="D233" s="28"/>
      <c r="E233" s="29"/>
      <c r="F233" s="27"/>
      <c r="G233" s="27"/>
      <c r="H233" s="27"/>
      <c r="I233" s="27"/>
      <c r="J233" s="27"/>
      <c r="K233" s="27"/>
      <c r="L233" s="27"/>
      <c r="M233" s="37"/>
    </row>
    <row r="234" spans="1:13" x14ac:dyDescent="0.25">
      <c r="A234" s="17" t="s">
        <v>166</v>
      </c>
      <c r="B234" s="30" t="s">
        <v>80</v>
      </c>
      <c r="C234" s="19" t="s">
        <v>1</v>
      </c>
      <c r="D234" s="73" t="s">
        <v>81</v>
      </c>
      <c r="E234" s="20"/>
      <c r="F234" s="21"/>
      <c r="G234" s="21"/>
      <c r="H234" s="21"/>
      <c r="I234" s="21"/>
      <c r="J234" s="22">
        <v>8</v>
      </c>
      <c r="K234" s="22">
        <v>175.71</v>
      </c>
      <c r="L234" s="22">
        <f>J234*K234</f>
        <v>1405.68</v>
      </c>
      <c r="M234" s="37"/>
    </row>
    <row r="235" spans="1:13" ht="53.25" customHeight="1" x14ac:dyDescent="0.25">
      <c r="A235" s="21"/>
      <c r="B235" s="21"/>
      <c r="C235" s="21"/>
      <c r="D235" s="73"/>
      <c r="E235" s="20"/>
      <c r="F235" s="21"/>
      <c r="G235" s="21"/>
      <c r="H235" s="21"/>
      <c r="I235" s="21"/>
      <c r="J235" s="21"/>
      <c r="K235" s="21"/>
      <c r="L235" s="21"/>
      <c r="M235" s="37"/>
    </row>
    <row r="236" spans="1:13" hidden="1" x14ac:dyDescent="0.25">
      <c r="A236" s="21"/>
      <c r="B236" s="21"/>
      <c r="C236" s="21"/>
      <c r="D236" s="23"/>
      <c r="E236" s="24">
        <v>7</v>
      </c>
      <c r="F236" s="39">
        <v>0</v>
      </c>
      <c r="G236" s="25">
        <v>0</v>
      </c>
      <c r="H236" s="25">
        <v>0</v>
      </c>
      <c r="I236" s="26">
        <f>OR(E236&lt;&gt;0,F236&lt;&gt;0,G236&lt;&gt;0,H236&lt;&gt;0)*(E236 + (E236 = 0))*(F236 + (F236 = 0))*(G236 + (G236 = 0))*(H236 + (H236 = 0))</f>
        <v>7</v>
      </c>
      <c r="J236" s="19"/>
      <c r="K236" s="19"/>
      <c r="L236" s="19"/>
      <c r="M236" s="37"/>
    </row>
    <row r="237" spans="1:13" ht="6" customHeight="1" x14ac:dyDescent="0.25">
      <c r="A237" s="27"/>
      <c r="B237" s="27"/>
      <c r="C237" s="27"/>
      <c r="D237" s="28"/>
      <c r="E237" s="29"/>
      <c r="F237" s="27"/>
      <c r="G237" s="27"/>
      <c r="H237" s="27"/>
      <c r="I237" s="27"/>
      <c r="J237" s="27"/>
      <c r="K237" s="27"/>
      <c r="L237" s="27"/>
      <c r="M237" s="37"/>
    </row>
    <row r="238" spans="1:13" x14ac:dyDescent="0.25">
      <c r="A238" s="17" t="s">
        <v>170</v>
      </c>
      <c r="B238" s="30" t="s">
        <v>82</v>
      </c>
      <c r="C238" s="19" t="s">
        <v>1</v>
      </c>
      <c r="D238" s="73" t="s">
        <v>83</v>
      </c>
      <c r="E238" s="20"/>
      <c r="F238" s="21"/>
      <c r="G238" s="21"/>
      <c r="H238" s="21"/>
      <c r="I238" s="21"/>
      <c r="J238" s="22">
        <v>8</v>
      </c>
      <c r="K238" s="22">
        <v>146.33000000000001</v>
      </c>
      <c r="L238" s="22">
        <f>J238*K238</f>
        <v>1170.6400000000001</v>
      </c>
      <c r="M238" s="37"/>
    </row>
    <row r="239" spans="1:13" ht="27.75" customHeight="1" x14ac:dyDescent="0.25">
      <c r="A239" s="21"/>
      <c r="B239" s="21"/>
      <c r="C239" s="21"/>
      <c r="D239" s="73"/>
      <c r="E239" s="20"/>
      <c r="F239" s="21"/>
      <c r="G239" s="21"/>
      <c r="H239" s="21"/>
      <c r="I239" s="21"/>
      <c r="J239" s="21"/>
      <c r="K239" s="21"/>
      <c r="L239" s="21"/>
      <c r="M239" s="37"/>
    </row>
    <row r="240" spans="1:13" x14ac:dyDescent="0.25">
      <c r="A240" s="21"/>
      <c r="B240" s="21"/>
      <c r="C240" s="21"/>
      <c r="D240" s="23"/>
      <c r="E240" s="24">
        <v>7</v>
      </c>
      <c r="F240" s="39">
        <v>0</v>
      </c>
      <c r="G240" s="25">
        <v>0</v>
      </c>
      <c r="H240" s="25">
        <v>0</v>
      </c>
      <c r="I240" s="26">
        <f>OR(E240&lt;&gt;0,F240&lt;&gt;0,G240&lt;&gt;0,H240&lt;&gt;0)*(E240 + (E240 = 0))*(F240 + (F240 = 0))*(G240 + (G240 = 0))*(H240 + (H240 = 0))</f>
        <v>7</v>
      </c>
      <c r="J240" s="19"/>
      <c r="K240" s="19"/>
      <c r="L240" s="19"/>
      <c r="M240" s="37"/>
    </row>
    <row r="241" spans="1:13" ht="6" customHeight="1" x14ac:dyDescent="0.25">
      <c r="A241" s="27"/>
      <c r="B241" s="27"/>
      <c r="C241" s="27"/>
      <c r="D241" s="28"/>
      <c r="E241" s="29"/>
      <c r="F241" s="27"/>
      <c r="G241" s="27"/>
      <c r="H241" s="27"/>
      <c r="I241" s="27"/>
      <c r="J241" s="27"/>
      <c r="K241" s="27"/>
      <c r="L241" s="27"/>
      <c r="M241" s="37"/>
    </row>
    <row r="242" spans="1:13" x14ac:dyDescent="0.25">
      <c r="A242" s="17" t="s">
        <v>168</v>
      </c>
      <c r="B242" s="30" t="s">
        <v>89</v>
      </c>
      <c r="C242" s="19" t="s">
        <v>1</v>
      </c>
      <c r="D242" s="73" t="s">
        <v>265</v>
      </c>
      <c r="E242" s="20"/>
      <c r="F242" s="21"/>
      <c r="G242" s="21"/>
      <c r="H242" s="21"/>
      <c r="I242" s="21"/>
      <c r="J242" s="22">
        <f>I244</f>
        <v>1</v>
      </c>
      <c r="K242" s="22">
        <v>235.27</v>
      </c>
      <c r="L242" s="22">
        <f>J242*K242</f>
        <v>235.27</v>
      </c>
      <c r="M242" s="37"/>
    </row>
    <row r="243" spans="1:13" ht="66" customHeight="1" x14ac:dyDescent="0.25">
      <c r="A243" s="21"/>
      <c r="B243" s="21"/>
      <c r="C243" s="21"/>
      <c r="D243" s="73"/>
      <c r="E243" s="20"/>
      <c r="F243" s="21"/>
      <c r="G243" s="21"/>
      <c r="H243" s="21"/>
      <c r="I243" s="21"/>
      <c r="J243" s="21"/>
      <c r="K243" s="21"/>
      <c r="L243" s="21"/>
      <c r="M243" s="37"/>
    </row>
    <row r="244" spans="1:13" x14ac:dyDescent="0.25">
      <c r="A244" s="21"/>
      <c r="B244" s="21"/>
      <c r="C244" s="21"/>
      <c r="D244" s="23"/>
      <c r="E244" s="24">
        <v>1</v>
      </c>
      <c r="F244" s="39">
        <v>1</v>
      </c>
      <c r="G244" s="25">
        <v>0</v>
      </c>
      <c r="H244" s="25">
        <v>0</v>
      </c>
      <c r="I244" s="26">
        <f>OR(E244&lt;&gt;0,F244&lt;&gt;0,G244&lt;&gt;0,H244&lt;&gt;0)*(E244 + (E244 = 0))*(F244 + (F244 = 0))*(G244 + (G244 = 0))*(H244 + (H244 = 0))</f>
        <v>1</v>
      </c>
      <c r="J244" s="19"/>
      <c r="K244" s="19"/>
      <c r="L244" s="19"/>
      <c r="M244" s="37"/>
    </row>
    <row r="245" spans="1:13" ht="6" customHeight="1" x14ac:dyDescent="0.25">
      <c r="A245" s="27"/>
      <c r="B245" s="27"/>
      <c r="C245" s="27"/>
      <c r="D245" s="28"/>
      <c r="E245" s="29"/>
      <c r="F245" s="27"/>
      <c r="G245" s="27"/>
      <c r="H245" s="27"/>
      <c r="I245" s="27"/>
      <c r="J245" s="27"/>
      <c r="K245" s="27"/>
      <c r="L245" s="27"/>
      <c r="M245" s="37"/>
    </row>
    <row r="246" spans="1:13" x14ac:dyDescent="0.25">
      <c r="A246" s="17" t="s">
        <v>169</v>
      </c>
      <c r="B246" s="30" t="s">
        <v>88</v>
      </c>
      <c r="C246" s="19" t="s">
        <v>1</v>
      </c>
      <c r="D246" s="73" t="s">
        <v>87</v>
      </c>
      <c r="E246" s="20"/>
      <c r="F246" s="21"/>
      <c r="G246" s="21"/>
      <c r="H246" s="21"/>
      <c r="I246" s="21"/>
      <c r="J246" s="22">
        <f>I248</f>
        <v>1</v>
      </c>
      <c r="K246" s="22">
        <v>39.03</v>
      </c>
      <c r="L246" s="22">
        <f>J246*K246</f>
        <v>39.03</v>
      </c>
      <c r="M246" s="37"/>
    </row>
    <row r="247" spans="1:13" ht="55.5" customHeight="1" x14ac:dyDescent="0.25">
      <c r="A247" s="21"/>
      <c r="B247" s="21"/>
      <c r="C247" s="21"/>
      <c r="D247" s="73"/>
      <c r="E247" s="20"/>
      <c r="F247" s="21"/>
      <c r="G247" s="21"/>
      <c r="H247" s="21"/>
      <c r="I247" s="21"/>
      <c r="J247" s="21"/>
      <c r="K247" s="21"/>
      <c r="L247" s="21"/>
      <c r="M247" s="37"/>
    </row>
    <row r="248" spans="1:13" hidden="1" x14ac:dyDescent="0.25">
      <c r="A248" s="21"/>
      <c r="B248" s="21"/>
      <c r="C248" s="21"/>
      <c r="D248" s="23"/>
      <c r="E248" s="24">
        <v>1</v>
      </c>
      <c r="F248" s="39">
        <v>0</v>
      </c>
      <c r="G248" s="25">
        <v>0</v>
      </c>
      <c r="H248" s="25">
        <v>0</v>
      </c>
      <c r="I248" s="26">
        <f>OR(E248&lt;&gt;0,F248&lt;&gt;0,G248&lt;&gt;0,H248&lt;&gt;0)*(E248 + (E248 = 0))*(F248 + (F248 = 0))*(G248 + (G248 = 0))*(H248 + (H248 = 0))</f>
        <v>1</v>
      </c>
      <c r="J248" s="19"/>
      <c r="K248" s="19"/>
      <c r="L248" s="19"/>
      <c r="M248" s="37"/>
    </row>
    <row r="249" spans="1:13" ht="6" customHeight="1" x14ac:dyDescent="0.25">
      <c r="A249" s="27"/>
      <c r="B249" s="27"/>
      <c r="C249" s="27"/>
      <c r="D249" s="28"/>
      <c r="E249" s="29"/>
      <c r="F249" s="27"/>
      <c r="G249" s="27"/>
      <c r="H249" s="27"/>
      <c r="I249" s="27"/>
      <c r="J249" s="27"/>
      <c r="K249" s="27"/>
      <c r="L249" s="27"/>
      <c r="M249" s="37"/>
    </row>
    <row r="250" spans="1:13" x14ac:dyDescent="0.25">
      <c r="A250" s="17" t="s">
        <v>171</v>
      </c>
      <c r="B250" s="30"/>
      <c r="C250" s="19" t="s">
        <v>1</v>
      </c>
      <c r="D250" s="73" t="s">
        <v>224</v>
      </c>
      <c r="E250" s="20"/>
      <c r="F250" s="21"/>
      <c r="G250" s="21"/>
      <c r="H250" s="21"/>
      <c r="I250" s="21"/>
      <c r="J250" s="22">
        <v>2</v>
      </c>
      <c r="K250" s="22">
        <v>380</v>
      </c>
      <c r="L250" s="22">
        <f>J250*K250</f>
        <v>760</v>
      </c>
      <c r="M250" s="37"/>
    </row>
    <row r="251" spans="1:13" ht="27.75" customHeight="1" x14ac:dyDescent="0.25">
      <c r="A251" s="21"/>
      <c r="B251" s="21"/>
      <c r="C251" s="21"/>
      <c r="D251" s="73"/>
      <c r="E251" s="20"/>
      <c r="F251" s="21"/>
      <c r="G251" s="21"/>
      <c r="H251" s="21"/>
      <c r="I251" s="21"/>
      <c r="J251" s="21"/>
      <c r="K251" s="21"/>
      <c r="L251" s="21"/>
      <c r="M251" s="37"/>
    </row>
    <row r="252" spans="1:13" hidden="1" x14ac:dyDescent="0.25">
      <c r="A252" s="21"/>
      <c r="B252" s="21"/>
      <c r="C252" s="21"/>
      <c r="D252" s="23"/>
      <c r="E252" s="24">
        <v>1</v>
      </c>
      <c r="F252" s="39">
        <v>0</v>
      </c>
      <c r="G252" s="25">
        <v>0</v>
      </c>
      <c r="H252" s="25">
        <v>0</v>
      </c>
      <c r="I252" s="26">
        <f>OR(E252&lt;&gt;0,F252&lt;&gt;0,G252&lt;&gt;0,H252&lt;&gt;0)*(E252 + (E252 = 0))*(F252 + (F252 = 0))*(G252 + (G252 = 0))*(H252 + (H252 = 0))</f>
        <v>1</v>
      </c>
      <c r="J252" s="19"/>
      <c r="K252" s="19"/>
      <c r="L252" s="19"/>
      <c r="M252" s="37"/>
    </row>
    <row r="253" spans="1:13" ht="6" customHeight="1" x14ac:dyDescent="0.25">
      <c r="A253" s="27"/>
      <c r="B253" s="27"/>
      <c r="C253" s="27"/>
      <c r="D253" s="28"/>
      <c r="E253" s="29"/>
      <c r="F253" s="27"/>
      <c r="G253" s="27"/>
      <c r="H253" s="27"/>
      <c r="I253" s="27"/>
      <c r="J253" s="27"/>
      <c r="K253" s="27"/>
      <c r="L253" s="27"/>
      <c r="M253" s="37"/>
    </row>
    <row r="254" spans="1:13" x14ac:dyDescent="0.25">
      <c r="A254" s="17" t="s">
        <v>172</v>
      </c>
      <c r="B254" s="30" t="s">
        <v>103</v>
      </c>
      <c r="C254" s="19" t="s">
        <v>1</v>
      </c>
      <c r="D254" s="73" t="s">
        <v>262</v>
      </c>
      <c r="E254" s="20"/>
      <c r="F254" s="21"/>
      <c r="G254" s="21"/>
      <c r="H254" s="21"/>
      <c r="I254" s="21"/>
      <c r="J254" s="22">
        <f>I256</f>
        <v>2</v>
      </c>
      <c r="K254" s="22">
        <v>75.25</v>
      </c>
      <c r="L254" s="22">
        <f>J254*K254</f>
        <v>150.5</v>
      </c>
      <c r="M254" s="37"/>
    </row>
    <row r="255" spans="1:13" ht="66" customHeight="1" x14ac:dyDescent="0.25">
      <c r="A255" s="21"/>
      <c r="B255" s="21"/>
      <c r="C255" s="21"/>
      <c r="D255" s="73"/>
      <c r="E255" s="20"/>
      <c r="F255" s="21"/>
      <c r="G255" s="21"/>
      <c r="H255" s="21"/>
      <c r="I255" s="21"/>
      <c r="J255" s="21"/>
      <c r="K255" s="21"/>
      <c r="L255" s="21"/>
      <c r="M255" s="37"/>
    </row>
    <row r="256" spans="1:13" hidden="1" x14ac:dyDescent="0.25">
      <c r="A256" s="21"/>
      <c r="B256" s="21"/>
      <c r="C256" s="21"/>
      <c r="D256" s="23"/>
      <c r="E256" s="24">
        <v>2</v>
      </c>
      <c r="F256" s="39">
        <v>0</v>
      </c>
      <c r="G256" s="25">
        <v>0</v>
      </c>
      <c r="H256" s="25">
        <v>0</v>
      </c>
      <c r="I256" s="26">
        <f>OR(E256&lt;&gt;0,F256&lt;&gt;0,G256&lt;&gt;0,H256&lt;&gt;0)*(E256 + (E256 = 0))*(F256 + (F256 = 0))*(G256 + (G256 = 0))*(H256 + (H256 = 0))</f>
        <v>2</v>
      </c>
      <c r="J256" s="19"/>
      <c r="K256" s="19"/>
      <c r="L256" s="19"/>
      <c r="M256" s="37"/>
    </row>
    <row r="257" spans="1:13" ht="6" customHeight="1" x14ac:dyDescent="0.25">
      <c r="A257" s="27"/>
      <c r="B257" s="27"/>
      <c r="C257" s="27"/>
      <c r="D257" s="28"/>
      <c r="E257" s="29"/>
      <c r="F257" s="27"/>
      <c r="G257" s="27"/>
      <c r="H257" s="27"/>
      <c r="I257" s="27"/>
      <c r="J257" s="27"/>
      <c r="K257" s="27"/>
      <c r="L257" s="27"/>
      <c r="M257" s="37"/>
    </row>
    <row r="258" spans="1:13" x14ac:dyDescent="0.25">
      <c r="A258" s="17" t="s">
        <v>173</v>
      </c>
      <c r="B258" s="30" t="s">
        <v>105</v>
      </c>
      <c r="C258" s="19" t="s">
        <v>1</v>
      </c>
      <c r="D258" s="73" t="s">
        <v>104</v>
      </c>
      <c r="E258" s="20"/>
      <c r="F258" s="21"/>
      <c r="G258" s="21"/>
      <c r="H258" s="21"/>
      <c r="I258" s="21"/>
      <c r="J258" s="22">
        <f>I260</f>
        <v>2</v>
      </c>
      <c r="K258" s="22">
        <v>139.15</v>
      </c>
      <c r="L258" s="22">
        <f>J258*K258</f>
        <v>278.3</v>
      </c>
      <c r="M258" s="37"/>
    </row>
    <row r="259" spans="1:13" ht="27.75" customHeight="1" x14ac:dyDescent="0.25">
      <c r="A259" s="21"/>
      <c r="B259" s="21"/>
      <c r="C259" s="21"/>
      <c r="D259" s="73"/>
      <c r="E259" s="20"/>
      <c r="F259" s="21"/>
      <c r="G259" s="21"/>
      <c r="H259" s="21"/>
      <c r="I259" s="21"/>
      <c r="J259" s="21"/>
      <c r="K259" s="21"/>
      <c r="L259" s="21"/>
      <c r="M259" s="37"/>
    </row>
    <row r="260" spans="1:13" hidden="1" x14ac:dyDescent="0.25">
      <c r="A260" s="21"/>
      <c r="B260" s="21"/>
      <c r="C260" s="21"/>
      <c r="D260" s="23"/>
      <c r="E260" s="24">
        <v>2</v>
      </c>
      <c r="F260" s="39">
        <v>0</v>
      </c>
      <c r="G260" s="25">
        <v>0</v>
      </c>
      <c r="H260" s="25">
        <v>0</v>
      </c>
      <c r="I260" s="26">
        <f>OR(E260&lt;&gt;0,F260&lt;&gt;0,G260&lt;&gt;0,H260&lt;&gt;0)*(E260 + (E260 = 0))*(F260 + (F260 = 0))*(G260 + (G260 = 0))*(H260 + (H260 = 0))</f>
        <v>2</v>
      </c>
      <c r="J260" s="19"/>
      <c r="K260" s="19"/>
      <c r="L260" s="19"/>
      <c r="M260" s="37"/>
    </row>
    <row r="261" spans="1:13" ht="6" customHeight="1" x14ac:dyDescent="0.25">
      <c r="A261" s="27"/>
      <c r="B261" s="27"/>
      <c r="C261" s="27"/>
      <c r="D261" s="28"/>
      <c r="E261" s="29"/>
      <c r="F261" s="27"/>
      <c r="G261" s="27"/>
      <c r="H261" s="27"/>
      <c r="I261" s="27"/>
      <c r="J261" s="27"/>
      <c r="K261" s="27"/>
      <c r="L261" s="27"/>
      <c r="M261" s="37"/>
    </row>
    <row r="262" spans="1:13" x14ac:dyDescent="0.25">
      <c r="A262" s="17" t="s">
        <v>174</v>
      </c>
      <c r="B262" s="30" t="s">
        <v>106</v>
      </c>
      <c r="C262" s="19" t="s">
        <v>1</v>
      </c>
      <c r="D262" s="73" t="s">
        <v>263</v>
      </c>
      <c r="E262" s="20"/>
      <c r="F262" s="21"/>
      <c r="G262" s="21"/>
      <c r="H262" s="21"/>
      <c r="I262" s="21"/>
      <c r="J262" s="22">
        <f>I264</f>
        <v>2</v>
      </c>
      <c r="K262" s="22">
        <v>90.95</v>
      </c>
      <c r="L262" s="22">
        <f>J262*K262</f>
        <v>181.9</v>
      </c>
      <c r="M262" s="37"/>
    </row>
    <row r="263" spans="1:13" ht="27" customHeight="1" x14ac:dyDescent="0.25">
      <c r="A263" s="21"/>
      <c r="B263" s="21"/>
      <c r="C263" s="21"/>
      <c r="D263" s="73"/>
      <c r="E263" s="20"/>
      <c r="F263" s="21"/>
      <c r="G263" s="21"/>
      <c r="H263" s="21"/>
      <c r="I263" s="21"/>
      <c r="J263" s="21"/>
      <c r="K263" s="21"/>
      <c r="L263" s="21"/>
      <c r="M263" s="37"/>
    </row>
    <row r="264" spans="1:13" hidden="1" x14ac:dyDescent="0.25">
      <c r="A264" s="21"/>
      <c r="B264" s="21"/>
      <c r="C264" s="21"/>
      <c r="D264" s="23"/>
      <c r="E264" s="24">
        <v>2</v>
      </c>
      <c r="F264" s="39">
        <v>0</v>
      </c>
      <c r="G264" s="25">
        <v>0</v>
      </c>
      <c r="H264" s="25">
        <v>0</v>
      </c>
      <c r="I264" s="26">
        <f>OR(E264&lt;&gt;0,F264&lt;&gt;0,G264&lt;&gt;0,H264&lt;&gt;0)*(E264 + (E264 = 0))*(F264 + (F264 = 0))*(G264 + (G264 = 0))*(H264 + (H264 = 0))</f>
        <v>2</v>
      </c>
      <c r="J264" s="19"/>
      <c r="K264" s="19"/>
      <c r="L264" s="19"/>
      <c r="M264" s="37"/>
    </row>
    <row r="265" spans="1:13" ht="6" customHeight="1" x14ac:dyDescent="0.25">
      <c r="A265" s="27"/>
      <c r="B265" s="27"/>
      <c r="C265" s="27"/>
      <c r="D265" s="28"/>
      <c r="E265" s="29"/>
      <c r="F265" s="27"/>
      <c r="G265" s="27"/>
      <c r="H265" s="27"/>
      <c r="I265" s="27"/>
      <c r="J265" s="27"/>
      <c r="K265" s="27"/>
      <c r="L265" s="27"/>
      <c r="M265" s="37"/>
    </row>
    <row r="266" spans="1:13" x14ac:dyDescent="0.25">
      <c r="A266" s="17" t="s">
        <v>175</v>
      </c>
      <c r="B266" s="30" t="s">
        <v>94</v>
      </c>
      <c r="C266" s="19" t="s">
        <v>2</v>
      </c>
      <c r="D266" s="73" t="s">
        <v>264</v>
      </c>
      <c r="E266" s="20"/>
      <c r="F266" s="21"/>
      <c r="G266" s="21"/>
      <c r="H266" s="21"/>
      <c r="I266" s="21"/>
      <c r="J266" s="22">
        <f>I268</f>
        <v>5.5</v>
      </c>
      <c r="K266" s="22">
        <v>5.3</v>
      </c>
      <c r="L266" s="22">
        <f>J266*K266</f>
        <v>29.15</v>
      </c>
      <c r="M266" s="37"/>
    </row>
    <row r="267" spans="1:13" ht="30" customHeight="1" x14ac:dyDescent="0.25">
      <c r="A267" s="21"/>
      <c r="B267" s="21"/>
      <c r="C267" s="21"/>
      <c r="D267" s="73"/>
      <c r="E267" s="20"/>
      <c r="F267" s="21"/>
      <c r="G267" s="21"/>
      <c r="H267" s="21"/>
      <c r="I267" s="21"/>
      <c r="J267" s="21"/>
      <c r="K267" s="21"/>
      <c r="L267" s="21"/>
      <c r="M267" s="37"/>
    </row>
    <row r="268" spans="1:13" hidden="1" x14ac:dyDescent="0.25">
      <c r="A268" s="21"/>
      <c r="B268" s="21"/>
      <c r="C268" s="21"/>
      <c r="D268" s="23"/>
      <c r="E268" s="24">
        <v>1</v>
      </c>
      <c r="F268" s="39">
        <v>5.5</v>
      </c>
      <c r="G268" s="25">
        <v>0</v>
      </c>
      <c r="H268" s="25">
        <v>0</v>
      </c>
      <c r="I268" s="26">
        <f>OR(E268&lt;&gt;0,F268&lt;&gt;0,G268&lt;&gt;0,H268&lt;&gt;0)*(E268 + (E268 = 0))*(F268 + (F268 = 0))*(G268 + (G268 = 0))*(H268 + (H268 = 0))</f>
        <v>5.5</v>
      </c>
      <c r="J268" s="19"/>
      <c r="K268" s="19"/>
      <c r="L268" s="19"/>
      <c r="M268" s="37"/>
    </row>
    <row r="269" spans="1:13" ht="6" customHeight="1" x14ac:dyDescent="0.25">
      <c r="A269" s="27"/>
      <c r="B269" s="27"/>
      <c r="C269" s="27"/>
      <c r="D269" s="28"/>
      <c r="E269" s="29"/>
      <c r="F269" s="27"/>
      <c r="G269" s="27"/>
      <c r="H269" s="27"/>
      <c r="I269" s="27"/>
      <c r="J269" s="27"/>
      <c r="K269" s="27"/>
      <c r="L269" s="27"/>
      <c r="M269" s="37"/>
    </row>
    <row r="270" spans="1:13" x14ac:dyDescent="0.25">
      <c r="A270" s="17" t="s">
        <v>176</v>
      </c>
      <c r="B270" s="30" t="s">
        <v>95</v>
      </c>
      <c r="C270" s="19" t="s">
        <v>1</v>
      </c>
      <c r="D270" s="73" t="s">
        <v>96</v>
      </c>
      <c r="E270" s="20"/>
      <c r="F270" s="21"/>
      <c r="G270" s="21"/>
      <c r="H270" s="21"/>
      <c r="I270" s="21"/>
      <c r="J270" s="22">
        <f>I272</f>
        <v>11</v>
      </c>
      <c r="K270" s="22">
        <v>117.75</v>
      </c>
      <c r="L270" s="22">
        <f>J270*K270</f>
        <v>1295.25</v>
      </c>
      <c r="M270" s="37"/>
    </row>
    <row r="271" spans="1:13" ht="54" customHeight="1" x14ac:dyDescent="0.25">
      <c r="A271" s="21"/>
      <c r="B271" s="21"/>
      <c r="C271" s="21"/>
      <c r="D271" s="73"/>
      <c r="E271" s="20"/>
      <c r="F271" s="21"/>
      <c r="G271" s="21"/>
      <c r="H271" s="21"/>
      <c r="I271" s="21"/>
      <c r="J271" s="21"/>
      <c r="K271" s="21"/>
      <c r="L271" s="21"/>
      <c r="M271" s="37"/>
    </row>
    <row r="272" spans="1:13" hidden="1" x14ac:dyDescent="0.25">
      <c r="A272" s="21"/>
      <c r="B272" s="21"/>
      <c r="C272" s="21"/>
      <c r="D272" s="23"/>
      <c r="E272" s="24">
        <v>11</v>
      </c>
      <c r="F272" s="39">
        <v>0</v>
      </c>
      <c r="G272" s="25">
        <v>0</v>
      </c>
      <c r="H272" s="25">
        <v>0</v>
      </c>
      <c r="I272" s="26">
        <f>OR(E272&lt;&gt;0,F272&lt;&gt;0,G272&lt;&gt;0,H272&lt;&gt;0)*(E272 + (E272 = 0))*(F272 + (F272 = 0))*(G272 + (G272 = 0))*(H272 + (H272 = 0))</f>
        <v>11</v>
      </c>
      <c r="J272" s="19"/>
      <c r="K272" s="19"/>
      <c r="L272" s="19"/>
      <c r="M272" s="37"/>
    </row>
    <row r="273" spans="1:13" ht="6" customHeight="1" x14ac:dyDescent="0.25">
      <c r="A273" s="27"/>
      <c r="B273" s="27"/>
      <c r="C273" s="27"/>
      <c r="D273" s="28"/>
      <c r="E273" s="29"/>
      <c r="F273" s="27"/>
      <c r="G273" s="27"/>
      <c r="H273" s="27"/>
      <c r="I273" s="27"/>
      <c r="J273" s="27"/>
      <c r="K273" s="27"/>
      <c r="L273" s="27"/>
      <c r="M273" s="37"/>
    </row>
    <row r="274" spans="1:13" x14ac:dyDescent="0.25">
      <c r="A274" s="17" t="s">
        <v>179</v>
      </c>
      <c r="B274" s="30" t="s">
        <v>107</v>
      </c>
      <c r="C274" s="19" t="s">
        <v>2</v>
      </c>
      <c r="D274" s="75" t="s">
        <v>108</v>
      </c>
      <c r="E274" s="20"/>
      <c r="F274" s="21"/>
      <c r="G274" s="21"/>
      <c r="H274" s="21"/>
      <c r="I274" s="21"/>
      <c r="J274" s="22">
        <f>I276</f>
        <v>63</v>
      </c>
      <c r="K274" s="22">
        <v>3.59</v>
      </c>
      <c r="L274" s="22">
        <f>J274*K274</f>
        <v>226.17</v>
      </c>
      <c r="M274" s="37"/>
    </row>
    <row r="275" spans="1:13" ht="26.25" customHeight="1" x14ac:dyDescent="0.25">
      <c r="A275" s="21"/>
      <c r="B275" s="21"/>
      <c r="C275" s="21"/>
      <c r="D275" s="75"/>
      <c r="E275" s="20"/>
      <c r="F275" s="21"/>
      <c r="G275" s="21"/>
      <c r="H275" s="21"/>
      <c r="I275" s="21"/>
      <c r="J275" s="21"/>
      <c r="K275" s="21"/>
      <c r="L275" s="21"/>
      <c r="M275" s="37"/>
    </row>
    <row r="276" spans="1:13" hidden="1" x14ac:dyDescent="0.25">
      <c r="A276" s="21"/>
      <c r="B276" s="21"/>
      <c r="C276" s="21"/>
      <c r="D276" s="23"/>
      <c r="E276" s="24">
        <v>1</v>
      </c>
      <c r="F276" s="39">
        <v>63</v>
      </c>
      <c r="G276" s="25">
        <v>0</v>
      </c>
      <c r="H276" s="25">
        <v>0</v>
      </c>
      <c r="I276" s="26">
        <f>OR(E276&lt;&gt;0,F276&lt;&gt;0,G276&lt;&gt;0,H276&lt;&gt;0)*(E276 + (E276 = 0))*(F276 + (F276 = 0))*(G276 + (G276 = 0))*(H276 + (H276 = 0))</f>
        <v>63</v>
      </c>
      <c r="J276" s="19"/>
      <c r="K276" s="19"/>
      <c r="L276" s="19"/>
      <c r="M276" s="37"/>
    </row>
    <row r="277" spans="1:13" ht="6" customHeight="1" x14ac:dyDescent="0.25">
      <c r="A277" s="27"/>
      <c r="B277" s="27"/>
      <c r="C277" s="27"/>
      <c r="D277" s="28"/>
      <c r="E277" s="29"/>
      <c r="F277" s="27"/>
      <c r="G277" s="27"/>
      <c r="H277" s="27"/>
      <c r="I277" s="27"/>
      <c r="J277" s="27"/>
      <c r="K277" s="27"/>
      <c r="L277" s="27"/>
      <c r="M277" s="37"/>
    </row>
    <row r="278" spans="1:13" x14ac:dyDescent="0.25">
      <c r="A278" s="17" t="s">
        <v>178</v>
      </c>
      <c r="B278" s="30" t="s">
        <v>112</v>
      </c>
      <c r="C278" s="19" t="s">
        <v>1</v>
      </c>
      <c r="D278" s="73" t="s">
        <v>111</v>
      </c>
      <c r="E278" s="20"/>
      <c r="F278" s="21"/>
      <c r="G278" s="21"/>
      <c r="H278" s="21"/>
      <c r="I278" s="21"/>
      <c r="J278" s="22">
        <f>I280</f>
        <v>2</v>
      </c>
      <c r="K278" s="22">
        <v>16.170000000000002</v>
      </c>
      <c r="L278" s="22">
        <f>J278*K278</f>
        <v>32.340000000000003</v>
      </c>
      <c r="M278" s="37"/>
    </row>
    <row r="279" spans="1:13" ht="15" customHeight="1" x14ac:dyDescent="0.25">
      <c r="A279" s="21"/>
      <c r="B279" s="21"/>
      <c r="C279" s="21"/>
      <c r="D279" s="73"/>
      <c r="E279" s="20"/>
      <c r="F279" s="21"/>
      <c r="G279" s="21"/>
      <c r="H279" s="21"/>
      <c r="I279" s="21"/>
      <c r="J279" s="21"/>
      <c r="K279" s="21"/>
      <c r="L279" s="21"/>
      <c r="M279" s="37"/>
    </row>
    <row r="280" spans="1:13" hidden="1" x14ac:dyDescent="0.25">
      <c r="A280" s="21"/>
      <c r="B280" s="21"/>
      <c r="C280" s="21"/>
      <c r="D280" s="23"/>
      <c r="E280" s="24">
        <v>2</v>
      </c>
      <c r="F280" s="25">
        <v>0</v>
      </c>
      <c r="G280" s="25">
        <v>0</v>
      </c>
      <c r="H280" s="25">
        <v>0</v>
      </c>
      <c r="I280" s="26">
        <f>OR(E280&lt;&gt;0,F280&lt;&gt;0,G280&lt;&gt;0,H280&lt;&gt;0)*(E280 + (E280 = 0))*(F280 + (F280 = 0))*(G280 + (G280 = 0))*(H280 + (H280 = 0))</f>
        <v>2</v>
      </c>
      <c r="J280" s="19"/>
      <c r="K280" s="19"/>
      <c r="L280" s="19"/>
      <c r="M280" s="37"/>
    </row>
    <row r="281" spans="1:13" ht="6" customHeight="1" x14ac:dyDescent="0.25">
      <c r="A281" s="27"/>
      <c r="B281" s="27"/>
      <c r="C281" s="27"/>
      <c r="D281" s="28"/>
      <c r="E281" s="29"/>
      <c r="F281" s="27"/>
      <c r="G281" s="27"/>
      <c r="H281" s="27"/>
      <c r="I281" s="27"/>
      <c r="J281" s="27"/>
      <c r="K281" s="27"/>
      <c r="L281" s="27"/>
      <c r="M281" s="37"/>
    </row>
    <row r="282" spans="1:13" x14ac:dyDescent="0.25">
      <c r="A282" s="17" t="s">
        <v>177</v>
      </c>
      <c r="B282" s="30" t="s">
        <v>113</v>
      </c>
      <c r="C282" s="19" t="s">
        <v>1</v>
      </c>
      <c r="D282" s="73" t="s">
        <v>114</v>
      </c>
      <c r="E282" s="20"/>
      <c r="F282" s="21"/>
      <c r="G282" s="21"/>
      <c r="H282" s="21"/>
      <c r="I282" s="21"/>
      <c r="J282" s="22">
        <f>I284</f>
        <v>2</v>
      </c>
      <c r="K282" s="22">
        <v>15.65</v>
      </c>
      <c r="L282" s="22">
        <f>J282*K282</f>
        <v>31.3</v>
      </c>
      <c r="M282" s="37"/>
    </row>
    <row r="283" spans="1:13" ht="15" customHeight="1" x14ac:dyDescent="0.25">
      <c r="A283" s="21"/>
      <c r="B283" s="21"/>
      <c r="C283" s="21"/>
      <c r="D283" s="73"/>
      <c r="E283" s="20"/>
      <c r="F283" s="21"/>
      <c r="G283" s="21"/>
      <c r="H283" s="21"/>
      <c r="I283" s="21"/>
      <c r="J283" s="21"/>
      <c r="K283" s="21"/>
      <c r="L283" s="21"/>
      <c r="M283" s="37"/>
    </row>
    <row r="284" spans="1:13" hidden="1" x14ac:dyDescent="0.25">
      <c r="A284" s="21"/>
      <c r="B284" s="21"/>
      <c r="C284" s="21"/>
      <c r="D284" s="23"/>
      <c r="E284" s="24">
        <v>2</v>
      </c>
      <c r="F284" s="25">
        <v>0</v>
      </c>
      <c r="G284" s="25">
        <v>0</v>
      </c>
      <c r="H284" s="25">
        <v>0</v>
      </c>
      <c r="I284" s="26">
        <f>OR(E284&lt;&gt;0,F284&lt;&gt;0,G284&lt;&gt;0,H284&lt;&gt;0)*(E284 + (E284 = 0))*(F284 + (F284 = 0))*(G284 + (G284 = 0))*(H284 + (H284 = 0))</f>
        <v>2</v>
      </c>
      <c r="J284" s="19"/>
      <c r="K284" s="19"/>
      <c r="L284" s="19"/>
      <c r="M284" s="37"/>
    </row>
    <row r="285" spans="1:13" ht="6" customHeight="1" x14ac:dyDescent="0.25">
      <c r="A285" s="27"/>
      <c r="B285" s="27"/>
      <c r="C285" s="27"/>
      <c r="D285" s="28"/>
      <c r="E285" s="29"/>
      <c r="F285" s="27"/>
      <c r="G285" s="27"/>
      <c r="H285" s="27"/>
      <c r="I285" s="27"/>
      <c r="J285" s="27"/>
      <c r="K285" s="27"/>
      <c r="L285" s="27"/>
      <c r="M285" s="37"/>
    </row>
    <row r="286" spans="1:13" x14ac:dyDescent="0.25">
      <c r="A286" s="17" t="s">
        <v>181</v>
      </c>
      <c r="B286" s="18" t="s">
        <v>115</v>
      </c>
      <c r="C286" s="19" t="s">
        <v>1</v>
      </c>
      <c r="D286" s="73" t="s">
        <v>116</v>
      </c>
      <c r="E286" s="20"/>
      <c r="F286" s="21"/>
      <c r="G286" s="21"/>
      <c r="H286" s="21"/>
      <c r="I286" s="21"/>
      <c r="J286" s="22">
        <f>I288</f>
        <v>2</v>
      </c>
      <c r="K286" s="22">
        <v>13.31</v>
      </c>
      <c r="L286" s="22">
        <f>J286*K286</f>
        <v>26.62</v>
      </c>
      <c r="M286" s="37"/>
    </row>
    <row r="287" spans="1:13" ht="15.75" customHeight="1" x14ac:dyDescent="0.25">
      <c r="A287" s="21"/>
      <c r="B287" s="21"/>
      <c r="C287" s="21"/>
      <c r="D287" s="73"/>
      <c r="E287" s="20"/>
      <c r="F287" s="21"/>
      <c r="G287" s="21"/>
      <c r="H287" s="21"/>
      <c r="I287" s="21"/>
      <c r="J287" s="21"/>
      <c r="K287" s="21"/>
      <c r="L287" s="21"/>
      <c r="M287" s="37"/>
    </row>
    <row r="288" spans="1:13" hidden="1" x14ac:dyDescent="0.25">
      <c r="A288" s="21"/>
      <c r="B288" s="21"/>
      <c r="C288" s="21"/>
      <c r="D288" s="23"/>
      <c r="E288" s="24">
        <v>2</v>
      </c>
      <c r="F288" s="25">
        <v>0</v>
      </c>
      <c r="G288" s="25">
        <v>0</v>
      </c>
      <c r="H288" s="25">
        <v>0</v>
      </c>
      <c r="I288" s="26">
        <f>OR(E288&lt;&gt;0,F288&lt;&gt;0,G288&lt;&gt;0,H288&lt;&gt;0)*(E288 + (E288 = 0))*(F288 + (F288 = 0))*(G288 + (G288 = 0))*(H288 + (H288 = 0))</f>
        <v>2</v>
      </c>
      <c r="J288" s="19"/>
      <c r="K288" s="19"/>
      <c r="L288" s="19"/>
      <c r="M288" s="37"/>
    </row>
    <row r="289" spans="1:13" hidden="1" x14ac:dyDescent="0.25">
      <c r="A289" s="27"/>
      <c r="B289" s="27"/>
      <c r="C289" s="27"/>
      <c r="D289" s="28"/>
      <c r="E289" s="29"/>
      <c r="F289" s="27"/>
      <c r="G289" s="27"/>
      <c r="H289" s="27"/>
      <c r="I289" s="27"/>
      <c r="J289" s="27"/>
      <c r="K289" s="27"/>
      <c r="L289" s="27"/>
      <c r="M289" s="37"/>
    </row>
    <row r="290" spans="1:13" ht="25.5" hidden="1" x14ac:dyDescent="0.25">
      <c r="A290" s="30" t="s">
        <v>12</v>
      </c>
      <c r="B290" s="30" t="s">
        <v>12</v>
      </c>
      <c r="C290" s="19" t="s">
        <v>8</v>
      </c>
      <c r="D290" s="45" t="s">
        <v>10</v>
      </c>
      <c r="E290" s="20"/>
      <c r="F290" s="21"/>
      <c r="G290" s="21"/>
      <c r="H290" s="21"/>
      <c r="I290" s="21"/>
      <c r="J290" s="26" t="e">
        <f>#REF!</f>
        <v>#REF!</v>
      </c>
      <c r="K290" s="26" t="e">
        <f>#REF!</f>
        <v>#REF!</v>
      </c>
      <c r="L290" s="26" t="e">
        <f>#REF!</f>
        <v>#REF!</v>
      </c>
      <c r="M290" s="37"/>
    </row>
    <row r="291" spans="1:13" ht="6" customHeight="1" x14ac:dyDescent="0.25">
      <c r="A291" s="27"/>
      <c r="B291" s="27"/>
      <c r="C291" s="27"/>
      <c r="D291" s="28"/>
      <c r="E291" s="29"/>
      <c r="F291" s="27"/>
      <c r="G291" s="27"/>
      <c r="H291" s="27"/>
      <c r="I291" s="27"/>
      <c r="J291" s="27"/>
      <c r="K291" s="27"/>
      <c r="L291" s="27"/>
      <c r="M291" s="37"/>
    </row>
    <row r="292" spans="1:13" x14ac:dyDescent="0.25">
      <c r="A292" s="17" t="s">
        <v>180</v>
      </c>
      <c r="B292" s="30" t="s">
        <v>38</v>
      </c>
      <c r="C292" s="19" t="s">
        <v>9</v>
      </c>
      <c r="D292" s="73" t="s">
        <v>182</v>
      </c>
      <c r="E292" s="20"/>
      <c r="F292" s="21"/>
      <c r="G292" s="21"/>
      <c r="H292" s="21"/>
      <c r="I292" s="21"/>
      <c r="J292" s="22">
        <f>I294</f>
        <v>1</v>
      </c>
      <c r="K292" s="22">
        <v>320</v>
      </c>
      <c r="L292" s="22">
        <f>J292*K292</f>
        <v>320</v>
      </c>
      <c r="M292" s="37"/>
    </row>
    <row r="293" spans="1:13" ht="40.5" customHeight="1" x14ac:dyDescent="0.25">
      <c r="A293" s="21"/>
      <c r="B293" s="21"/>
      <c r="C293" s="21"/>
      <c r="D293" s="73"/>
      <c r="E293" s="20"/>
      <c r="F293" s="21"/>
      <c r="G293" s="21"/>
      <c r="H293" s="21"/>
      <c r="I293" s="21"/>
      <c r="J293" s="21"/>
      <c r="K293" s="21"/>
      <c r="L293" s="21"/>
      <c r="M293" s="37"/>
    </row>
    <row r="294" spans="1:13" hidden="1" x14ac:dyDescent="0.25">
      <c r="A294" s="21"/>
      <c r="B294" s="21"/>
      <c r="C294" s="21"/>
      <c r="D294" s="23"/>
      <c r="E294" s="24">
        <v>1</v>
      </c>
      <c r="F294" s="25">
        <v>0</v>
      </c>
      <c r="G294" s="25">
        <v>0</v>
      </c>
      <c r="H294" s="25">
        <v>0</v>
      </c>
      <c r="I294" s="26">
        <f>OR(E294&lt;&gt;0,F294&lt;&gt;0,G294&lt;&gt;0,H294&lt;&gt;0)*(E294 + (E294 = 0))*(F294 + (F294 = 0))*(G294 + (G294 = 0))*(H294 + (H294 = 0))</f>
        <v>1</v>
      </c>
      <c r="J294" s="19"/>
      <c r="K294" s="19"/>
      <c r="L294" s="19"/>
      <c r="M294" s="37"/>
    </row>
    <row r="295" spans="1:13" ht="6" customHeight="1" x14ac:dyDescent="0.25">
      <c r="A295" s="27"/>
      <c r="B295" s="27"/>
      <c r="C295" s="27"/>
      <c r="D295" s="28"/>
      <c r="E295" s="29"/>
      <c r="F295" s="27"/>
      <c r="G295" s="27"/>
      <c r="H295" s="27"/>
      <c r="I295" s="27"/>
      <c r="J295" s="27"/>
      <c r="K295" s="27"/>
      <c r="L295" s="27"/>
      <c r="M295" s="37"/>
    </row>
    <row r="296" spans="1:13" ht="15" customHeight="1" x14ac:dyDescent="0.25">
      <c r="A296" s="17" t="s">
        <v>266</v>
      </c>
      <c r="B296" s="30" t="s">
        <v>38</v>
      </c>
      <c r="C296" s="19" t="s">
        <v>9</v>
      </c>
      <c r="D296" s="73" t="s">
        <v>269</v>
      </c>
      <c r="E296" s="20"/>
      <c r="F296" s="21"/>
      <c r="G296" s="21"/>
      <c r="H296" s="21"/>
      <c r="I296" s="21"/>
      <c r="J296" s="22">
        <v>1</v>
      </c>
      <c r="K296" s="22">
        <v>138</v>
      </c>
      <c r="L296" s="22">
        <f>J296*K296</f>
        <v>138</v>
      </c>
      <c r="M296" s="37"/>
    </row>
    <row r="297" spans="1:13" ht="16.5" customHeight="1" x14ac:dyDescent="0.25">
      <c r="A297" s="21"/>
      <c r="B297" s="21"/>
      <c r="C297" s="21"/>
      <c r="D297" s="73"/>
      <c r="E297" s="20"/>
      <c r="F297" s="21"/>
      <c r="G297" s="21"/>
      <c r="H297" s="21"/>
      <c r="I297" s="21"/>
      <c r="J297" s="21"/>
      <c r="K297" s="21"/>
      <c r="L297" s="21"/>
      <c r="M297" s="37"/>
    </row>
    <row r="298" spans="1:13" ht="6" customHeight="1" x14ac:dyDescent="0.25">
      <c r="A298" s="27"/>
      <c r="B298" s="27"/>
      <c r="C298" s="27"/>
      <c r="D298" s="28"/>
      <c r="E298" s="29"/>
      <c r="F298" s="27"/>
      <c r="G298" s="27"/>
      <c r="H298" s="27"/>
      <c r="I298" s="27"/>
      <c r="J298" s="27"/>
      <c r="K298" s="27"/>
      <c r="L298" s="27"/>
      <c r="M298" s="37"/>
    </row>
    <row r="299" spans="1:13" ht="15" customHeight="1" x14ac:dyDescent="0.25">
      <c r="A299" s="17" t="s">
        <v>267</v>
      </c>
      <c r="B299" s="30" t="s">
        <v>38</v>
      </c>
      <c r="C299" s="19" t="s">
        <v>9</v>
      </c>
      <c r="D299" s="73" t="s">
        <v>268</v>
      </c>
      <c r="E299" s="20"/>
      <c r="F299" s="21"/>
      <c r="G299" s="21"/>
      <c r="H299" s="21"/>
      <c r="I299" s="21"/>
      <c r="J299" s="22">
        <v>1</v>
      </c>
      <c r="K299" s="22">
        <v>138</v>
      </c>
      <c r="L299" s="22">
        <f>J299*K299</f>
        <v>138</v>
      </c>
      <c r="M299" s="37"/>
    </row>
    <row r="300" spans="1:13" ht="15" customHeight="1" x14ac:dyDescent="0.25">
      <c r="A300" s="21"/>
      <c r="B300" s="21"/>
      <c r="C300" s="21"/>
      <c r="D300" s="73"/>
      <c r="E300" s="20"/>
      <c r="F300" s="21"/>
      <c r="G300" s="21"/>
      <c r="H300" s="21"/>
      <c r="I300" s="21"/>
      <c r="J300" s="21"/>
      <c r="K300" s="21"/>
      <c r="L300" s="21"/>
      <c r="M300" s="37"/>
    </row>
    <row r="301" spans="1:13" x14ac:dyDescent="0.25">
      <c r="A301" s="27"/>
      <c r="B301" s="27"/>
      <c r="C301" s="27"/>
      <c r="D301" s="28"/>
      <c r="E301" s="29"/>
      <c r="F301" s="27"/>
      <c r="G301" s="27"/>
      <c r="H301" s="27"/>
      <c r="I301" s="27"/>
      <c r="J301" s="27"/>
      <c r="K301" s="27"/>
      <c r="L301" s="27"/>
      <c r="M301" s="37"/>
    </row>
    <row r="302" spans="1:13" x14ac:dyDescent="0.25">
      <c r="A302" s="21"/>
      <c r="B302" s="21"/>
      <c r="C302" s="21"/>
      <c r="D302" s="56" t="s">
        <v>37</v>
      </c>
      <c r="E302" s="34"/>
      <c r="F302" s="32"/>
      <c r="G302" s="32"/>
      <c r="H302" s="32"/>
      <c r="I302" s="35" t="s">
        <v>21</v>
      </c>
      <c r="J302" s="36"/>
      <c r="K302" s="36"/>
      <c r="L302" s="22">
        <f>SUM(L188:L286)+L292+L296+L299</f>
        <v>14159.724</v>
      </c>
      <c r="M302" s="37"/>
    </row>
    <row r="303" spans="1:13" x14ac:dyDescent="0.25">
      <c r="A303" s="27"/>
      <c r="B303" s="27"/>
      <c r="C303" s="27"/>
      <c r="D303" s="28"/>
      <c r="E303" s="29"/>
      <c r="F303" s="27"/>
      <c r="G303" s="27"/>
      <c r="H303" s="27"/>
      <c r="I303" s="27"/>
      <c r="J303" s="27"/>
      <c r="K303" s="27"/>
      <c r="L303" s="27"/>
      <c r="M303" s="37"/>
    </row>
    <row r="304" spans="1:13" s="6" customFormat="1" x14ac:dyDescent="0.25">
      <c r="A304" s="40"/>
      <c r="B304" s="40"/>
      <c r="C304" s="40"/>
      <c r="D304" s="41"/>
      <c r="E304" s="42"/>
      <c r="F304" s="40"/>
      <c r="G304" s="40"/>
      <c r="H304" s="40"/>
      <c r="I304" s="40"/>
      <c r="J304" s="40"/>
      <c r="K304" s="40"/>
      <c r="L304" s="40"/>
      <c r="M304" s="57"/>
    </row>
    <row r="305" spans="1:13" s="3" customFormat="1" ht="15" customHeight="1" x14ac:dyDescent="0.25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</row>
    <row r="306" spans="1:13" x14ac:dyDescent="0.25">
      <c r="A306" s="74" t="s">
        <v>183</v>
      </c>
      <c r="B306" s="74"/>
      <c r="C306" s="46" t="s">
        <v>7</v>
      </c>
      <c r="D306" s="74" t="s">
        <v>184</v>
      </c>
      <c r="E306" s="74"/>
      <c r="F306" s="47"/>
      <c r="G306" s="47"/>
      <c r="H306" s="47"/>
      <c r="I306" s="47"/>
      <c r="J306" s="48"/>
      <c r="K306" s="48"/>
      <c r="L306" s="48"/>
      <c r="M306" s="37"/>
    </row>
    <row r="307" spans="1:13" x14ac:dyDescent="0.25">
      <c r="A307" s="17" t="s">
        <v>144</v>
      </c>
      <c r="B307" s="30" t="s">
        <v>75</v>
      </c>
      <c r="C307" s="19" t="s">
        <v>2</v>
      </c>
      <c r="D307" s="73" t="s">
        <v>74</v>
      </c>
      <c r="E307" s="20"/>
      <c r="F307" s="21"/>
      <c r="G307" s="21"/>
      <c r="H307" s="21"/>
      <c r="I307" s="21"/>
      <c r="J307" s="22">
        <f>SUM(I309:I312)</f>
        <v>113.9</v>
      </c>
      <c r="K307" s="22">
        <v>159.35</v>
      </c>
      <c r="L307" s="22">
        <f>J307*K307</f>
        <v>18149.965</v>
      </c>
      <c r="M307" s="37"/>
    </row>
    <row r="308" spans="1:13" ht="54" customHeight="1" x14ac:dyDescent="0.25">
      <c r="A308" s="21"/>
      <c r="B308" s="21"/>
      <c r="C308" s="21"/>
      <c r="D308" s="73"/>
      <c r="E308" s="20"/>
      <c r="F308" s="21"/>
      <c r="G308" s="21"/>
      <c r="H308" s="21"/>
      <c r="I308" s="21"/>
      <c r="J308" s="21"/>
      <c r="K308" s="21"/>
      <c r="L308" s="21"/>
      <c r="M308" s="37"/>
    </row>
    <row r="309" spans="1:13" hidden="1" x14ac:dyDescent="0.25">
      <c r="A309" s="21"/>
      <c r="B309" s="21"/>
      <c r="C309" s="21"/>
      <c r="D309" s="23"/>
      <c r="E309" s="24">
        <v>1</v>
      </c>
      <c r="F309" s="25">
        <v>108.5</v>
      </c>
      <c r="G309" s="25">
        <v>0</v>
      </c>
      <c r="H309" s="25">
        <v>0</v>
      </c>
      <c r="I309" s="26">
        <f>OR(E309&lt;&gt;0,F309&lt;&gt;0,G309&lt;&gt;0,H309&lt;&gt;0)*(E309 + (E309 = 0))*(F309 + (F309 = 0))*(G309 + (G309 = 0))*(H309 + (H309 = 0))</f>
        <v>108.5</v>
      </c>
      <c r="J309" s="19"/>
      <c r="K309" s="19"/>
      <c r="L309" s="19"/>
      <c r="M309" s="37"/>
    </row>
    <row r="310" spans="1:13" hidden="1" x14ac:dyDescent="0.25">
      <c r="A310" s="21"/>
      <c r="B310" s="21"/>
      <c r="C310" s="21"/>
      <c r="D310" s="23"/>
      <c r="E310" s="24">
        <v>2</v>
      </c>
      <c r="F310" s="25">
        <v>6.1</v>
      </c>
      <c r="G310" s="25">
        <v>0</v>
      </c>
      <c r="H310" s="25">
        <v>0</v>
      </c>
      <c r="I310" s="26">
        <f>OR(E310&lt;&gt;0,F310&lt;&gt;0,G310&lt;&gt;0,H310&lt;&gt;0)*(E310 + (E310 = 0))*(F310 + (F310 = 0))*(G310 + (G310 = 0))*(H310 + (H310 = 0))</f>
        <v>12.2</v>
      </c>
      <c r="J310" s="19"/>
      <c r="K310" s="19"/>
      <c r="L310" s="19"/>
      <c r="M310" s="37"/>
    </row>
    <row r="311" spans="1:13" hidden="1" x14ac:dyDescent="0.25">
      <c r="A311" s="21"/>
      <c r="B311" s="21"/>
      <c r="C311" s="21"/>
      <c r="D311" s="23"/>
      <c r="E311" s="24">
        <v>-4</v>
      </c>
      <c r="F311" s="25">
        <v>0.95</v>
      </c>
      <c r="G311" s="25">
        <v>0</v>
      </c>
      <c r="H311" s="25">
        <v>0</v>
      </c>
      <c r="I311" s="26">
        <f>OR(E311&lt;&gt;0,F311&lt;&gt;0,G311&lt;&gt;0,H311&lt;&gt;0)*(E311 + (E311 = 0))*(F311 + (F311 = 0))*(G311 + (G311 = 0))*(H311 + (H311 = 0))</f>
        <v>-3.8</v>
      </c>
      <c r="J311" s="19"/>
      <c r="K311" s="19"/>
      <c r="L311" s="19"/>
      <c r="M311" s="37"/>
    </row>
    <row r="312" spans="1:13" hidden="1" x14ac:dyDescent="0.25">
      <c r="A312" s="21"/>
      <c r="B312" s="21"/>
      <c r="C312" s="21"/>
      <c r="D312" s="23"/>
      <c r="E312" s="24">
        <v>-1</v>
      </c>
      <c r="F312" s="25">
        <v>3</v>
      </c>
      <c r="G312" s="25">
        <v>0</v>
      </c>
      <c r="H312" s="25">
        <v>0</v>
      </c>
      <c r="I312" s="26">
        <f>OR(E312&lt;&gt;0,F312&lt;&gt;0,G312&lt;&gt;0,H312&lt;&gt;0)*(E312 + (E312 = 0))*(F312 + (F312 = 0))*(G312 + (G312 = 0))*(H312 + (H312 = 0))</f>
        <v>-3</v>
      </c>
      <c r="J312" s="19"/>
      <c r="K312" s="19"/>
      <c r="L312" s="19"/>
      <c r="M312" s="37"/>
    </row>
    <row r="313" spans="1:13" ht="6" customHeight="1" x14ac:dyDescent="0.25">
      <c r="A313" s="27"/>
      <c r="B313" s="27"/>
      <c r="C313" s="27"/>
      <c r="D313" s="28"/>
      <c r="E313" s="29"/>
      <c r="F313" s="27"/>
      <c r="G313" s="27"/>
      <c r="H313" s="27"/>
      <c r="I313" s="27"/>
      <c r="J313" s="27"/>
      <c r="K313" s="27"/>
      <c r="L313" s="27"/>
      <c r="M313" s="37"/>
    </row>
    <row r="314" spans="1:13" x14ac:dyDescent="0.25">
      <c r="A314" s="17" t="s">
        <v>145</v>
      </c>
      <c r="B314" s="30" t="s">
        <v>76</v>
      </c>
      <c r="C314" s="19" t="s">
        <v>1</v>
      </c>
      <c r="D314" s="73" t="s">
        <v>40</v>
      </c>
      <c r="E314" s="20"/>
      <c r="F314" s="21"/>
      <c r="G314" s="21"/>
      <c r="H314" s="21"/>
      <c r="I314" s="21"/>
      <c r="J314" s="22">
        <f>I316</f>
        <v>4</v>
      </c>
      <c r="K314" s="22">
        <v>449.69</v>
      </c>
      <c r="L314" s="22">
        <f>J314*K314</f>
        <v>1798.76</v>
      </c>
      <c r="M314" s="37"/>
    </row>
    <row r="315" spans="1:13" ht="68.25" customHeight="1" x14ac:dyDescent="0.25">
      <c r="A315" s="21"/>
      <c r="B315" s="21"/>
      <c r="C315" s="21"/>
      <c r="D315" s="73"/>
      <c r="E315" s="20"/>
      <c r="F315" s="21"/>
      <c r="G315" s="21"/>
      <c r="H315" s="21"/>
      <c r="I315" s="21"/>
      <c r="J315" s="21"/>
      <c r="K315" s="21"/>
      <c r="L315" s="21"/>
      <c r="M315" s="37"/>
    </row>
    <row r="316" spans="1:13" hidden="1" x14ac:dyDescent="0.25">
      <c r="A316" s="21"/>
      <c r="B316" s="21"/>
      <c r="C316" s="21"/>
      <c r="D316" s="23"/>
      <c r="E316" s="24">
        <v>4</v>
      </c>
      <c r="F316" s="25">
        <v>0</v>
      </c>
      <c r="G316" s="25">
        <v>0</v>
      </c>
      <c r="H316" s="25">
        <v>0</v>
      </c>
      <c r="I316" s="26">
        <f>OR(E316&lt;&gt;0,F316&lt;&gt;0,G316&lt;&gt;0,H316&lt;&gt;0)*(E316 + (E316 = 0))*(F316 + (F316 = 0))*(G316 + (G316 = 0))*(H316 + (H316 = 0))</f>
        <v>4</v>
      </c>
      <c r="J316" s="19"/>
      <c r="K316" s="19"/>
      <c r="L316" s="19"/>
      <c r="M316" s="37"/>
    </row>
    <row r="317" spans="1:13" ht="6" customHeight="1" x14ac:dyDescent="0.25">
      <c r="A317" s="27"/>
      <c r="B317" s="27"/>
      <c r="C317" s="27"/>
      <c r="D317" s="28"/>
      <c r="E317" s="29"/>
      <c r="F317" s="27"/>
      <c r="G317" s="27"/>
      <c r="H317" s="27"/>
      <c r="I317" s="27"/>
      <c r="J317" s="27"/>
      <c r="K317" s="27"/>
      <c r="L317" s="27"/>
      <c r="M317" s="37"/>
    </row>
    <row r="318" spans="1:13" x14ac:dyDescent="0.25">
      <c r="A318" s="17" t="s">
        <v>146</v>
      </c>
      <c r="B318" s="30" t="s">
        <v>77</v>
      </c>
      <c r="C318" s="19" t="s">
        <v>1</v>
      </c>
      <c r="D318" s="73" t="s">
        <v>39</v>
      </c>
      <c r="E318" s="20"/>
      <c r="F318" s="21"/>
      <c r="G318" s="21"/>
      <c r="H318" s="21"/>
      <c r="I318" s="21"/>
      <c r="J318" s="22">
        <f>I320</f>
        <v>1</v>
      </c>
      <c r="K318" s="22">
        <v>512.45000000000005</v>
      </c>
      <c r="L318" s="22">
        <f>J318*K318</f>
        <v>512.45000000000005</v>
      </c>
      <c r="M318" s="37"/>
    </row>
    <row r="319" spans="1:13" ht="65.25" customHeight="1" x14ac:dyDescent="0.25">
      <c r="A319" s="21"/>
      <c r="B319" s="21"/>
      <c r="C319" s="21"/>
      <c r="D319" s="73"/>
      <c r="E319" s="20"/>
      <c r="F319" s="21"/>
      <c r="G319" s="21"/>
      <c r="H319" s="21"/>
      <c r="I319" s="21"/>
      <c r="J319" s="21"/>
      <c r="K319" s="21"/>
      <c r="L319" s="21"/>
      <c r="M319" s="37"/>
    </row>
    <row r="320" spans="1:13" hidden="1" x14ac:dyDescent="0.25">
      <c r="A320" s="21"/>
      <c r="B320" s="21"/>
      <c r="C320" s="21"/>
      <c r="D320" s="23"/>
      <c r="E320" s="24">
        <v>1</v>
      </c>
      <c r="F320" s="25">
        <v>0</v>
      </c>
      <c r="G320" s="25">
        <v>0</v>
      </c>
      <c r="H320" s="25">
        <v>0</v>
      </c>
      <c r="I320" s="26">
        <f>OR(E320&lt;&gt;0,F320&lt;&gt;0,G320&lt;&gt;0,H320&lt;&gt;0)*(E320 + (E320 = 0))*(F320 + (F320 = 0))*(G320 + (G320 = 0))*(H320 + (H320 = 0))</f>
        <v>1</v>
      </c>
      <c r="J320" s="19"/>
      <c r="K320" s="19"/>
      <c r="L320" s="19"/>
      <c r="M320" s="37"/>
    </row>
    <row r="321" spans="1:13" x14ac:dyDescent="0.25">
      <c r="A321" s="27"/>
      <c r="B321" s="27"/>
      <c r="C321" s="27"/>
      <c r="D321" s="28"/>
      <c r="E321" s="29"/>
      <c r="F321" s="27"/>
      <c r="G321" s="27"/>
      <c r="H321" s="27"/>
      <c r="I321" s="27"/>
      <c r="J321" s="27"/>
      <c r="K321" s="27"/>
      <c r="L321" s="27"/>
      <c r="M321" s="37"/>
    </row>
    <row r="322" spans="1:13" x14ac:dyDescent="0.25">
      <c r="A322" s="32"/>
      <c r="B322" s="32"/>
      <c r="C322" s="32"/>
      <c r="D322" s="56" t="s">
        <v>185</v>
      </c>
      <c r="E322" s="34"/>
      <c r="F322" s="32"/>
      <c r="G322" s="32"/>
      <c r="H322" s="32"/>
      <c r="I322" s="35" t="s">
        <v>21</v>
      </c>
      <c r="J322" s="36"/>
      <c r="K322" s="36"/>
      <c r="L322" s="22">
        <f>SUM(L307:L320)</f>
        <v>20461.174999999999</v>
      </c>
      <c r="M322" s="37"/>
    </row>
    <row r="323" spans="1:13" x14ac:dyDescent="0.25">
      <c r="A323" s="27"/>
      <c r="B323" s="27"/>
      <c r="C323" s="27"/>
      <c r="D323" s="28"/>
      <c r="E323" s="29"/>
      <c r="F323" s="27"/>
      <c r="G323" s="27"/>
      <c r="H323" s="27"/>
      <c r="I323" s="27"/>
      <c r="J323" s="27"/>
      <c r="K323" s="27"/>
      <c r="L323" s="27"/>
      <c r="M323" s="37"/>
    </row>
    <row r="324" spans="1:13" s="6" customFormat="1" x14ac:dyDescent="0.25">
      <c r="A324" s="40"/>
      <c r="B324" s="40"/>
      <c r="C324" s="40"/>
      <c r="D324" s="41"/>
      <c r="E324" s="42"/>
      <c r="F324" s="40"/>
      <c r="G324" s="40"/>
      <c r="H324" s="40"/>
      <c r="I324" s="40"/>
      <c r="J324" s="40"/>
      <c r="K324" s="40"/>
      <c r="L324" s="40"/>
      <c r="M324" s="57"/>
    </row>
    <row r="325" spans="1:13" s="4" customFormat="1" ht="15" customHeight="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</row>
    <row r="326" spans="1:13" x14ac:dyDescent="0.25">
      <c r="A326" s="74" t="s">
        <v>186</v>
      </c>
      <c r="B326" s="74"/>
      <c r="C326" s="12" t="s">
        <v>7</v>
      </c>
      <c r="D326" s="74" t="s">
        <v>14</v>
      </c>
      <c r="E326" s="74"/>
      <c r="F326" s="15"/>
      <c r="G326" s="15"/>
      <c r="H326" s="15"/>
      <c r="I326" s="15"/>
      <c r="J326" s="16"/>
      <c r="K326" s="16"/>
      <c r="L326" s="16"/>
      <c r="M326" s="37"/>
    </row>
    <row r="327" spans="1:13" x14ac:dyDescent="0.25">
      <c r="A327" s="17" t="s">
        <v>144</v>
      </c>
      <c r="B327" s="18" t="s">
        <v>128</v>
      </c>
      <c r="C327" s="19" t="s">
        <v>1</v>
      </c>
      <c r="D327" s="73" t="s">
        <v>127</v>
      </c>
      <c r="E327" s="20"/>
      <c r="F327" s="21"/>
      <c r="G327" s="21"/>
      <c r="H327" s="21"/>
      <c r="I327" s="21"/>
      <c r="J327" s="22">
        <f>I329</f>
        <v>4</v>
      </c>
      <c r="K327" s="22">
        <v>649.22</v>
      </c>
      <c r="L327" s="22">
        <f>J327*K327</f>
        <v>2596.88</v>
      </c>
      <c r="M327" s="37"/>
    </row>
    <row r="328" spans="1:13" ht="14.25" customHeight="1" x14ac:dyDescent="0.25">
      <c r="A328" s="21"/>
      <c r="B328" s="21"/>
      <c r="C328" s="21"/>
      <c r="D328" s="73"/>
      <c r="E328" s="20"/>
      <c r="F328" s="21"/>
      <c r="G328" s="21"/>
      <c r="H328" s="21"/>
      <c r="I328" s="21"/>
      <c r="J328" s="21"/>
      <c r="K328" s="21"/>
      <c r="L328" s="21"/>
      <c r="M328" s="37"/>
    </row>
    <row r="329" spans="1:13" hidden="1" x14ac:dyDescent="0.25">
      <c r="A329" s="21"/>
      <c r="B329" s="21"/>
      <c r="C329" s="21"/>
      <c r="D329" s="23"/>
      <c r="E329" s="24">
        <v>4</v>
      </c>
      <c r="F329" s="25">
        <v>0</v>
      </c>
      <c r="G329" s="25">
        <v>0</v>
      </c>
      <c r="H329" s="25">
        <v>0</v>
      </c>
      <c r="I329" s="26">
        <f>OR(E329&lt;&gt;0,F329&lt;&gt;0,G329&lt;&gt;0,H329&lt;&gt;0)*(E329 + (E329 = 0))*(F329 + (F329 = 0))*(G329 + (G329 = 0))*(H329 + (H329 = 0))</f>
        <v>4</v>
      </c>
      <c r="J329" s="19"/>
      <c r="K329" s="19"/>
      <c r="L329" s="19"/>
      <c r="M329" s="37"/>
    </row>
    <row r="330" spans="1:13" ht="6" customHeight="1" x14ac:dyDescent="0.25">
      <c r="A330" s="27"/>
      <c r="B330" s="27"/>
      <c r="C330" s="27"/>
      <c r="D330" s="28"/>
      <c r="E330" s="29"/>
      <c r="F330" s="27"/>
      <c r="G330" s="27"/>
      <c r="H330" s="27"/>
      <c r="I330" s="27"/>
      <c r="J330" s="27"/>
      <c r="K330" s="27"/>
      <c r="L330" s="27"/>
      <c r="M330" s="37"/>
    </row>
    <row r="331" spans="1:13" x14ac:dyDescent="0.25">
      <c r="A331" s="17" t="s">
        <v>145</v>
      </c>
      <c r="B331" s="18" t="s">
        <v>128</v>
      </c>
      <c r="C331" s="19" t="s">
        <v>1</v>
      </c>
      <c r="D331" s="73" t="s">
        <v>129</v>
      </c>
      <c r="E331" s="20"/>
      <c r="F331" s="21"/>
      <c r="G331" s="21"/>
      <c r="H331" s="21"/>
      <c r="I331" s="21"/>
      <c r="J331" s="22">
        <f>I333</f>
        <v>2</v>
      </c>
      <c r="K331" s="22">
        <v>840</v>
      </c>
      <c r="L331" s="22">
        <f>J331*K331</f>
        <v>1680</v>
      </c>
      <c r="M331" s="37"/>
    </row>
    <row r="332" spans="1:13" ht="13.5" customHeight="1" x14ac:dyDescent="0.25">
      <c r="A332" s="21"/>
      <c r="B332" s="21"/>
      <c r="C332" s="21"/>
      <c r="D332" s="73"/>
      <c r="E332" s="20"/>
      <c r="F332" s="21"/>
      <c r="G332" s="21"/>
      <c r="H332" s="21"/>
      <c r="I332" s="21"/>
      <c r="J332" s="21"/>
      <c r="K332" s="21"/>
      <c r="L332" s="21"/>
      <c r="M332" s="37"/>
    </row>
    <row r="333" spans="1:13" hidden="1" x14ac:dyDescent="0.25">
      <c r="A333" s="21"/>
      <c r="B333" s="21"/>
      <c r="C333" s="21"/>
      <c r="D333" s="23"/>
      <c r="E333" s="24">
        <v>2</v>
      </c>
      <c r="F333" s="25">
        <v>0</v>
      </c>
      <c r="G333" s="25">
        <v>0</v>
      </c>
      <c r="H333" s="25">
        <v>0</v>
      </c>
      <c r="I333" s="26">
        <f>OR(E333&lt;&gt;0,F333&lt;&gt;0,G333&lt;&gt;0,H333&lt;&gt;0)*(E333 + (E333 = 0))*(F333 + (F333 = 0))*(G333 + (G333 = 0))*(H333 + (H333 = 0))</f>
        <v>2</v>
      </c>
      <c r="J333" s="19"/>
      <c r="K333" s="19"/>
      <c r="L333" s="19"/>
      <c r="M333" s="37"/>
    </row>
    <row r="334" spans="1:13" ht="6" customHeight="1" x14ac:dyDescent="0.25">
      <c r="A334" s="27"/>
      <c r="B334" s="27"/>
      <c r="C334" s="27"/>
      <c r="D334" s="28"/>
      <c r="E334" s="29"/>
      <c r="F334" s="27"/>
      <c r="G334" s="27"/>
      <c r="H334" s="27"/>
      <c r="I334" s="27"/>
      <c r="J334" s="27"/>
      <c r="K334" s="27"/>
      <c r="L334" s="27"/>
      <c r="M334" s="37"/>
    </row>
    <row r="335" spans="1:13" x14ac:dyDescent="0.25">
      <c r="A335" s="17" t="s">
        <v>146</v>
      </c>
      <c r="B335" s="30" t="s">
        <v>125</v>
      </c>
      <c r="C335" s="19" t="s">
        <v>1</v>
      </c>
      <c r="D335" s="73" t="s">
        <v>126</v>
      </c>
      <c r="E335" s="20"/>
      <c r="F335" s="21"/>
      <c r="G335" s="21"/>
      <c r="H335" s="21"/>
      <c r="I335" s="21"/>
      <c r="J335" s="22">
        <f>I337</f>
        <v>3</v>
      </c>
      <c r="K335" s="22">
        <v>255.14</v>
      </c>
      <c r="L335" s="22">
        <f>J335*K335</f>
        <v>765.42</v>
      </c>
      <c r="M335" s="37"/>
    </row>
    <row r="336" spans="1:13" ht="41.25" customHeight="1" x14ac:dyDescent="0.25">
      <c r="A336" s="21"/>
      <c r="B336" s="21"/>
      <c r="C336" s="21"/>
      <c r="D336" s="73"/>
      <c r="E336" s="20"/>
      <c r="F336" s="21"/>
      <c r="G336" s="21"/>
      <c r="H336" s="21"/>
      <c r="I336" s="21"/>
      <c r="J336" s="21"/>
      <c r="K336" s="21"/>
      <c r="L336" s="21"/>
      <c r="M336" s="37"/>
    </row>
    <row r="337" spans="1:13" hidden="1" x14ac:dyDescent="0.25">
      <c r="A337" s="21"/>
      <c r="B337" s="21"/>
      <c r="C337" s="21"/>
      <c r="D337" s="23"/>
      <c r="E337" s="24">
        <v>3</v>
      </c>
      <c r="F337" s="25">
        <v>0</v>
      </c>
      <c r="G337" s="25">
        <v>0</v>
      </c>
      <c r="H337" s="25">
        <v>0</v>
      </c>
      <c r="I337" s="26">
        <f>OR(E337&lt;&gt;0,F337&lt;&gt;0,G337&lt;&gt;0,H337&lt;&gt;0)*(E337 + (E337 = 0))*(F337 + (F337 = 0))*(G337 + (G337 = 0))*(H337 + (H337 = 0))</f>
        <v>3</v>
      </c>
      <c r="J337" s="19"/>
      <c r="K337" s="19"/>
      <c r="L337" s="19"/>
      <c r="M337" s="37"/>
    </row>
    <row r="338" spans="1:13" ht="6" customHeight="1" x14ac:dyDescent="0.25">
      <c r="A338" s="27"/>
      <c r="B338" s="27"/>
      <c r="C338" s="27"/>
      <c r="D338" s="28"/>
      <c r="E338" s="29"/>
      <c r="F338" s="27"/>
      <c r="G338" s="27"/>
      <c r="H338" s="27"/>
      <c r="I338" s="27"/>
      <c r="J338" s="27"/>
      <c r="K338" s="27"/>
      <c r="L338" s="27"/>
      <c r="M338" s="37"/>
    </row>
    <row r="339" spans="1:13" x14ac:dyDescent="0.25">
      <c r="A339" s="17" t="s">
        <v>147</v>
      </c>
      <c r="B339" s="30" t="s">
        <v>130</v>
      </c>
      <c r="C339" s="19" t="s">
        <v>1</v>
      </c>
      <c r="D339" s="73" t="s">
        <v>35</v>
      </c>
      <c r="E339" s="20"/>
      <c r="F339" s="21"/>
      <c r="G339" s="21"/>
      <c r="H339" s="21"/>
      <c r="I339" s="21"/>
      <c r="J339" s="22">
        <f>I341</f>
        <v>1</v>
      </c>
      <c r="K339" s="22">
        <v>361.9</v>
      </c>
      <c r="L339" s="22">
        <f>J339*K339</f>
        <v>361.9</v>
      </c>
      <c r="M339" s="37"/>
    </row>
    <row r="340" spans="1:13" ht="27" customHeight="1" x14ac:dyDescent="0.25">
      <c r="A340" s="21"/>
      <c r="B340" s="21"/>
      <c r="C340" s="21"/>
      <c r="D340" s="73"/>
      <c r="E340" s="20"/>
      <c r="F340" s="21"/>
      <c r="G340" s="21"/>
      <c r="H340" s="21"/>
      <c r="I340" s="21"/>
      <c r="J340" s="21"/>
      <c r="K340" s="21"/>
      <c r="L340" s="21"/>
      <c r="M340" s="37"/>
    </row>
    <row r="341" spans="1:13" hidden="1" x14ac:dyDescent="0.25">
      <c r="A341" s="21"/>
      <c r="B341" s="21"/>
      <c r="C341" s="21"/>
      <c r="D341" s="23"/>
      <c r="E341" s="24">
        <v>1</v>
      </c>
      <c r="F341" s="25">
        <v>0</v>
      </c>
      <c r="G341" s="25">
        <v>0</v>
      </c>
      <c r="H341" s="25">
        <v>0</v>
      </c>
      <c r="I341" s="26">
        <f>OR(E341&lt;&gt;0,F341&lt;&gt;0,G341&lt;&gt;0,H341&lt;&gt;0)*(E341 + (E341 = 0))*(F341 + (F341 = 0))*(G341 + (G341 = 0))*(H341 + (H341 = 0))</f>
        <v>1</v>
      </c>
      <c r="J341" s="19"/>
      <c r="K341" s="19"/>
      <c r="L341" s="19"/>
      <c r="M341" s="37"/>
    </row>
    <row r="342" spans="1:13" ht="6" customHeight="1" x14ac:dyDescent="0.25">
      <c r="A342" s="27"/>
      <c r="B342" s="27"/>
      <c r="C342" s="27"/>
      <c r="D342" s="28"/>
      <c r="E342" s="29"/>
      <c r="F342" s="27"/>
      <c r="G342" s="27"/>
      <c r="H342" s="27"/>
      <c r="I342" s="27"/>
      <c r="J342" s="27"/>
      <c r="K342" s="27"/>
      <c r="L342" s="27"/>
      <c r="M342" s="37"/>
    </row>
    <row r="343" spans="1:13" x14ac:dyDescent="0.25">
      <c r="A343" s="17" t="s">
        <v>148</v>
      </c>
      <c r="B343" s="30"/>
      <c r="C343" s="19" t="s">
        <v>1</v>
      </c>
      <c r="D343" s="73" t="s">
        <v>131</v>
      </c>
      <c r="E343" s="20"/>
      <c r="F343" s="21"/>
      <c r="G343" s="21"/>
      <c r="H343" s="21"/>
      <c r="I343" s="21"/>
      <c r="J343" s="22">
        <f>I345</f>
        <v>4</v>
      </c>
      <c r="K343" s="22">
        <v>193.53</v>
      </c>
      <c r="L343" s="22">
        <f>J343*K343</f>
        <v>774.12</v>
      </c>
      <c r="M343" s="37"/>
    </row>
    <row r="344" spans="1:13" ht="53.25" customHeight="1" x14ac:dyDescent="0.25">
      <c r="A344" s="21"/>
      <c r="B344" s="21"/>
      <c r="C344" s="21"/>
      <c r="D344" s="73"/>
      <c r="E344" s="20"/>
      <c r="F344" s="21"/>
      <c r="G344" s="21"/>
      <c r="H344" s="21"/>
      <c r="I344" s="21"/>
      <c r="J344" s="21"/>
      <c r="K344" s="21"/>
      <c r="L344" s="21"/>
      <c r="M344" s="37"/>
    </row>
    <row r="345" spans="1:13" hidden="1" x14ac:dyDescent="0.25">
      <c r="A345" s="21"/>
      <c r="B345" s="21"/>
      <c r="C345" s="21"/>
      <c r="D345" s="23"/>
      <c r="E345" s="24">
        <v>4</v>
      </c>
      <c r="F345" s="25">
        <v>0</v>
      </c>
      <c r="G345" s="25">
        <v>0</v>
      </c>
      <c r="H345" s="25">
        <v>0</v>
      </c>
      <c r="I345" s="26">
        <f>OR(E345&lt;&gt;0,F345&lt;&gt;0,G345&lt;&gt;0,H345&lt;&gt;0)*(E345 + (E345 = 0))*(F345 + (F345 = 0))*(G345 + (G345 = 0))*(H345 + (H345 = 0))</f>
        <v>4</v>
      </c>
      <c r="J345" s="21"/>
      <c r="K345" s="21"/>
      <c r="L345" s="21"/>
      <c r="M345" s="37"/>
    </row>
    <row r="346" spans="1:13" ht="6" customHeight="1" x14ac:dyDescent="0.25">
      <c r="A346" s="27"/>
      <c r="B346" s="27"/>
      <c r="C346" s="27"/>
      <c r="D346" s="28"/>
      <c r="E346" s="29"/>
      <c r="F346" s="27"/>
      <c r="G346" s="27"/>
      <c r="H346" s="27"/>
      <c r="I346" s="27"/>
      <c r="J346" s="27"/>
      <c r="K346" s="27"/>
      <c r="L346" s="27"/>
      <c r="M346" s="37"/>
    </row>
    <row r="347" spans="1:13" x14ac:dyDescent="0.25">
      <c r="A347" s="17" t="s">
        <v>149</v>
      </c>
      <c r="B347" s="30"/>
      <c r="C347" s="19" t="s">
        <v>1</v>
      </c>
      <c r="D347" s="73" t="s">
        <v>132</v>
      </c>
      <c r="E347" s="20"/>
      <c r="F347" s="21"/>
      <c r="G347" s="21"/>
      <c r="H347" s="21"/>
      <c r="I347" s="21"/>
      <c r="J347" s="22">
        <f>I349</f>
        <v>1</v>
      </c>
      <c r="K347" s="22">
        <v>220</v>
      </c>
      <c r="L347" s="22">
        <f>J347*K347</f>
        <v>220</v>
      </c>
      <c r="M347" s="37"/>
    </row>
    <row r="348" spans="1:13" ht="41.25" customHeight="1" x14ac:dyDescent="0.25">
      <c r="A348" s="21"/>
      <c r="B348" s="21"/>
      <c r="C348" s="21"/>
      <c r="D348" s="73"/>
      <c r="E348" s="20"/>
      <c r="F348" s="21"/>
      <c r="G348" s="21"/>
      <c r="H348" s="21"/>
      <c r="I348" s="21"/>
      <c r="J348" s="21"/>
      <c r="K348" s="21"/>
      <c r="L348" s="21"/>
      <c r="M348" s="37"/>
    </row>
    <row r="349" spans="1:13" hidden="1" x14ac:dyDescent="0.25">
      <c r="A349" s="21"/>
      <c r="B349" s="21"/>
      <c r="C349" s="21"/>
      <c r="D349" s="23"/>
      <c r="E349" s="24">
        <v>1</v>
      </c>
      <c r="F349" s="25">
        <v>0</v>
      </c>
      <c r="G349" s="25">
        <v>0</v>
      </c>
      <c r="H349" s="25">
        <v>0</v>
      </c>
      <c r="I349" s="26">
        <f>OR(E349&lt;&gt;0,F349&lt;&gt;0,G349&lt;&gt;0,H349&lt;&gt;0)*(E349 + (E349 = 0))*(F349 + (F349 = 0))*(G349 + (G349 = 0))*(H349 + (H349 = 0))</f>
        <v>1</v>
      </c>
      <c r="J349" s="21"/>
      <c r="K349" s="21"/>
      <c r="L349" s="21"/>
      <c r="M349" s="37"/>
    </row>
    <row r="350" spans="1:13" x14ac:dyDescent="0.25">
      <c r="A350" s="27"/>
      <c r="B350" s="27"/>
      <c r="C350" s="27"/>
      <c r="D350" s="28"/>
      <c r="E350" s="29"/>
      <c r="F350" s="27"/>
      <c r="G350" s="27"/>
      <c r="H350" s="27"/>
      <c r="I350" s="27"/>
      <c r="J350" s="27"/>
      <c r="K350" s="27"/>
      <c r="L350" s="27"/>
      <c r="M350" s="37"/>
    </row>
    <row r="351" spans="1:13" x14ac:dyDescent="0.25">
      <c r="A351" s="21"/>
      <c r="B351" s="21"/>
      <c r="C351" s="21"/>
      <c r="D351" s="56" t="s">
        <v>187</v>
      </c>
      <c r="E351" s="34"/>
      <c r="F351" s="32"/>
      <c r="G351" s="32"/>
      <c r="H351" s="32"/>
      <c r="I351" s="35" t="s">
        <v>21</v>
      </c>
      <c r="J351" s="36"/>
      <c r="K351" s="36"/>
      <c r="L351" s="22">
        <f>SUM(L327:L349)</f>
        <v>6398.32</v>
      </c>
      <c r="M351" s="37"/>
    </row>
    <row r="352" spans="1:13" x14ac:dyDescent="0.25">
      <c r="A352" s="27"/>
      <c r="B352" s="27"/>
      <c r="C352" s="27"/>
      <c r="D352" s="28"/>
      <c r="E352" s="29"/>
      <c r="F352" s="27"/>
      <c r="G352" s="27"/>
      <c r="H352" s="27"/>
      <c r="I352" s="27"/>
      <c r="J352" s="27"/>
      <c r="K352" s="27"/>
      <c r="L352" s="27"/>
      <c r="M352" s="37"/>
    </row>
    <row r="353" spans="1:13" s="6" customFormat="1" x14ac:dyDescent="0.25">
      <c r="A353" s="40"/>
      <c r="B353" s="40"/>
      <c r="C353" s="40"/>
      <c r="D353" s="41"/>
      <c r="E353" s="42"/>
      <c r="F353" s="40"/>
      <c r="G353" s="40"/>
      <c r="H353" s="40"/>
      <c r="I353" s="40"/>
      <c r="J353" s="40"/>
      <c r="K353" s="40"/>
      <c r="L353" s="40"/>
      <c r="M353" s="57"/>
    </row>
    <row r="354" spans="1:13" s="3" customFormat="1" ht="15" customHeight="1" x14ac:dyDescent="0.25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</row>
    <row r="355" spans="1:13" x14ac:dyDescent="0.25">
      <c r="A355" s="74" t="s">
        <v>188</v>
      </c>
      <c r="B355" s="74"/>
      <c r="C355" s="12" t="s">
        <v>7</v>
      </c>
      <c r="D355" s="74" t="s">
        <v>189</v>
      </c>
      <c r="E355" s="74"/>
      <c r="F355" s="15"/>
      <c r="G355" s="15"/>
      <c r="H355" s="15"/>
      <c r="I355" s="15"/>
      <c r="J355" s="16"/>
      <c r="K355" s="16"/>
      <c r="L355" s="16"/>
      <c r="M355" s="37"/>
    </row>
    <row r="356" spans="1:13" x14ac:dyDescent="0.25">
      <c r="A356" s="17" t="s">
        <v>144</v>
      </c>
      <c r="B356" s="49" t="s">
        <v>49</v>
      </c>
      <c r="C356" s="50" t="s">
        <v>13</v>
      </c>
      <c r="D356" s="76" t="s">
        <v>44</v>
      </c>
      <c r="E356" s="34"/>
      <c r="F356" s="32"/>
      <c r="G356" s="32"/>
      <c r="H356" s="32"/>
      <c r="I356" s="32"/>
      <c r="J356" s="22">
        <f>I358</f>
        <v>2.4000000000000004</v>
      </c>
      <c r="K356" s="22">
        <v>10.93</v>
      </c>
      <c r="L356" s="22">
        <f>J356*K356</f>
        <v>26.232000000000003</v>
      </c>
      <c r="M356" s="37"/>
    </row>
    <row r="357" spans="1:13" ht="37.5" customHeight="1" x14ac:dyDescent="0.25">
      <c r="A357" s="32"/>
      <c r="B357" s="32"/>
      <c r="C357" s="32"/>
      <c r="D357" s="76"/>
      <c r="E357" s="34"/>
      <c r="F357" s="32"/>
      <c r="G357" s="32"/>
      <c r="H357" s="32"/>
      <c r="I357" s="32"/>
      <c r="J357" s="32"/>
      <c r="K357" s="32"/>
      <c r="L357" s="32"/>
      <c r="M357" s="37"/>
    </row>
    <row r="358" spans="1:13" hidden="1" x14ac:dyDescent="0.25">
      <c r="A358" s="32"/>
      <c r="B358" s="32"/>
      <c r="C358" s="32"/>
      <c r="D358" s="33"/>
      <c r="E358" s="51">
        <v>0</v>
      </c>
      <c r="F358" s="36">
        <v>3</v>
      </c>
      <c r="G358" s="52">
        <v>0.8</v>
      </c>
      <c r="H358" s="36">
        <v>1</v>
      </c>
      <c r="I358" s="26">
        <f>OR(E358&lt;&gt;0,F358&lt;&gt;0,G358&lt;&gt;0,H358&lt;&gt;0)*(E358 + (E358 = 0))*(F358 + (F358 = 0))*(G358 + (G358 = 0))*(H358 + (H358 = 0))</f>
        <v>2.4000000000000004</v>
      </c>
      <c r="J358" s="32"/>
      <c r="K358" s="32"/>
      <c r="L358" s="32"/>
      <c r="M358" s="37"/>
    </row>
    <row r="359" spans="1:13" ht="6" customHeight="1" x14ac:dyDescent="0.25">
      <c r="A359" s="27"/>
      <c r="B359" s="27"/>
      <c r="C359" s="27"/>
      <c r="D359" s="28"/>
      <c r="E359" s="29"/>
      <c r="F359" s="27"/>
      <c r="G359" s="27"/>
      <c r="H359" s="27"/>
      <c r="I359" s="27"/>
      <c r="J359" s="27"/>
      <c r="K359" s="27"/>
      <c r="L359" s="27"/>
      <c r="M359" s="37"/>
    </row>
    <row r="360" spans="1:13" x14ac:dyDescent="0.25">
      <c r="A360" s="17" t="s">
        <v>145</v>
      </c>
      <c r="B360" s="49" t="s">
        <v>192</v>
      </c>
      <c r="C360" s="50" t="s">
        <v>13</v>
      </c>
      <c r="D360" s="76" t="s">
        <v>193</v>
      </c>
      <c r="E360" s="34"/>
      <c r="F360" s="32"/>
      <c r="G360" s="32"/>
      <c r="H360" s="32"/>
      <c r="I360" s="32"/>
      <c r="J360" s="22">
        <f>I362</f>
        <v>2.4000000000000004</v>
      </c>
      <c r="K360" s="22">
        <v>28.48</v>
      </c>
      <c r="L360" s="22">
        <f>J360*K360</f>
        <v>68.352000000000018</v>
      </c>
      <c r="M360" s="37"/>
    </row>
    <row r="361" spans="1:13" ht="27" customHeight="1" x14ac:dyDescent="0.25">
      <c r="A361" s="32"/>
      <c r="B361" s="32"/>
      <c r="C361" s="32"/>
      <c r="D361" s="76"/>
      <c r="E361" s="34"/>
      <c r="F361" s="32"/>
      <c r="G361" s="32"/>
      <c r="H361" s="32"/>
      <c r="I361" s="32"/>
      <c r="J361" s="32"/>
      <c r="K361" s="32"/>
      <c r="L361" s="32"/>
      <c r="M361" s="37"/>
    </row>
    <row r="362" spans="1:13" hidden="1" x14ac:dyDescent="0.25">
      <c r="A362" s="32"/>
      <c r="B362" s="32"/>
      <c r="C362" s="32"/>
      <c r="D362" s="33"/>
      <c r="E362" s="51">
        <v>0</v>
      </c>
      <c r="F362" s="36">
        <v>3</v>
      </c>
      <c r="G362" s="52">
        <v>0.8</v>
      </c>
      <c r="H362" s="36">
        <v>1</v>
      </c>
      <c r="I362" s="26">
        <f>OR(E362&lt;&gt;0,F362&lt;&gt;0,G362&lt;&gt;0,H362&lt;&gt;0)*(E362 + (E362 = 0))*(F362 + (F362 = 0))*(G362 + (G362 = 0))*(H362 + (H362 = 0))</f>
        <v>2.4000000000000004</v>
      </c>
      <c r="J362" s="32"/>
      <c r="K362" s="32"/>
      <c r="L362" s="32"/>
      <c r="M362" s="37"/>
    </row>
    <row r="363" spans="1:13" ht="6" customHeight="1" x14ac:dyDescent="0.25">
      <c r="A363" s="27"/>
      <c r="B363" s="27"/>
      <c r="C363" s="27"/>
      <c r="D363" s="28"/>
      <c r="E363" s="29"/>
      <c r="F363" s="27"/>
      <c r="G363" s="27"/>
      <c r="H363" s="27"/>
      <c r="I363" s="27"/>
      <c r="J363" s="27"/>
      <c r="K363" s="27"/>
      <c r="L363" s="27"/>
      <c r="M363" s="37"/>
    </row>
    <row r="364" spans="1:13" x14ac:dyDescent="0.25">
      <c r="A364" s="17" t="s">
        <v>146</v>
      </c>
      <c r="B364" s="49" t="s">
        <v>49</v>
      </c>
      <c r="C364" s="50" t="s">
        <v>13</v>
      </c>
      <c r="D364" s="76" t="s">
        <v>44</v>
      </c>
      <c r="E364" s="34"/>
      <c r="F364" s="32"/>
      <c r="G364" s="32"/>
      <c r="H364" s="32"/>
      <c r="I364" s="32"/>
      <c r="J364" s="22">
        <f>I366</f>
        <v>561.73</v>
      </c>
      <c r="K364" s="22">
        <v>10.93</v>
      </c>
      <c r="L364" s="22">
        <f>J364*K364</f>
        <v>6139.7088999999996</v>
      </c>
      <c r="M364" s="37"/>
    </row>
    <row r="365" spans="1:13" ht="40.5" customHeight="1" x14ac:dyDescent="0.25">
      <c r="A365" s="32"/>
      <c r="B365" s="32"/>
      <c r="C365" s="32"/>
      <c r="D365" s="76"/>
      <c r="E365" s="34"/>
      <c r="F365" s="32"/>
      <c r="G365" s="32"/>
      <c r="H365" s="32"/>
      <c r="I365" s="32"/>
      <c r="J365" s="32"/>
      <c r="K365" s="32"/>
      <c r="L365" s="32"/>
      <c r="M365" s="37"/>
    </row>
    <row r="366" spans="1:13" hidden="1" x14ac:dyDescent="0.25">
      <c r="A366" s="32"/>
      <c r="B366" s="32"/>
      <c r="C366" s="32"/>
      <c r="D366" s="33"/>
      <c r="E366" s="51">
        <v>1</v>
      </c>
      <c r="F366" s="36">
        <v>561.73</v>
      </c>
      <c r="G366" s="36">
        <v>0</v>
      </c>
      <c r="H366" s="36">
        <v>0</v>
      </c>
      <c r="I366" s="26">
        <f>OR(E366&lt;&gt;0,F366&lt;&gt;0,G366&lt;&gt;0,H366&lt;&gt;0)*(E366 + (E366 = 0))*(F366 + (F366 = 0))*(G366 + (G366 = 0))*(H366 + (H366 = 0))</f>
        <v>561.73</v>
      </c>
      <c r="J366" s="32"/>
      <c r="K366" s="32"/>
      <c r="L366" s="32"/>
      <c r="M366" s="37"/>
    </row>
    <row r="367" spans="1:13" ht="6" customHeight="1" x14ac:dyDescent="0.25">
      <c r="A367" s="27"/>
      <c r="B367" s="27"/>
      <c r="C367" s="27"/>
      <c r="D367" s="28"/>
      <c r="E367" s="29"/>
      <c r="F367" s="27"/>
      <c r="G367" s="27"/>
      <c r="H367" s="27"/>
      <c r="I367" s="27"/>
      <c r="J367" s="27"/>
      <c r="K367" s="27"/>
      <c r="L367" s="27"/>
      <c r="M367" s="37"/>
    </row>
    <row r="368" spans="1:13" x14ac:dyDescent="0.25">
      <c r="A368" s="17" t="s">
        <v>147</v>
      </c>
      <c r="B368" s="49" t="s">
        <v>194</v>
      </c>
      <c r="C368" s="50" t="s">
        <v>13</v>
      </c>
      <c r="D368" s="76" t="s">
        <v>195</v>
      </c>
      <c r="E368" s="34"/>
      <c r="F368" s="32"/>
      <c r="G368" s="32"/>
      <c r="H368" s="32"/>
      <c r="I368" s="32"/>
      <c r="J368" s="22">
        <f>I370</f>
        <v>561.73</v>
      </c>
      <c r="K368" s="22">
        <v>10.59</v>
      </c>
      <c r="L368" s="22">
        <f>J368*K368</f>
        <v>5948.7206999999999</v>
      </c>
      <c r="M368" s="37"/>
    </row>
    <row r="369" spans="1:13" ht="40.5" customHeight="1" x14ac:dyDescent="0.25">
      <c r="A369" s="32"/>
      <c r="B369" s="32"/>
      <c r="C369" s="32"/>
      <c r="D369" s="76"/>
      <c r="E369" s="34"/>
      <c r="F369" s="32"/>
      <c r="G369" s="32"/>
      <c r="H369" s="32"/>
      <c r="I369" s="32"/>
      <c r="J369" s="32"/>
      <c r="K369" s="32"/>
      <c r="L369" s="32"/>
      <c r="M369" s="37"/>
    </row>
    <row r="370" spans="1:13" hidden="1" x14ac:dyDescent="0.25">
      <c r="A370" s="32"/>
      <c r="B370" s="32"/>
      <c r="C370" s="32"/>
      <c r="D370" s="33"/>
      <c r="E370" s="51">
        <v>1</v>
      </c>
      <c r="F370" s="36">
        <v>561.73</v>
      </c>
      <c r="G370" s="36">
        <v>0</v>
      </c>
      <c r="H370" s="36">
        <v>0</v>
      </c>
      <c r="I370" s="26">
        <f>OR(E370&lt;&gt;0,F370&lt;&gt;0,G370&lt;&gt;0,H370&lt;&gt;0)*(E370 + (E370 = 0))*(F370 + (F370 = 0))*(G370 + (G370 = 0))*(H370 + (H370 = 0))</f>
        <v>561.73</v>
      </c>
      <c r="J370" s="32"/>
      <c r="K370" s="32"/>
      <c r="L370" s="32"/>
      <c r="M370" s="37"/>
    </row>
    <row r="371" spans="1:13" ht="6" customHeight="1" x14ac:dyDescent="0.25">
      <c r="A371" s="27"/>
      <c r="B371" s="27"/>
      <c r="C371" s="27"/>
      <c r="D371" s="28"/>
      <c r="E371" s="29"/>
      <c r="F371" s="27"/>
      <c r="G371" s="27"/>
      <c r="H371" s="27"/>
      <c r="I371" s="27"/>
      <c r="J371" s="27"/>
      <c r="K371" s="27"/>
      <c r="L371" s="27"/>
      <c r="M371" s="37"/>
    </row>
    <row r="372" spans="1:13" x14ac:dyDescent="0.25">
      <c r="A372" s="17" t="s">
        <v>148</v>
      </c>
      <c r="B372" s="30"/>
      <c r="C372" s="19" t="s">
        <v>9</v>
      </c>
      <c r="D372" s="73" t="s">
        <v>196</v>
      </c>
      <c r="E372" s="20"/>
      <c r="F372" s="21"/>
      <c r="G372" s="21"/>
      <c r="H372" s="21"/>
      <c r="I372" s="21"/>
      <c r="J372" s="22">
        <f>I374</f>
        <v>1</v>
      </c>
      <c r="K372" s="22">
        <v>850</v>
      </c>
      <c r="L372" s="22">
        <f>J372*K372</f>
        <v>850</v>
      </c>
      <c r="M372" s="37"/>
    </row>
    <row r="373" spans="1:13" ht="14.25" customHeight="1" x14ac:dyDescent="0.25">
      <c r="A373" s="21"/>
      <c r="B373" s="21"/>
      <c r="C373" s="21"/>
      <c r="D373" s="73"/>
      <c r="E373" s="20"/>
      <c r="F373" s="21"/>
      <c r="G373" s="21"/>
      <c r="H373" s="21"/>
      <c r="I373" s="21"/>
      <c r="J373" s="21"/>
      <c r="K373" s="21"/>
      <c r="L373" s="21"/>
      <c r="M373" s="37"/>
    </row>
    <row r="374" spans="1:13" hidden="1" x14ac:dyDescent="0.25">
      <c r="A374" s="21"/>
      <c r="B374" s="21"/>
      <c r="C374" s="21"/>
      <c r="D374" s="31"/>
      <c r="E374" s="24">
        <v>1</v>
      </c>
      <c r="F374" s="25">
        <v>0</v>
      </c>
      <c r="G374" s="25">
        <v>0</v>
      </c>
      <c r="H374" s="25">
        <v>0</v>
      </c>
      <c r="I374" s="26">
        <f>OR(E374&lt;&gt;0,F374&lt;&gt;0,G374&lt;&gt;0,H374&lt;&gt;0)*(E374 + (E374 = 0))*(F374 + (F374 = 0))*(G374 + (G374 = 0))*(H374 + (H374 = 0))</f>
        <v>1</v>
      </c>
      <c r="J374" s="21"/>
      <c r="K374" s="21"/>
      <c r="L374" s="21"/>
      <c r="M374" s="37"/>
    </row>
    <row r="375" spans="1:13" ht="6" customHeight="1" x14ac:dyDescent="0.25">
      <c r="A375" s="27"/>
      <c r="B375" s="27"/>
      <c r="C375" s="27"/>
      <c r="D375" s="28"/>
      <c r="E375" s="29"/>
      <c r="F375" s="27"/>
      <c r="G375" s="27"/>
      <c r="H375" s="27"/>
      <c r="I375" s="27"/>
      <c r="J375" s="27"/>
      <c r="K375" s="27"/>
      <c r="L375" s="27"/>
      <c r="M375" s="37"/>
    </row>
    <row r="376" spans="1:13" x14ac:dyDescent="0.25">
      <c r="A376" s="17" t="s">
        <v>149</v>
      </c>
      <c r="B376" s="30" t="s">
        <v>197</v>
      </c>
      <c r="C376" s="19" t="s">
        <v>1</v>
      </c>
      <c r="D376" s="73" t="s">
        <v>198</v>
      </c>
      <c r="E376" s="20"/>
      <c r="F376" s="21"/>
      <c r="G376" s="21"/>
      <c r="H376" s="21"/>
      <c r="I376" s="21"/>
      <c r="J376" s="22">
        <f>I378</f>
        <v>1</v>
      </c>
      <c r="K376" s="22">
        <v>622.61</v>
      </c>
      <c r="L376" s="22">
        <f>J376*K376</f>
        <v>622.61</v>
      </c>
      <c r="M376" s="37"/>
    </row>
    <row r="377" spans="1:13" ht="42.75" customHeight="1" x14ac:dyDescent="0.25">
      <c r="A377" s="21"/>
      <c r="B377" s="21"/>
      <c r="C377" s="21"/>
      <c r="D377" s="73"/>
      <c r="E377" s="20"/>
      <c r="F377" s="21"/>
      <c r="G377" s="21"/>
      <c r="H377" s="21"/>
      <c r="I377" s="21"/>
      <c r="J377" s="21"/>
      <c r="K377" s="21"/>
      <c r="L377" s="21"/>
      <c r="M377" s="37"/>
    </row>
    <row r="378" spans="1:13" hidden="1" x14ac:dyDescent="0.25">
      <c r="A378" s="21"/>
      <c r="B378" s="21"/>
      <c r="C378" s="21"/>
      <c r="D378" s="31"/>
      <c r="E378" s="24">
        <v>1</v>
      </c>
      <c r="F378" s="25">
        <v>0</v>
      </c>
      <c r="G378" s="25">
        <v>0</v>
      </c>
      <c r="H378" s="25">
        <v>0</v>
      </c>
      <c r="I378" s="26">
        <f>OR(E378&lt;&gt;0,F378&lt;&gt;0,G378&lt;&gt;0,H378&lt;&gt;0)*(E378 + (E378 = 0))*(F378 + (F378 = 0))*(G378 + (G378 = 0))*(H378 + (H378 = 0))</f>
        <v>1</v>
      </c>
      <c r="J378" s="21"/>
      <c r="K378" s="21"/>
      <c r="L378" s="21"/>
      <c r="M378" s="37"/>
    </row>
    <row r="379" spans="1:13" ht="6" customHeight="1" x14ac:dyDescent="0.25">
      <c r="A379" s="27"/>
      <c r="B379" s="27"/>
      <c r="C379" s="27"/>
      <c r="D379" s="28"/>
      <c r="E379" s="29"/>
      <c r="F379" s="27"/>
      <c r="G379" s="27"/>
      <c r="H379" s="27"/>
      <c r="I379" s="27"/>
      <c r="J379" s="27"/>
      <c r="K379" s="27"/>
      <c r="L379" s="27"/>
      <c r="M379" s="37"/>
    </row>
    <row r="380" spans="1:13" ht="28.5" customHeight="1" x14ac:dyDescent="0.25">
      <c r="A380" s="17" t="s">
        <v>150</v>
      </c>
      <c r="B380" s="30"/>
      <c r="C380" s="19" t="s">
        <v>9</v>
      </c>
      <c r="D380" s="73" t="s">
        <v>257</v>
      </c>
      <c r="E380" s="20"/>
      <c r="F380" s="21"/>
      <c r="G380" s="21"/>
      <c r="H380" s="21"/>
      <c r="I380" s="21"/>
      <c r="J380" s="22"/>
      <c r="K380" s="22"/>
      <c r="L380" s="22">
        <f>SUM(L382:L408)</f>
        <v>7746.8779999999997</v>
      </c>
      <c r="M380" s="37"/>
    </row>
    <row r="381" spans="1:13" ht="3" customHeight="1" x14ac:dyDescent="0.25">
      <c r="A381" s="21"/>
      <c r="B381" s="21"/>
      <c r="C381" s="21"/>
      <c r="D381" s="73"/>
      <c r="E381" s="20"/>
      <c r="F381" s="21"/>
      <c r="G381" s="21"/>
      <c r="H381" s="21"/>
      <c r="I381" s="21"/>
      <c r="J381" s="21"/>
      <c r="K381" s="21"/>
      <c r="L381" s="21"/>
      <c r="M381" s="37"/>
    </row>
    <row r="382" spans="1:13" ht="15" customHeight="1" x14ac:dyDescent="0.25">
      <c r="A382" s="21"/>
      <c r="B382" s="30" t="s">
        <v>258</v>
      </c>
      <c r="C382" s="19" t="s">
        <v>2</v>
      </c>
      <c r="D382" s="73" t="s">
        <v>259</v>
      </c>
      <c r="E382" s="24">
        <v>1</v>
      </c>
      <c r="F382" s="25">
        <v>0</v>
      </c>
      <c r="G382" s="25">
        <v>0</v>
      </c>
      <c r="H382" s="25">
        <v>0</v>
      </c>
      <c r="I382" s="26">
        <f>OR(E382&lt;&gt;0,F382&lt;&gt;0,G382&lt;&gt;0,H382&lt;&gt;0)*(E382 + (E382 = 0))*(F382 + (F382 = 0))*(G382 + (G382 = 0))*(H382 + (H382 = 0))</f>
        <v>1</v>
      </c>
      <c r="J382" s="22">
        <v>55</v>
      </c>
      <c r="K382" s="22">
        <v>6.59</v>
      </c>
      <c r="L382" s="22">
        <f>J382*K382</f>
        <v>362.45</v>
      </c>
      <c r="M382" s="37"/>
    </row>
    <row r="383" spans="1:13" x14ac:dyDescent="0.25">
      <c r="A383" s="21"/>
      <c r="B383" s="21"/>
      <c r="C383" s="19"/>
      <c r="D383" s="73"/>
      <c r="E383" s="24">
        <v>1</v>
      </c>
      <c r="F383" s="25">
        <v>0</v>
      </c>
      <c r="G383" s="25">
        <v>0</v>
      </c>
      <c r="H383" s="25">
        <v>0</v>
      </c>
      <c r="I383" s="26">
        <f>OR(E383&lt;&gt;0,F383&lt;&gt;0,G383&lt;&gt;0,H383&lt;&gt;0)*(E383 + (E383 = 0))*(F383 + (F383 = 0))*(G383 + (G383 = 0))*(H383 + (H383 = 0))</f>
        <v>1</v>
      </c>
      <c r="J383" s="19"/>
      <c r="K383" s="19"/>
      <c r="L383" s="19"/>
      <c r="M383" s="37"/>
    </row>
    <row r="384" spans="1:13" x14ac:dyDescent="0.25">
      <c r="A384" s="21"/>
      <c r="B384" s="21"/>
      <c r="C384" s="21"/>
      <c r="D384" s="53" t="s">
        <v>33</v>
      </c>
      <c r="E384" s="24">
        <v>1</v>
      </c>
      <c r="F384" s="25">
        <v>0</v>
      </c>
      <c r="G384" s="25">
        <v>0</v>
      </c>
      <c r="H384" s="25">
        <v>0</v>
      </c>
      <c r="I384" s="26">
        <f>OR(E384&lt;&gt;0,F384&lt;&gt;0,G384&lt;&gt;0,H384&lt;&gt;0)*(E384 + (E384 = 0))*(F384 + (F384 = 0))*(G384 + (G384 = 0))*(H384 + (H384 = 0))</f>
        <v>1</v>
      </c>
      <c r="J384" s="19"/>
      <c r="K384" s="19"/>
      <c r="L384" s="19"/>
      <c r="M384" s="37"/>
    </row>
    <row r="385" spans="1:13" x14ac:dyDescent="0.25">
      <c r="A385" s="21"/>
      <c r="B385" s="30" t="s">
        <v>244</v>
      </c>
      <c r="C385" s="19" t="s">
        <v>0</v>
      </c>
      <c r="D385" s="73" t="s">
        <v>246</v>
      </c>
      <c r="E385" s="24">
        <v>1</v>
      </c>
      <c r="F385" s="25">
        <v>0</v>
      </c>
      <c r="G385" s="25">
        <v>0</v>
      </c>
      <c r="H385" s="25">
        <v>0</v>
      </c>
      <c r="I385" s="26">
        <f>OR(E385&lt;&gt;0,F385&lt;&gt;0,G385&lt;&gt;0,H385&lt;&gt;0)*(E385 + (E385 = 0))*(F385 + (F385 = 0))*(G385 + (G385 = 0))*(H385 + (H385 = 0))</f>
        <v>1</v>
      </c>
      <c r="J385" s="22">
        <v>18</v>
      </c>
      <c r="K385" s="22">
        <v>0.48</v>
      </c>
      <c r="L385" s="22">
        <f>J385*K385</f>
        <v>8.64</v>
      </c>
      <c r="M385" s="37"/>
    </row>
    <row r="386" spans="1:13" ht="30" customHeight="1" x14ac:dyDescent="0.25">
      <c r="A386" s="21"/>
      <c r="B386" s="21"/>
      <c r="C386" s="19"/>
      <c r="D386" s="73"/>
      <c r="E386" s="24">
        <v>1</v>
      </c>
      <c r="F386" s="25">
        <v>0</v>
      </c>
      <c r="G386" s="25">
        <v>0</v>
      </c>
      <c r="H386" s="25">
        <v>0</v>
      </c>
      <c r="I386" s="26">
        <f>OR(E386&lt;&gt;0,F386&lt;&gt;0,G386&lt;&gt;0,H386&lt;&gt;0)*(E386 + (E386 = 0))*(F386 + (F386 = 0))*(G386 + (G386 = 0))*(H386 + (H386 = 0))</f>
        <v>1</v>
      </c>
      <c r="J386" s="19"/>
      <c r="K386" s="19"/>
      <c r="L386" s="19"/>
      <c r="M386" s="37"/>
    </row>
    <row r="387" spans="1:13" x14ac:dyDescent="0.25">
      <c r="A387" s="21"/>
      <c r="B387" s="30" t="s">
        <v>245</v>
      </c>
      <c r="C387" s="19" t="s">
        <v>1</v>
      </c>
      <c r="D387" s="73" t="s">
        <v>247</v>
      </c>
      <c r="E387" s="24">
        <v>1</v>
      </c>
      <c r="F387" s="25">
        <v>0</v>
      </c>
      <c r="G387" s="25">
        <v>0</v>
      </c>
      <c r="H387" s="25">
        <v>0</v>
      </c>
      <c r="I387" s="26">
        <f t="shared" ref="I387:I392" si="0">OR(E387&lt;&gt;0,F387&lt;&gt;0,G387&lt;&gt;0,H387&lt;&gt;0)*(E387 + (E387 = 0))*(F387 + (F387 = 0))*(G387 + (G387 = 0))*(H387 + (H387 = 0))</f>
        <v>1</v>
      </c>
      <c r="J387" s="22">
        <v>9</v>
      </c>
      <c r="K387" s="22">
        <v>62.02</v>
      </c>
      <c r="L387" s="22">
        <f>J387*K387</f>
        <v>558.18000000000006</v>
      </c>
      <c r="M387" s="37"/>
    </row>
    <row r="388" spans="1:13" ht="39.75" customHeight="1" x14ac:dyDescent="0.25">
      <c r="A388" s="21"/>
      <c r="B388" s="21"/>
      <c r="C388" s="19"/>
      <c r="D388" s="73"/>
      <c r="E388" s="24">
        <v>1</v>
      </c>
      <c r="F388" s="25">
        <v>0</v>
      </c>
      <c r="G388" s="25">
        <v>0</v>
      </c>
      <c r="H388" s="25">
        <v>0</v>
      </c>
      <c r="I388" s="26">
        <f t="shared" si="0"/>
        <v>1</v>
      </c>
      <c r="J388" s="19"/>
      <c r="K388" s="19"/>
      <c r="L388" s="19"/>
      <c r="M388" s="37"/>
    </row>
    <row r="389" spans="1:13" x14ac:dyDescent="0.25">
      <c r="A389" s="21"/>
      <c r="B389" s="30"/>
      <c r="C389" s="19" t="s">
        <v>1</v>
      </c>
      <c r="D389" s="73" t="s">
        <v>254</v>
      </c>
      <c r="E389" s="24">
        <v>1</v>
      </c>
      <c r="F389" s="25">
        <v>0</v>
      </c>
      <c r="G389" s="25">
        <v>0</v>
      </c>
      <c r="H389" s="25">
        <v>0</v>
      </c>
      <c r="I389" s="26">
        <f t="shared" si="0"/>
        <v>1</v>
      </c>
      <c r="J389" s="22">
        <v>6</v>
      </c>
      <c r="K389" s="22">
        <v>72</v>
      </c>
      <c r="L389" s="22">
        <f>J389*K389</f>
        <v>432</v>
      </c>
      <c r="M389" s="37"/>
    </row>
    <row r="390" spans="1:13" ht="39" customHeight="1" x14ac:dyDescent="0.25">
      <c r="A390" s="21"/>
      <c r="B390" s="21"/>
      <c r="C390" s="19"/>
      <c r="D390" s="73"/>
      <c r="E390" s="24">
        <v>1</v>
      </c>
      <c r="F390" s="25">
        <v>0</v>
      </c>
      <c r="G390" s="25">
        <v>0</v>
      </c>
      <c r="H390" s="25">
        <v>0</v>
      </c>
      <c r="I390" s="26">
        <f t="shared" si="0"/>
        <v>1</v>
      </c>
      <c r="J390" s="19"/>
      <c r="K390" s="19"/>
      <c r="L390" s="19"/>
      <c r="M390" s="37"/>
    </row>
    <row r="391" spans="1:13" x14ac:dyDescent="0.25">
      <c r="A391" s="21"/>
      <c r="B391" s="30" t="s">
        <v>248</v>
      </c>
      <c r="C391" s="19" t="s">
        <v>1</v>
      </c>
      <c r="D391" s="73" t="s">
        <v>249</v>
      </c>
      <c r="E391" s="24">
        <v>1</v>
      </c>
      <c r="F391" s="25">
        <v>0</v>
      </c>
      <c r="G391" s="25">
        <v>0</v>
      </c>
      <c r="H391" s="25">
        <v>0</v>
      </c>
      <c r="I391" s="26">
        <f t="shared" si="0"/>
        <v>1</v>
      </c>
      <c r="J391" s="22">
        <v>18</v>
      </c>
      <c r="K391" s="22">
        <v>53.95</v>
      </c>
      <c r="L391" s="22">
        <f>J391*K391</f>
        <v>971.1</v>
      </c>
      <c r="M391" s="37"/>
    </row>
    <row r="392" spans="1:13" ht="27.75" customHeight="1" x14ac:dyDescent="0.25">
      <c r="A392" s="21"/>
      <c r="B392" s="21"/>
      <c r="C392" s="19"/>
      <c r="D392" s="73"/>
      <c r="E392" s="24">
        <v>1</v>
      </c>
      <c r="F392" s="25">
        <v>0</v>
      </c>
      <c r="G392" s="25">
        <v>0</v>
      </c>
      <c r="H392" s="25">
        <v>0</v>
      </c>
      <c r="I392" s="26">
        <f t="shared" si="0"/>
        <v>1</v>
      </c>
      <c r="J392" s="19"/>
      <c r="K392" s="19"/>
      <c r="L392" s="19"/>
      <c r="M392" s="37"/>
    </row>
    <row r="393" spans="1:13" x14ac:dyDescent="0.25">
      <c r="A393" s="21"/>
      <c r="B393" s="21"/>
      <c r="C393" s="19"/>
      <c r="D393" s="72"/>
      <c r="E393" s="24"/>
      <c r="F393" s="25"/>
      <c r="G393" s="25"/>
      <c r="H393" s="25"/>
      <c r="I393" s="26"/>
      <c r="J393" s="19"/>
      <c r="K393" s="19"/>
      <c r="L393" s="19"/>
      <c r="M393" s="37"/>
    </row>
    <row r="394" spans="1:13" x14ac:dyDescent="0.25">
      <c r="A394" s="21"/>
      <c r="B394" s="21"/>
      <c r="C394" s="19"/>
      <c r="D394" s="53" t="s">
        <v>34</v>
      </c>
      <c r="E394" s="24"/>
      <c r="F394" s="25"/>
      <c r="G394" s="25"/>
      <c r="H394" s="25"/>
      <c r="I394" s="26"/>
      <c r="J394" s="19"/>
      <c r="K394" s="19"/>
      <c r="L394" s="19"/>
      <c r="M394" s="37"/>
    </row>
    <row r="395" spans="1:13" x14ac:dyDescent="0.25">
      <c r="A395" s="21"/>
      <c r="B395" s="30" t="s">
        <v>244</v>
      </c>
      <c r="C395" s="19" t="s">
        <v>0</v>
      </c>
      <c r="D395" s="73" t="s">
        <v>246</v>
      </c>
      <c r="E395" s="24"/>
      <c r="F395" s="25"/>
      <c r="G395" s="25"/>
      <c r="H395" s="25"/>
      <c r="I395" s="26"/>
      <c r="J395" s="22">
        <v>78.3</v>
      </c>
      <c r="K395" s="22">
        <v>0.48</v>
      </c>
      <c r="L395" s="22">
        <f>J395*K395</f>
        <v>37.583999999999996</v>
      </c>
      <c r="M395" s="37"/>
    </row>
    <row r="396" spans="1:13" ht="28.5" customHeight="1" x14ac:dyDescent="0.25">
      <c r="A396" s="21"/>
      <c r="B396" s="21"/>
      <c r="C396" s="19"/>
      <c r="D396" s="73"/>
      <c r="E396" s="24"/>
      <c r="F396" s="25"/>
      <c r="G396" s="25"/>
      <c r="H396" s="25"/>
      <c r="I396" s="26"/>
      <c r="J396" s="19"/>
      <c r="K396" s="19"/>
      <c r="L396" s="19"/>
      <c r="M396" s="37"/>
    </row>
    <row r="397" spans="1:13" x14ac:dyDescent="0.25">
      <c r="A397" s="21"/>
      <c r="B397" s="30" t="s">
        <v>250</v>
      </c>
      <c r="C397" s="19" t="s">
        <v>0</v>
      </c>
      <c r="D397" s="73" t="s">
        <v>251</v>
      </c>
      <c r="E397" s="24"/>
      <c r="F397" s="25"/>
      <c r="G397" s="25"/>
      <c r="H397" s="25"/>
      <c r="I397" s="26"/>
      <c r="J397" s="22">
        <v>469.8</v>
      </c>
      <c r="K397" s="22">
        <v>2.4900000000000002</v>
      </c>
      <c r="L397" s="22">
        <f>J397*K397</f>
        <v>1169.8020000000001</v>
      </c>
      <c r="M397" s="37"/>
    </row>
    <row r="398" spans="1:13" x14ac:dyDescent="0.25">
      <c r="A398" s="21"/>
      <c r="B398" s="21"/>
      <c r="C398" s="19"/>
      <c r="D398" s="73"/>
      <c r="E398" s="24"/>
      <c r="F398" s="25"/>
      <c r="G398" s="25"/>
      <c r="H398" s="25"/>
      <c r="I398" s="26"/>
      <c r="J398" s="19"/>
      <c r="K398" s="19"/>
      <c r="L398" s="19"/>
      <c r="M398" s="37"/>
    </row>
    <row r="399" spans="1:13" x14ac:dyDescent="0.25">
      <c r="A399" s="21"/>
      <c r="B399" s="30" t="s">
        <v>70</v>
      </c>
      <c r="C399" s="19" t="s">
        <v>0</v>
      </c>
      <c r="D399" s="73" t="s">
        <v>252</v>
      </c>
      <c r="E399" s="24"/>
      <c r="F399" s="25"/>
      <c r="G399" s="25"/>
      <c r="H399" s="25"/>
      <c r="I399" s="26"/>
      <c r="J399" s="22">
        <v>39.15</v>
      </c>
      <c r="K399" s="22">
        <v>6.68</v>
      </c>
      <c r="L399" s="22">
        <f>J399*K399</f>
        <v>261.52199999999999</v>
      </c>
      <c r="M399" s="37"/>
    </row>
    <row r="400" spans="1:13" ht="27.75" customHeight="1" x14ac:dyDescent="0.25">
      <c r="A400" s="21"/>
      <c r="B400" s="21"/>
      <c r="C400" s="19"/>
      <c r="D400" s="73"/>
      <c r="E400" s="24"/>
      <c r="F400" s="25"/>
      <c r="G400" s="25"/>
      <c r="H400" s="25"/>
      <c r="I400" s="26"/>
      <c r="J400" s="19"/>
      <c r="K400" s="19"/>
      <c r="L400" s="19"/>
      <c r="M400" s="37"/>
    </row>
    <row r="401" spans="1:13" x14ac:dyDescent="0.25">
      <c r="A401" s="21"/>
      <c r="B401" s="30"/>
      <c r="C401" s="19" t="s">
        <v>0</v>
      </c>
      <c r="D401" s="73" t="s">
        <v>253</v>
      </c>
      <c r="E401" s="24"/>
      <c r="F401" s="25"/>
      <c r="G401" s="25"/>
      <c r="H401" s="25"/>
      <c r="I401" s="26"/>
      <c r="J401" s="22">
        <v>39.15</v>
      </c>
      <c r="K401" s="22">
        <v>24</v>
      </c>
      <c r="L401" s="22">
        <f>J401*K401</f>
        <v>939.59999999999991</v>
      </c>
      <c r="M401" s="37"/>
    </row>
    <row r="402" spans="1:13" ht="29.25" customHeight="1" x14ac:dyDescent="0.25">
      <c r="A402" s="21"/>
      <c r="B402" s="21"/>
      <c r="C402" s="19"/>
      <c r="D402" s="73"/>
      <c r="E402" s="24"/>
      <c r="F402" s="25"/>
      <c r="G402" s="25"/>
      <c r="H402" s="25"/>
      <c r="I402" s="26"/>
      <c r="J402" s="19"/>
      <c r="K402" s="19"/>
      <c r="L402" s="19"/>
      <c r="M402" s="37"/>
    </row>
    <row r="403" spans="1:13" x14ac:dyDescent="0.25">
      <c r="A403" s="21"/>
      <c r="B403" s="30"/>
      <c r="C403" s="19" t="s">
        <v>1</v>
      </c>
      <c r="D403" s="73" t="s">
        <v>255</v>
      </c>
      <c r="E403" s="24"/>
      <c r="F403" s="25"/>
      <c r="G403" s="25"/>
      <c r="H403" s="25"/>
      <c r="I403" s="26"/>
      <c r="J403" s="22">
        <v>6</v>
      </c>
      <c r="K403" s="22">
        <v>72</v>
      </c>
      <c r="L403" s="22">
        <f>J403*K403</f>
        <v>432</v>
      </c>
      <c r="M403" s="37"/>
    </row>
    <row r="404" spans="1:13" ht="44.25" customHeight="1" x14ac:dyDescent="0.25">
      <c r="A404" s="21"/>
      <c r="B404" s="21"/>
      <c r="C404" s="19"/>
      <c r="D404" s="73"/>
      <c r="E404" s="24"/>
      <c r="F404" s="25"/>
      <c r="G404" s="25"/>
      <c r="H404" s="25"/>
      <c r="I404" s="26"/>
      <c r="J404" s="19"/>
      <c r="K404" s="19"/>
      <c r="L404" s="19"/>
      <c r="M404" s="37"/>
    </row>
    <row r="405" spans="1:13" x14ac:dyDescent="0.25">
      <c r="A405" s="21"/>
      <c r="B405" s="30"/>
      <c r="C405" s="19" t="s">
        <v>0</v>
      </c>
      <c r="D405" s="73" t="s">
        <v>256</v>
      </c>
      <c r="E405" s="24"/>
      <c r="F405" s="25"/>
      <c r="G405" s="25"/>
      <c r="H405" s="25"/>
      <c r="I405" s="26"/>
      <c r="J405" s="22">
        <v>78.3</v>
      </c>
      <c r="K405" s="22">
        <v>20</v>
      </c>
      <c r="L405" s="22">
        <f>J405*K405</f>
        <v>1566</v>
      </c>
      <c r="M405" s="37"/>
    </row>
    <row r="406" spans="1:13" ht="30" customHeight="1" x14ac:dyDescent="0.25">
      <c r="A406" s="21"/>
      <c r="B406" s="21"/>
      <c r="C406" s="19"/>
      <c r="D406" s="73"/>
      <c r="E406" s="24"/>
      <c r="F406" s="25"/>
      <c r="G406" s="25"/>
      <c r="H406" s="25"/>
      <c r="I406" s="26"/>
      <c r="J406" s="19"/>
      <c r="K406" s="19"/>
      <c r="L406" s="19"/>
      <c r="M406" s="37"/>
    </row>
    <row r="407" spans="1:13" x14ac:dyDescent="0.25">
      <c r="A407" s="21"/>
      <c r="B407" s="30"/>
      <c r="C407" s="19" t="s">
        <v>1</v>
      </c>
      <c r="D407" s="73" t="s">
        <v>270</v>
      </c>
      <c r="E407" s="24"/>
      <c r="F407" s="25"/>
      <c r="G407" s="25"/>
      <c r="H407" s="25"/>
      <c r="I407" s="26"/>
      <c r="J407" s="22">
        <v>12</v>
      </c>
      <c r="K407" s="22">
        <v>84</v>
      </c>
      <c r="L407" s="22">
        <f>J407*K407</f>
        <v>1008</v>
      </c>
      <c r="M407" s="37"/>
    </row>
    <row r="408" spans="1:13" ht="12.75" customHeight="1" x14ac:dyDescent="0.25">
      <c r="A408" s="21"/>
      <c r="B408" s="21"/>
      <c r="C408" s="19"/>
      <c r="D408" s="73"/>
      <c r="E408" s="24"/>
      <c r="F408" s="25"/>
      <c r="G408" s="25"/>
      <c r="H408" s="25"/>
      <c r="I408" s="26"/>
      <c r="J408" s="19"/>
      <c r="K408" s="19"/>
      <c r="L408" s="19"/>
      <c r="M408" s="37"/>
    </row>
    <row r="409" spans="1:13" ht="6" customHeight="1" x14ac:dyDescent="0.25">
      <c r="A409" s="27"/>
      <c r="B409" s="27"/>
      <c r="C409" s="27"/>
      <c r="D409" s="28"/>
      <c r="E409" s="29"/>
      <c r="F409" s="27"/>
      <c r="G409" s="27"/>
      <c r="H409" s="27"/>
      <c r="I409" s="27"/>
      <c r="J409" s="27"/>
      <c r="K409" s="27"/>
      <c r="L409" s="27"/>
      <c r="M409" s="37"/>
    </row>
    <row r="410" spans="1:13" x14ac:dyDescent="0.25">
      <c r="A410" s="17" t="s">
        <v>151</v>
      </c>
      <c r="B410" s="30"/>
      <c r="C410" s="19" t="s">
        <v>9</v>
      </c>
      <c r="D410" s="73" t="s">
        <v>23</v>
      </c>
      <c r="E410" s="20"/>
      <c r="F410" s="21"/>
      <c r="G410" s="21"/>
      <c r="H410" s="21"/>
      <c r="I410" s="21"/>
      <c r="J410" s="22">
        <f>I412</f>
        <v>1</v>
      </c>
      <c r="K410" s="22">
        <v>450</v>
      </c>
      <c r="L410" s="22">
        <f>J410*K410</f>
        <v>450</v>
      </c>
      <c r="M410" s="37"/>
    </row>
    <row r="411" spans="1:13" ht="2.25" customHeight="1" x14ac:dyDescent="0.25">
      <c r="A411" s="21"/>
      <c r="B411" s="21"/>
      <c r="C411" s="21"/>
      <c r="D411" s="73"/>
      <c r="E411" s="20"/>
      <c r="F411" s="21"/>
      <c r="G411" s="21"/>
      <c r="H411" s="21"/>
      <c r="I411" s="21"/>
      <c r="J411" s="21"/>
      <c r="K411" s="21"/>
      <c r="L411" s="21"/>
      <c r="M411" s="37"/>
    </row>
    <row r="412" spans="1:13" hidden="1" x14ac:dyDescent="0.25">
      <c r="A412" s="21"/>
      <c r="B412" s="21"/>
      <c r="C412" s="21"/>
      <c r="D412" s="31"/>
      <c r="E412" s="24">
        <v>1</v>
      </c>
      <c r="F412" s="25">
        <v>0</v>
      </c>
      <c r="G412" s="25">
        <v>0</v>
      </c>
      <c r="H412" s="25">
        <v>0</v>
      </c>
      <c r="I412" s="26">
        <f>OR(E412&lt;&gt;0,F412&lt;&gt;0,G412&lt;&gt;0,H412&lt;&gt;0)*(E412 + (E412 = 0))*(F412 + (F412 = 0))*(G412 + (G412 = 0))*(H412 + (H412 = 0))</f>
        <v>1</v>
      </c>
      <c r="J412" s="21"/>
      <c r="K412" s="21"/>
      <c r="L412" s="21"/>
      <c r="M412" s="37"/>
    </row>
    <row r="413" spans="1:13" x14ac:dyDescent="0.25">
      <c r="A413" s="27"/>
      <c r="B413" s="27"/>
      <c r="C413" s="27"/>
      <c r="D413" s="28"/>
      <c r="E413" s="29"/>
      <c r="F413" s="27"/>
      <c r="G413" s="27"/>
      <c r="H413" s="27"/>
      <c r="I413" s="27"/>
      <c r="J413" s="27"/>
      <c r="K413" s="27"/>
      <c r="L413" s="27"/>
      <c r="M413" s="37"/>
    </row>
    <row r="414" spans="1:13" x14ac:dyDescent="0.25">
      <c r="A414" s="21"/>
      <c r="B414" s="21"/>
      <c r="C414" s="21"/>
      <c r="D414" s="56" t="s">
        <v>201</v>
      </c>
      <c r="E414" s="34"/>
      <c r="F414" s="32"/>
      <c r="G414" s="32"/>
      <c r="H414" s="32"/>
      <c r="I414" s="35" t="s">
        <v>21</v>
      </c>
      <c r="J414" s="36"/>
      <c r="K414" s="36"/>
      <c r="L414" s="22">
        <f>L410+L380+L376+L372+L368+L364+L360+L356</f>
        <v>21852.5016</v>
      </c>
      <c r="M414" s="37"/>
    </row>
    <row r="415" spans="1:13" x14ac:dyDescent="0.25">
      <c r="A415" s="27"/>
      <c r="B415" s="27"/>
      <c r="C415" s="27"/>
      <c r="D415" s="28"/>
      <c r="E415" s="29"/>
      <c r="F415" s="27"/>
      <c r="G415" s="27"/>
      <c r="H415" s="27"/>
      <c r="I415" s="27"/>
      <c r="J415" s="27"/>
      <c r="K415" s="27"/>
      <c r="L415" s="27"/>
      <c r="M415" s="37"/>
    </row>
    <row r="416" spans="1:13" s="6" customFormat="1" x14ac:dyDescent="0.25">
      <c r="A416" s="40"/>
      <c r="B416" s="40"/>
      <c r="C416" s="40"/>
      <c r="D416" s="41"/>
      <c r="E416" s="42"/>
      <c r="F416" s="40"/>
      <c r="G416" s="40"/>
      <c r="H416" s="40"/>
      <c r="I416" s="40"/>
      <c r="J416" s="40"/>
      <c r="K416" s="40"/>
      <c r="L416" s="40"/>
      <c r="M416" s="57"/>
    </row>
    <row r="417" spans="1:13" s="6" customFormat="1" x14ac:dyDescent="0.25">
      <c r="A417" s="40"/>
      <c r="B417" s="40"/>
      <c r="C417" s="40"/>
      <c r="D417" s="41"/>
      <c r="E417" s="42"/>
      <c r="F417" s="40"/>
      <c r="G417" s="40"/>
      <c r="H417" s="40"/>
      <c r="I417" s="40"/>
      <c r="J417" s="40"/>
      <c r="K417" s="40"/>
      <c r="L417" s="40"/>
      <c r="M417" s="57"/>
    </row>
    <row r="418" spans="1:13" x14ac:dyDescent="0.25">
      <c r="A418" s="74" t="s">
        <v>199</v>
      </c>
      <c r="B418" s="74"/>
      <c r="C418" s="12" t="s">
        <v>7</v>
      </c>
      <c r="D418" s="74" t="s">
        <v>36</v>
      </c>
      <c r="E418" s="74"/>
      <c r="F418" s="15"/>
      <c r="G418" s="15"/>
      <c r="H418" s="15"/>
      <c r="I418" s="15"/>
      <c r="J418" s="15"/>
      <c r="K418" s="15"/>
      <c r="L418" s="15"/>
      <c r="M418" s="37"/>
    </row>
    <row r="419" spans="1:13" x14ac:dyDescent="0.25">
      <c r="A419" s="17" t="s">
        <v>144</v>
      </c>
      <c r="B419" s="30" t="s">
        <v>226</v>
      </c>
      <c r="C419" s="19" t="s">
        <v>2</v>
      </c>
      <c r="D419" s="75" t="s">
        <v>225</v>
      </c>
      <c r="E419" s="20"/>
      <c r="F419" s="21"/>
      <c r="G419" s="21"/>
      <c r="H419" s="21"/>
      <c r="I419" s="21"/>
      <c r="J419" s="22">
        <f>I421</f>
        <v>43.5</v>
      </c>
      <c r="K419" s="22">
        <v>15.21</v>
      </c>
      <c r="L419" s="22">
        <f>J419*K419</f>
        <v>661.63499999999999</v>
      </c>
      <c r="M419" s="37"/>
    </row>
    <row r="420" spans="1:13" ht="17.25" customHeight="1" x14ac:dyDescent="0.25">
      <c r="A420" s="21"/>
      <c r="B420" s="21"/>
      <c r="C420" s="21"/>
      <c r="D420" s="73"/>
      <c r="E420" s="20"/>
      <c r="F420" s="21"/>
      <c r="G420" s="21"/>
      <c r="H420" s="21"/>
      <c r="I420" s="21"/>
      <c r="J420" s="21"/>
      <c r="K420" s="21"/>
      <c r="L420" s="21"/>
      <c r="M420" s="37"/>
    </row>
    <row r="421" spans="1:13" x14ac:dyDescent="0.25">
      <c r="A421" s="21"/>
      <c r="B421" s="21"/>
      <c r="C421" s="21"/>
      <c r="D421" s="23"/>
      <c r="E421" s="24">
        <v>1</v>
      </c>
      <c r="F421" s="25">
        <v>43.5</v>
      </c>
      <c r="G421" s="25">
        <v>0</v>
      </c>
      <c r="H421" s="25"/>
      <c r="I421" s="26">
        <f t="shared" ref="I421" si="1">OR(E421&lt;&gt;0,F421&lt;&gt;0,G421&lt;&gt;0,H421&lt;&gt;0)*(E421 + (E421 = 0))*(F421 + (F421 = 0))*(G421 + (G421 = 0))*(H421 + (H421 = 0))</f>
        <v>43.5</v>
      </c>
      <c r="J421" s="26"/>
      <c r="K421" s="26"/>
      <c r="L421" s="26"/>
      <c r="M421" s="37"/>
    </row>
    <row r="422" spans="1:13" ht="6" customHeight="1" x14ac:dyDescent="0.25">
      <c r="A422" s="27"/>
      <c r="B422" s="27"/>
      <c r="C422" s="27"/>
      <c r="D422" s="28"/>
      <c r="E422" s="29"/>
      <c r="F422" s="27"/>
      <c r="G422" s="27"/>
      <c r="H422" s="27"/>
      <c r="I422" s="27"/>
      <c r="J422" s="27"/>
      <c r="K422" s="27"/>
      <c r="L422" s="27"/>
      <c r="M422" s="37"/>
    </row>
    <row r="423" spans="1:13" x14ac:dyDescent="0.25">
      <c r="A423" s="17" t="s">
        <v>145</v>
      </c>
      <c r="B423" s="30" t="s">
        <v>202</v>
      </c>
      <c r="C423" s="19" t="s">
        <v>1</v>
      </c>
      <c r="D423" s="73" t="s">
        <v>271</v>
      </c>
      <c r="E423" s="20"/>
      <c r="F423" s="21"/>
      <c r="G423" s="21"/>
      <c r="H423" s="21"/>
      <c r="I423" s="21"/>
      <c r="J423" s="22">
        <f>I425</f>
        <v>7</v>
      </c>
      <c r="K423" s="22">
        <v>130.80000000000001</v>
      </c>
      <c r="L423" s="22">
        <f>J423*K423</f>
        <v>915.60000000000014</v>
      </c>
      <c r="M423" s="37"/>
    </row>
    <row r="424" spans="1:13" ht="26.25" customHeight="1" x14ac:dyDescent="0.25">
      <c r="A424" s="21"/>
      <c r="B424" s="21"/>
      <c r="C424" s="21"/>
      <c r="D424" s="73"/>
      <c r="E424" s="20"/>
      <c r="F424" s="21"/>
      <c r="G424" s="21"/>
      <c r="H424" s="21"/>
      <c r="I424" s="21"/>
      <c r="J424" s="21"/>
      <c r="K424" s="21"/>
      <c r="L424" s="21"/>
      <c r="M424" s="37"/>
    </row>
    <row r="425" spans="1:13" x14ac:dyDescent="0.25">
      <c r="A425" s="21"/>
      <c r="B425" s="21"/>
      <c r="C425" s="21"/>
      <c r="D425" s="23"/>
      <c r="E425" s="24">
        <v>7</v>
      </c>
      <c r="F425" s="25">
        <v>0</v>
      </c>
      <c r="G425" s="25">
        <v>0</v>
      </c>
      <c r="H425" s="25">
        <v>0</v>
      </c>
      <c r="I425" s="26">
        <f>OR(E425&lt;&gt;0,F425&lt;&gt;0,G425&lt;&gt;0,H425&lt;&gt;0)*(E425 + (E425 = 0))*(F425 + (F425 = 0))*(G425 + (G425 = 0))*(H425 + (H425 = 0))</f>
        <v>7</v>
      </c>
      <c r="J425" s="26"/>
      <c r="K425" s="26"/>
      <c r="L425" s="26"/>
      <c r="M425" s="37"/>
    </row>
    <row r="426" spans="1:13" ht="6" customHeight="1" x14ac:dyDescent="0.25">
      <c r="A426" s="27"/>
      <c r="B426" s="27"/>
      <c r="C426" s="27"/>
      <c r="D426" s="28"/>
      <c r="E426" s="29"/>
      <c r="F426" s="27"/>
      <c r="G426" s="27"/>
      <c r="H426" s="27"/>
      <c r="I426" s="27"/>
      <c r="J426" s="27"/>
      <c r="K426" s="27"/>
      <c r="L426" s="27"/>
      <c r="M426" s="37"/>
    </row>
    <row r="427" spans="1:13" x14ac:dyDescent="0.25">
      <c r="A427" s="17" t="s">
        <v>146</v>
      </c>
      <c r="B427" s="30" t="s">
        <v>110</v>
      </c>
      <c r="C427" s="19" t="s">
        <v>1</v>
      </c>
      <c r="D427" s="73" t="s">
        <v>109</v>
      </c>
      <c r="E427" s="20"/>
      <c r="F427" s="21"/>
      <c r="G427" s="21"/>
      <c r="H427" s="21"/>
      <c r="I427" s="21"/>
      <c r="J427" s="22">
        <f>I429</f>
        <v>9</v>
      </c>
      <c r="K427" s="22">
        <v>24.29</v>
      </c>
      <c r="L427" s="22">
        <f>J427*K427</f>
        <v>218.60999999999999</v>
      </c>
      <c r="M427" s="37"/>
    </row>
    <row r="428" spans="1:13" ht="68.25" customHeight="1" x14ac:dyDescent="0.25">
      <c r="A428" s="21"/>
      <c r="B428" s="21"/>
      <c r="C428" s="21"/>
      <c r="D428" s="73"/>
      <c r="E428" s="20"/>
      <c r="F428" s="21"/>
      <c r="G428" s="21"/>
      <c r="H428" s="21"/>
      <c r="I428" s="21"/>
      <c r="J428" s="21"/>
      <c r="K428" s="21"/>
      <c r="L428" s="21"/>
      <c r="M428" s="37"/>
    </row>
    <row r="429" spans="1:13" x14ac:dyDescent="0.25">
      <c r="A429" s="21"/>
      <c r="B429" s="21"/>
      <c r="C429" s="21"/>
      <c r="D429" s="23"/>
      <c r="E429" s="24">
        <v>9</v>
      </c>
      <c r="F429" s="25">
        <v>0</v>
      </c>
      <c r="G429" s="25">
        <v>0</v>
      </c>
      <c r="H429" s="25">
        <v>0</v>
      </c>
      <c r="I429" s="26">
        <f>OR(E429&lt;&gt;0,F429&lt;&gt;0,G429&lt;&gt;0,H429&lt;&gt;0)*(E429 + (E429 = 0))*(F429 + (F429 = 0))*(G429 + (G429 = 0))*(H429 + (H429 = 0))</f>
        <v>9</v>
      </c>
      <c r="J429" s="26"/>
      <c r="K429" s="26"/>
      <c r="L429" s="26"/>
      <c r="M429" s="37"/>
    </row>
    <row r="430" spans="1:13" ht="6" customHeight="1" x14ac:dyDescent="0.25">
      <c r="A430" s="27"/>
      <c r="B430" s="27"/>
      <c r="C430" s="27"/>
      <c r="D430" s="28"/>
      <c r="E430" s="29"/>
      <c r="F430" s="27"/>
      <c r="G430" s="27"/>
      <c r="H430" s="27"/>
      <c r="I430" s="27"/>
      <c r="J430" s="27"/>
      <c r="K430" s="27"/>
      <c r="L430" s="27"/>
      <c r="M430" s="37"/>
    </row>
    <row r="431" spans="1:13" x14ac:dyDescent="0.25">
      <c r="A431" s="17" t="s">
        <v>147</v>
      </c>
      <c r="B431" s="30"/>
      <c r="C431" s="19" t="s">
        <v>1</v>
      </c>
      <c r="D431" s="73" t="s">
        <v>160</v>
      </c>
      <c r="E431" s="20"/>
      <c r="F431" s="21"/>
      <c r="G431" s="21"/>
      <c r="H431" s="21"/>
      <c r="I431" s="21"/>
      <c r="J431" s="22">
        <f>I433</f>
        <v>7</v>
      </c>
      <c r="K431" s="22">
        <v>106.35</v>
      </c>
      <c r="L431" s="22">
        <f>J431*K431</f>
        <v>744.44999999999993</v>
      </c>
      <c r="M431" s="37"/>
    </row>
    <row r="432" spans="1:13" ht="52.5" customHeight="1" x14ac:dyDescent="0.25">
      <c r="A432" s="21"/>
      <c r="B432" s="21"/>
      <c r="C432" s="21"/>
      <c r="D432" s="73"/>
      <c r="E432" s="20"/>
      <c r="F432" s="21"/>
      <c r="G432" s="21"/>
      <c r="H432" s="21"/>
      <c r="I432" s="21"/>
      <c r="J432" s="21"/>
      <c r="K432" s="21"/>
      <c r="L432" s="21"/>
      <c r="M432" s="37"/>
    </row>
    <row r="433" spans="1:13" x14ac:dyDescent="0.25">
      <c r="A433" s="21"/>
      <c r="B433" s="21"/>
      <c r="C433" s="21"/>
      <c r="D433" s="23"/>
      <c r="E433" s="24">
        <v>7</v>
      </c>
      <c r="F433" s="25">
        <v>0</v>
      </c>
      <c r="G433" s="25">
        <v>0</v>
      </c>
      <c r="H433" s="25">
        <v>0</v>
      </c>
      <c r="I433" s="26">
        <f>OR(E433&lt;&gt;0,F433&lt;&gt;0,G433&lt;&gt;0,H433&lt;&gt;0)*(E433 + (E433 = 0))*(F433 + (F433 = 0))*(G433 + (G433 = 0))*(H433 + (H433 = 0))</f>
        <v>7</v>
      </c>
      <c r="J433" s="26"/>
      <c r="K433" s="26"/>
      <c r="L433" s="26"/>
      <c r="M433" s="37"/>
    </row>
    <row r="434" spans="1:13" x14ac:dyDescent="0.25">
      <c r="A434" s="27"/>
      <c r="B434" s="27"/>
      <c r="C434" s="27"/>
      <c r="D434" s="28"/>
      <c r="E434" s="29"/>
      <c r="F434" s="27"/>
      <c r="G434" s="27"/>
      <c r="H434" s="27"/>
      <c r="I434" s="27"/>
      <c r="J434" s="27"/>
      <c r="K434" s="27"/>
      <c r="L434" s="27"/>
      <c r="M434" s="37"/>
    </row>
    <row r="435" spans="1:13" x14ac:dyDescent="0.25">
      <c r="A435" s="21"/>
      <c r="B435" s="21"/>
      <c r="C435" s="21"/>
      <c r="D435" s="56" t="s">
        <v>200</v>
      </c>
      <c r="E435" s="34"/>
      <c r="F435" s="32"/>
      <c r="G435" s="32"/>
      <c r="H435" s="32"/>
      <c r="I435" s="35" t="s">
        <v>21</v>
      </c>
      <c r="J435" s="36"/>
      <c r="K435" s="36"/>
      <c r="L435" s="22">
        <f>SUM(L419:L433)</f>
        <v>2540.2950000000001</v>
      </c>
      <c r="M435" s="37"/>
    </row>
    <row r="436" spans="1:13" x14ac:dyDescent="0.25">
      <c r="A436" s="27"/>
      <c r="B436" s="27"/>
      <c r="C436" s="27"/>
      <c r="D436" s="28"/>
      <c r="E436" s="29"/>
      <c r="F436" s="27"/>
      <c r="G436" s="27"/>
      <c r="H436" s="27"/>
      <c r="I436" s="27"/>
      <c r="J436" s="27"/>
      <c r="K436" s="27"/>
      <c r="L436" s="27"/>
      <c r="M436" s="37"/>
    </row>
    <row r="437" spans="1:13" s="6" customFormat="1" x14ac:dyDescent="0.25">
      <c r="A437" s="40"/>
      <c r="B437" s="40"/>
      <c r="C437" s="40"/>
      <c r="D437" s="41"/>
      <c r="E437" s="42"/>
      <c r="F437" s="40"/>
      <c r="G437" s="40"/>
      <c r="H437" s="40"/>
      <c r="I437" s="40"/>
      <c r="J437" s="40"/>
      <c r="K437" s="40"/>
      <c r="L437" s="40"/>
      <c r="M437" s="57"/>
    </row>
    <row r="438" spans="1:13" x14ac:dyDescent="0.25">
      <c r="A438" s="74"/>
      <c r="B438" s="74"/>
      <c r="C438" s="12"/>
      <c r="D438" s="78" t="s">
        <v>231</v>
      </c>
      <c r="E438" s="78"/>
      <c r="F438" s="15"/>
      <c r="G438" s="15"/>
      <c r="H438" s="15"/>
      <c r="I438" s="15" t="s">
        <v>21</v>
      </c>
      <c r="J438" s="16"/>
      <c r="K438" s="16"/>
      <c r="L438" s="16">
        <f>L25+L50+L85+L122+L155+L183+L302+L322+L351+L414+L435</f>
        <v>113227.27692</v>
      </c>
      <c r="M438" s="37"/>
    </row>
    <row r="439" spans="1:13" s="6" customFormat="1" x14ac:dyDescent="0.25">
      <c r="A439" s="57"/>
      <c r="B439" s="40"/>
      <c r="C439" s="40"/>
      <c r="D439" s="41"/>
      <c r="E439" s="42"/>
      <c r="F439" s="40"/>
      <c r="G439" s="40"/>
      <c r="H439" s="40"/>
      <c r="I439" s="40"/>
      <c r="J439" s="40"/>
      <c r="K439" s="40"/>
      <c r="L439" s="40"/>
      <c r="M439" s="57"/>
    </row>
    <row r="440" spans="1:13" x14ac:dyDescent="0.2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5"/>
      <c r="M440" s="37"/>
    </row>
    <row r="441" spans="1:13" x14ac:dyDescent="0.25">
      <c r="A441" s="2"/>
      <c r="B441" s="2"/>
      <c r="C441" s="2"/>
      <c r="D441" s="2"/>
      <c r="E441" s="1"/>
      <c r="F441" s="2"/>
      <c r="G441" s="2"/>
      <c r="H441" s="2"/>
      <c r="I441" s="2"/>
      <c r="J441" s="2"/>
      <c r="K441" s="2"/>
      <c r="L441" s="2"/>
      <c r="M441" s="37"/>
    </row>
    <row r="442" spans="1:13" ht="18" x14ac:dyDescent="0.25">
      <c r="A442" s="8" t="s">
        <v>25</v>
      </c>
      <c r="B442" s="2"/>
      <c r="C442" s="2"/>
      <c r="D442" s="40"/>
      <c r="E442" s="1"/>
      <c r="F442" s="2"/>
      <c r="G442" s="2"/>
      <c r="H442" s="2"/>
      <c r="I442" s="2"/>
      <c r="J442" s="2"/>
      <c r="K442" s="2"/>
      <c r="L442" s="2"/>
      <c r="M442" s="37"/>
    </row>
    <row r="443" spans="1:13" x14ac:dyDescent="0.25">
      <c r="A443" s="58" t="s">
        <v>26</v>
      </c>
      <c r="B443" s="58"/>
      <c r="C443" s="58"/>
      <c r="D443" s="59"/>
      <c r="E443" s="60"/>
      <c r="F443" s="59"/>
      <c r="G443" s="59"/>
      <c r="H443" s="59"/>
      <c r="I443" s="59"/>
      <c r="J443" s="59"/>
      <c r="K443" s="2"/>
      <c r="L443" s="2"/>
      <c r="M443" s="37"/>
    </row>
    <row r="444" spans="1:13" ht="15.75" customHeight="1" x14ac:dyDescent="0.25">
      <c r="A444" s="12"/>
      <c r="B444" s="12" t="s">
        <v>7</v>
      </c>
      <c r="C444" s="12"/>
      <c r="D444" s="61" t="s">
        <v>278</v>
      </c>
      <c r="E444" s="14"/>
      <c r="F444" s="15"/>
      <c r="G444" s="15"/>
      <c r="H444" s="15"/>
      <c r="I444" s="15"/>
      <c r="J444" s="61"/>
      <c r="K444" s="2"/>
      <c r="L444" s="2"/>
      <c r="M444" s="37"/>
    </row>
    <row r="445" spans="1:13" ht="15.75" customHeight="1" x14ac:dyDescent="0.25">
      <c r="A445" s="30"/>
      <c r="B445" s="45"/>
      <c r="C445" s="45"/>
      <c r="D445" s="45" t="s">
        <v>233</v>
      </c>
      <c r="E445" s="45"/>
      <c r="F445" s="45"/>
      <c r="G445" s="45"/>
      <c r="H445" s="45"/>
      <c r="I445" s="45"/>
      <c r="J445" s="62">
        <f>L25</f>
        <v>995.10200000000009</v>
      </c>
      <c r="K445" s="2"/>
      <c r="L445" s="2"/>
      <c r="M445" s="37"/>
    </row>
    <row r="446" spans="1:13" ht="15.75" customHeight="1" x14ac:dyDescent="0.25">
      <c r="A446" s="30"/>
      <c r="B446" s="45"/>
      <c r="C446" s="45"/>
      <c r="D446" s="45" t="s">
        <v>234</v>
      </c>
      <c r="E446" s="45"/>
      <c r="F446" s="45"/>
      <c r="G446" s="45"/>
      <c r="H446" s="45"/>
      <c r="I446" s="45"/>
      <c r="J446" s="62">
        <f>L50</f>
        <v>3476.4498799999992</v>
      </c>
      <c r="K446" s="2"/>
      <c r="L446" s="2"/>
      <c r="M446" s="37"/>
    </row>
    <row r="447" spans="1:13" ht="15.75" customHeight="1" x14ac:dyDescent="0.25">
      <c r="A447" s="30"/>
      <c r="B447" s="45"/>
      <c r="C447" s="45"/>
      <c r="D447" s="45" t="s">
        <v>235</v>
      </c>
      <c r="E447" s="45"/>
      <c r="F447" s="45"/>
      <c r="G447" s="45"/>
      <c r="H447" s="45"/>
      <c r="I447" s="45"/>
      <c r="J447" s="62">
        <f>L85</f>
        <v>33515.063590000005</v>
      </c>
      <c r="K447" s="2"/>
      <c r="L447" s="2"/>
      <c r="M447" s="37"/>
    </row>
    <row r="448" spans="1:13" ht="15.75" customHeight="1" x14ac:dyDescent="0.25">
      <c r="A448" s="30"/>
      <c r="B448" s="45"/>
      <c r="C448" s="45"/>
      <c r="D448" s="45" t="s">
        <v>236</v>
      </c>
      <c r="E448" s="45"/>
      <c r="F448" s="45"/>
      <c r="G448" s="45"/>
      <c r="H448" s="45"/>
      <c r="I448" s="45"/>
      <c r="J448" s="62">
        <f>L122</f>
        <v>5821.521999999999</v>
      </c>
      <c r="K448" s="2"/>
      <c r="L448" s="2"/>
      <c r="M448" s="37"/>
    </row>
    <row r="449" spans="1:13" ht="15.75" customHeight="1" x14ac:dyDescent="0.25">
      <c r="A449" s="30"/>
      <c r="B449" s="45"/>
      <c r="C449" s="45"/>
      <c r="D449" s="45" t="s">
        <v>241</v>
      </c>
      <c r="E449" s="45"/>
      <c r="F449" s="45"/>
      <c r="G449" s="45"/>
      <c r="H449" s="45"/>
      <c r="I449" s="45"/>
      <c r="J449" s="62">
        <f>L155</f>
        <v>1454.5259999999998</v>
      </c>
      <c r="K449" s="2"/>
      <c r="L449" s="2"/>
      <c r="M449" s="37"/>
    </row>
    <row r="450" spans="1:13" ht="15.75" customHeight="1" x14ac:dyDescent="0.25">
      <c r="A450" s="30"/>
      <c r="B450" s="45"/>
      <c r="C450" s="45"/>
      <c r="D450" s="45" t="s">
        <v>237</v>
      </c>
      <c r="E450" s="45"/>
      <c r="F450" s="45"/>
      <c r="G450" s="45"/>
      <c r="H450" s="45"/>
      <c r="I450" s="45"/>
      <c r="J450" s="62">
        <f>L183</f>
        <v>2552.5978499999997</v>
      </c>
      <c r="K450" s="2"/>
      <c r="L450" s="2"/>
      <c r="M450" s="37"/>
    </row>
    <row r="451" spans="1:13" ht="15.75" customHeight="1" x14ac:dyDescent="0.25">
      <c r="A451" s="30"/>
      <c r="B451" s="45"/>
      <c r="C451" s="45"/>
      <c r="D451" s="45" t="s">
        <v>238</v>
      </c>
      <c r="E451" s="45"/>
      <c r="F451" s="45"/>
      <c r="G451" s="45"/>
      <c r="H451" s="45"/>
      <c r="I451" s="45"/>
      <c r="J451" s="62">
        <f>L302</f>
        <v>14159.724</v>
      </c>
      <c r="K451" s="2"/>
      <c r="L451" s="2"/>
      <c r="M451" s="37"/>
    </row>
    <row r="452" spans="1:13" ht="15.75" customHeight="1" x14ac:dyDescent="0.25">
      <c r="A452" s="30"/>
      <c r="B452" s="45"/>
      <c r="C452" s="45"/>
      <c r="D452" s="45" t="s">
        <v>239</v>
      </c>
      <c r="E452" s="45"/>
      <c r="F452" s="45"/>
      <c r="G452" s="45"/>
      <c r="H452" s="45"/>
      <c r="I452" s="45"/>
      <c r="J452" s="62">
        <f>L322</f>
        <v>20461.174999999999</v>
      </c>
      <c r="K452" s="2"/>
      <c r="L452" s="2"/>
      <c r="M452" s="37"/>
    </row>
    <row r="453" spans="1:13" ht="15.75" customHeight="1" x14ac:dyDescent="0.25">
      <c r="A453" s="30"/>
      <c r="B453" s="45"/>
      <c r="C453" s="45"/>
      <c r="D453" s="45" t="s">
        <v>240</v>
      </c>
      <c r="E453" s="45"/>
      <c r="F453" s="45"/>
      <c r="G453" s="45"/>
      <c r="H453" s="45"/>
      <c r="I453" s="45"/>
      <c r="J453" s="62">
        <f>L351</f>
        <v>6398.32</v>
      </c>
      <c r="K453" s="2"/>
      <c r="L453" s="2"/>
      <c r="M453" s="37"/>
    </row>
    <row r="454" spans="1:13" ht="15.75" customHeight="1" x14ac:dyDescent="0.25">
      <c r="A454" s="30"/>
      <c r="B454" s="45"/>
      <c r="C454" s="45"/>
      <c r="D454" s="45" t="s">
        <v>242</v>
      </c>
      <c r="E454" s="45"/>
      <c r="F454" s="45"/>
      <c r="G454" s="45"/>
      <c r="H454" s="45"/>
      <c r="I454" s="45"/>
      <c r="J454" s="62">
        <f>L414</f>
        <v>21852.5016</v>
      </c>
      <c r="K454" s="2"/>
      <c r="L454" s="2"/>
      <c r="M454" s="37"/>
    </row>
    <row r="455" spans="1:13" ht="15.75" customHeight="1" x14ac:dyDescent="0.25">
      <c r="A455" s="30"/>
      <c r="B455" s="45"/>
      <c r="C455" s="45"/>
      <c r="D455" s="45" t="s">
        <v>243</v>
      </c>
      <c r="E455" s="45"/>
      <c r="F455" s="45"/>
      <c r="G455" s="45"/>
      <c r="H455" s="45"/>
      <c r="I455" s="45"/>
      <c r="J455" s="62">
        <f>L435</f>
        <v>2540.2950000000001</v>
      </c>
      <c r="K455" s="2"/>
      <c r="L455" s="2"/>
      <c r="M455" s="37"/>
    </row>
    <row r="456" spans="1:13" ht="15.75" customHeight="1" x14ac:dyDescent="0.25">
      <c r="A456" s="12"/>
      <c r="B456" s="12" t="s">
        <v>7</v>
      </c>
      <c r="C456" s="61"/>
      <c r="D456" s="15"/>
      <c r="E456" s="14"/>
      <c r="F456" s="15"/>
      <c r="G456" s="15"/>
      <c r="H456" s="15"/>
      <c r="I456" s="15"/>
      <c r="J456" s="15"/>
      <c r="K456" s="2"/>
      <c r="L456" s="2"/>
      <c r="M456" s="37"/>
    </row>
    <row r="457" spans="1:13" x14ac:dyDescent="0.25">
      <c r="A457" s="77"/>
      <c r="B457" s="77"/>
      <c r="C457" s="77"/>
      <c r="D457" s="77" t="s">
        <v>281</v>
      </c>
      <c r="E457" s="77"/>
      <c r="F457" s="77"/>
      <c r="G457" s="77" t="s">
        <v>232</v>
      </c>
      <c r="H457" s="77"/>
      <c r="I457" s="77"/>
      <c r="J457" s="63">
        <f>SUM(J445:J455)</f>
        <v>113227.27692</v>
      </c>
      <c r="K457" s="2"/>
      <c r="L457" s="2"/>
      <c r="M457" s="37"/>
    </row>
    <row r="458" spans="1:13" x14ac:dyDescent="0.25">
      <c r="A458" s="37"/>
      <c r="B458" s="37"/>
      <c r="C458" s="37"/>
      <c r="D458" s="37"/>
      <c r="E458" s="37"/>
      <c r="F458" s="37"/>
      <c r="G458" s="37"/>
      <c r="H458" s="37"/>
      <c r="I458" s="37"/>
      <c r="J458" s="2"/>
      <c r="K458" s="2"/>
      <c r="L458" s="2"/>
      <c r="M458" s="37"/>
    </row>
    <row r="459" spans="1:13" x14ac:dyDescent="0.25">
      <c r="A459" s="37"/>
      <c r="B459" s="37"/>
      <c r="C459" s="37"/>
      <c r="D459" s="37"/>
      <c r="E459" s="37"/>
      <c r="F459" s="37"/>
      <c r="G459" s="37"/>
      <c r="H459" s="37"/>
      <c r="I459" s="37"/>
      <c r="J459" s="2"/>
      <c r="K459" s="2"/>
      <c r="L459" s="2"/>
      <c r="M459" s="37"/>
    </row>
    <row r="460" spans="1:13" x14ac:dyDescent="0.25">
      <c r="A460" s="37"/>
      <c r="B460" s="37"/>
      <c r="C460" s="37"/>
      <c r="D460" s="37"/>
      <c r="E460" s="37"/>
      <c r="F460" s="37"/>
      <c r="G460" s="37"/>
      <c r="H460" s="37"/>
      <c r="I460" s="37"/>
      <c r="J460" s="2"/>
      <c r="K460" s="2"/>
      <c r="L460" s="2"/>
      <c r="M460" s="37"/>
    </row>
    <row r="461" spans="1:13" x14ac:dyDescent="0.25">
      <c r="A461" s="2"/>
      <c r="B461" s="2"/>
      <c r="C461" s="2"/>
      <c r="D461" s="2"/>
      <c r="E461" s="1"/>
      <c r="F461" s="2"/>
      <c r="G461" s="2"/>
      <c r="H461" s="2"/>
      <c r="I461" s="2"/>
      <c r="J461" s="2"/>
      <c r="K461" s="2"/>
      <c r="L461" s="2"/>
      <c r="M461" s="2"/>
    </row>
    <row r="462" spans="1:13" ht="18" x14ac:dyDescent="0.25">
      <c r="A462" s="8" t="s">
        <v>27</v>
      </c>
      <c r="B462" s="2"/>
      <c r="C462" s="2"/>
      <c r="D462" s="2"/>
      <c r="E462" s="1"/>
      <c r="F462" s="2"/>
      <c r="G462" s="2"/>
      <c r="H462" s="2"/>
      <c r="I462" s="2"/>
      <c r="J462" s="2"/>
      <c r="K462" s="2"/>
      <c r="L462" s="2"/>
      <c r="M462" s="2"/>
    </row>
    <row r="463" spans="1:13" x14ac:dyDescent="0.25">
      <c r="A463" s="58" t="s">
        <v>26</v>
      </c>
      <c r="B463" s="58"/>
      <c r="C463" s="58"/>
      <c r="D463" s="59"/>
      <c r="E463" s="60"/>
      <c r="F463" s="59"/>
      <c r="G463" s="59"/>
      <c r="H463" s="59"/>
      <c r="I463" s="59"/>
      <c r="J463" s="59"/>
      <c r="K463" s="2"/>
      <c r="L463" s="2"/>
      <c r="M463" s="2"/>
    </row>
    <row r="464" spans="1:13" ht="15.75" customHeight="1" x14ac:dyDescent="0.25">
      <c r="A464" s="12"/>
      <c r="B464" s="12" t="s">
        <v>7</v>
      </c>
      <c r="C464" s="12"/>
      <c r="D464" s="61" t="s">
        <v>278</v>
      </c>
      <c r="E464" s="14"/>
      <c r="F464" s="15"/>
      <c r="G464" s="15"/>
      <c r="H464" s="15"/>
      <c r="I464" s="15"/>
      <c r="J464" s="61"/>
      <c r="K464" s="2"/>
      <c r="L464" s="2"/>
      <c r="M464" s="2"/>
    </row>
    <row r="465" spans="1:13" ht="15.75" customHeight="1" x14ac:dyDescent="0.25">
      <c r="A465" s="30"/>
      <c r="B465" s="45"/>
      <c r="C465" s="45"/>
      <c r="D465" s="45" t="s">
        <v>28</v>
      </c>
      <c r="E465" s="45"/>
      <c r="F465" s="45"/>
      <c r="G465" s="45"/>
      <c r="H465" s="45"/>
      <c r="I465" s="45"/>
      <c r="J465" s="62">
        <f>J457</f>
        <v>113227.27692</v>
      </c>
      <c r="K465" s="2"/>
      <c r="L465" s="2"/>
      <c r="M465" s="2"/>
    </row>
    <row r="466" spans="1:13" ht="15.75" customHeight="1" x14ac:dyDescent="0.25">
      <c r="A466" s="30"/>
      <c r="B466" s="45"/>
      <c r="C466" s="45"/>
      <c r="D466" s="45" t="s">
        <v>29</v>
      </c>
      <c r="E466" s="45"/>
      <c r="F466" s="45"/>
      <c r="G466" s="45"/>
      <c r="H466" s="45"/>
      <c r="I466" s="45"/>
      <c r="J466" s="62">
        <f>13% * J465</f>
        <v>14719.545999600001</v>
      </c>
      <c r="K466" s="2"/>
      <c r="L466" s="2"/>
      <c r="M466" s="2"/>
    </row>
    <row r="467" spans="1:13" ht="15.75" customHeight="1" x14ac:dyDescent="0.25">
      <c r="A467" s="30"/>
      <c r="B467" s="45"/>
      <c r="C467" s="45"/>
      <c r="D467" s="45" t="s">
        <v>30</v>
      </c>
      <c r="E467" s="45"/>
      <c r="F467" s="45"/>
      <c r="G467" s="45"/>
      <c r="H467" s="45"/>
      <c r="I467" s="45"/>
      <c r="J467" s="62">
        <f>6% * J465</f>
        <v>6793.6366152000001</v>
      </c>
      <c r="K467" s="2"/>
      <c r="L467" s="2"/>
      <c r="M467" s="2"/>
    </row>
    <row r="468" spans="1:13" s="6" customFormat="1" ht="15.75" customHeight="1" x14ac:dyDescent="0.25">
      <c r="A468" s="64"/>
      <c r="B468" s="72"/>
      <c r="C468" s="72"/>
      <c r="D468" s="65"/>
      <c r="E468" s="72"/>
      <c r="F468" s="72"/>
      <c r="G468" s="72"/>
      <c r="H468" s="72"/>
      <c r="I468" s="72"/>
      <c r="J468" s="66"/>
      <c r="K468" s="66"/>
      <c r="L468" s="66"/>
      <c r="M468" s="66"/>
    </row>
    <row r="469" spans="1:13" ht="15.75" customHeight="1" x14ac:dyDescent="0.25">
      <c r="A469" s="12"/>
      <c r="B469" s="12" t="s">
        <v>7</v>
      </c>
      <c r="C469" s="12"/>
      <c r="D469" s="61" t="s">
        <v>31</v>
      </c>
      <c r="E469" s="14"/>
      <c r="F469" s="15"/>
      <c r="G469" s="15"/>
      <c r="H469" s="15"/>
      <c r="I469" s="15"/>
      <c r="J469" s="71">
        <f>SUM(J465:J467)</f>
        <v>134740.4595348</v>
      </c>
      <c r="K469" s="2"/>
      <c r="L469" s="2"/>
      <c r="M469" s="2"/>
    </row>
    <row r="470" spans="1:13" s="6" customFormat="1" ht="15.75" customHeight="1" x14ac:dyDescent="0.25">
      <c r="A470" s="64"/>
      <c r="B470" s="72"/>
      <c r="C470" s="72"/>
      <c r="D470" s="65"/>
      <c r="E470" s="72"/>
      <c r="F470" s="72"/>
      <c r="G470" s="72"/>
      <c r="H470" s="72"/>
      <c r="I470" s="72"/>
      <c r="J470" s="66"/>
      <c r="K470" s="66"/>
      <c r="L470" s="66"/>
      <c r="M470" s="66"/>
    </row>
    <row r="471" spans="1:13" ht="15.75" customHeight="1" x14ac:dyDescent="0.25">
      <c r="A471" s="12"/>
      <c r="B471" s="12" t="s">
        <v>7</v>
      </c>
      <c r="C471" s="12"/>
      <c r="D471" s="61" t="s">
        <v>32</v>
      </c>
      <c r="E471" s="14"/>
      <c r="F471" s="15"/>
      <c r="G471" s="15"/>
      <c r="H471" s="15"/>
      <c r="I471" s="15"/>
      <c r="J471" s="71">
        <f>21% * J469</f>
        <v>28295.496502308</v>
      </c>
      <c r="K471" s="2"/>
      <c r="L471" s="2"/>
      <c r="M471" s="2"/>
    </row>
    <row r="472" spans="1:13" s="6" customFormat="1" ht="15.75" customHeight="1" x14ac:dyDescent="0.25">
      <c r="A472" s="64"/>
      <c r="B472" s="72"/>
      <c r="C472" s="72"/>
      <c r="D472" s="65"/>
      <c r="E472" s="72"/>
      <c r="F472" s="72"/>
      <c r="G472" s="72"/>
      <c r="H472" s="72"/>
      <c r="I472" s="72"/>
      <c r="J472" s="66"/>
      <c r="K472" s="66"/>
      <c r="L472" s="66"/>
      <c r="M472" s="66"/>
    </row>
    <row r="473" spans="1:13" ht="15.75" x14ac:dyDescent="0.25">
      <c r="A473" s="58"/>
      <c r="B473" s="58"/>
      <c r="C473" s="58"/>
      <c r="D473" s="67" t="s">
        <v>279</v>
      </c>
      <c r="E473" s="60"/>
      <c r="F473" s="59"/>
      <c r="G473" s="59"/>
      <c r="H473" s="59"/>
      <c r="I473" s="59"/>
      <c r="J473" s="68">
        <f>SUM(J469:J471)</f>
        <v>163035.956037108</v>
      </c>
      <c r="K473" s="2"/>
      <c r="L473" s="2"/>
      <c r="M473" s="2"/>
    </row>
    <row r="474" spans="1:13" x14ac:dyDescent="0.25">
      <c r="A474" s="37"/>
      <c r="B474" s="37"/>
      <c r="C474" s="37"/>
      <c r="D474" s="37"/>
      <c r="E474" s="37"/>
      <c r="F474" s="37"/>
      <c r="G474" s="37"/>
      <c r="H474" s="37"/>
      <c r="I474" s="37"/>
      <c r="J474" s="2"/>
      <c r="K474" s="2"/>
      <c r="L474" s="2"/>
      <c r="M474" s="2"/>
    </row>
    <row r="475" spans="1:13" x14ac:dyDescent="0.25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5"/>
      <c r="M475" s="5"/>
    </row>
    <row r="476" spans="1:13" ht="42.75" x14ac:dyDescent="0.25">
      <c r="A476" s="69"/>
      <c r="B476" s="69"/>
      <c r="C476" s="69"/>
      <c r="D476" s="70" t="s">
        <v>280</v>
      </c>
      <c r="E476" s="37"/>
      <c r="F476" s="37"/>
      <c r="G476" s="37"/>
      <c r="H476" s="37"/>
      <c r="I476" s="37"/>
      <c r="J476" s="37"/>
      <c r="K476" s="37"/>
      <c r="L476" s="5"/>
      <c r="M476" s="5"/>
    </row>
    <row r="477" spans="1:13" x14ac:dyDescent="0.25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5"/>
      <c r="M477" s="5"/>
    </row>
    <row r="478" spans="1:13" x14ac:dyDescent="0.25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5"/>
      <c r="M478" s="5"/>
    </row>
    <row r="479" spans="1:13" x14ac:dyDescent="0.25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</row>
  </sheetData>
  <mergeCells count="122">
    <mergeCell ref="D431:D432"/>
    <mergeCell ref="G457:I457"/>
    <mergeCell ref="A418:B418"/>
    <mergeCell ref="D418:E418"/>
    <mergeCell ref="D419:D420"/>
    <mergeCell ref="D423:D424"/>
    <mergeCell ref="D427:D428"/>
    <mergeCell ref="D407:D408"/>
    <mergeCell ref="D410:D411"/>
    <mergeCell ref="A438:B438"/>
    <mergeCell ref="D438:E438"/>
    <mergeCell ref="A457:C457"/>
    <mergeCell ref="D457:F457"/>
    <mergeCell ref="D395:D396"/>
    <mergeCell ref="D397:D398"/>
    <mergeCell ref="D399:D400"/>
    <mergeCell ref="D401:D402"/>
    <mergeCell ref="D403:D404"/>
    <mergeCell ref="D405:D406"/>
    <mergeCell ref="D380:D381"/>
    <mergeCell ref="D382:D383"/>
    <mergeCell ref="D385:D386"/>
    <mergeCell ref="D387:D388"/>
    <mergeCell ref="D389:D390"/>
    <mergeCell ref="D391:D392"/>
    <mergeCell ref="D356:D357"/>
    <mergeCell ref="D360:D361"/>
    <mergeCell ref="D364:D365"/>
    <mergeCell ref="D368:D369"/>
    <mergeCell ref="D372:D373"/>
    <mergeCell ref="D376:D377"/>
    <mergeCell ref="D335:D336"/>
    <mergeCell ref="D339:D340"/>
    <mergeCell ref="D343:D344"/>
    <mergeCell ref="D347:D348"/>
    <mergeCell ref="A355:B355"/>
    <mergeCell ref="D355:E355"/>
    <mergeCell ref="D314:D315"/>
    <mergeCell ref="D318:D319"/>
    <mergeCell ref="A326:B326"/>
    <mergeCell ref="D326:E326"/>
    <mergeCell ref="D327:D328"/>
    <mergeCell ref="D331:D332"/>
    <mergeCell ref="D292:D293"/>
    <mergeCell ref="D296:D297"/>
    <mergeCell ref="D299:D300"/>
    <mergeCell ref="A306:B306"/>
    <mergeCell ref="D306:E306"/>
    <mergeCell ref="D307:D308"/>
    <mergeCell ref="D266:D267"/>
    <mergeCell ref="D270:D271"/>
    <mergeCell ref="D274:D275"/>
    <mergeCell ref="D278:D279"/>
    <mergeCell ref="D282:D283"/>
    <mergeCell ref="D286:D287"/>
    <mergeCell ref="D242:D243"/>
    <mergeCell ref="D246:D247"/>
    <mergeCell ref="D250:D251"/>
    <mergeCell ref="D254:D255"/>
    <mergeCell ref="D258:D259"/>
    <mergeCell ref="D262:D263"/>
    <mergeCell ref="D215:D216"/>
    <mergeCell ref="D220:D221"/>
    <mergeCell ref="D226:D227"/>
    <mergeCell ref="D230:D231"/>
    <mergeCell ref="D234:D235"/>
    <mergeCell ref="D238:D239"/>
    <mergeCell ref="D188:D189"/>
    <mergeCell ref="D192:D193"/>
    <mergeCell ref="D196:D197"/>
    <mergeCell ref="D200:D201"/>
    <mergeCell ref="D204:D205"/>
    <mergeCell ref="D210:D211"/>
    <mergeCell ref="D160:D161"/>
    <mergeCell ref="D165:D166"/>
    <mergeCell ref="D170:D171"/>
    <mergeCell ref="D175:D176"/>
    <mergeCell ref="D179:D180"/>
    <mergeCell ref="A187:B187"/>
    <mergeCell ref="D187:E187"/>
    <mergeCell ref="D139:D140"/>
    <mergeCell ref="D143:D144"/>
    <mergeCell ref="D147:D148"/>
    <mergeCell ref="D151:D152"/>
    <mergeCell ref="A159:B159"/>
    <mergeCell ref="D159:E159"/>
    <mergeCell ref="D118:D119"/>
    <mergeCell ref="A126:B126"/>
    <mergeCell ref="D126:E126"/>
    <mergeCell ref="D127:D128"/>
    <mergeCell ref="D131:D132"/>
    <mergeCell ref="D135:D136"/>
    <mergeCell ref="D94:D95"/>
    <mergeCell ref="D98:D99"/>
    <mergeCell ref="D102:D103"/>
    <mergeCell ref="D106:D107"/>
    <mergeCell ref="D110:D111"/>
    <mergeCell ref="D114:D115"/>
    <mergeCell ref="D73:D74"/>
    <mergeCell ref="D77:D78"/>
    <mergeCell ref="D81:D82"/>
    <mergeCell ref="A89:B89"/>
    <mergeCell ref="D89:E89"/>
    <mergeCell ref="D90:D91"/>
    <mergeCell ref="A54:B54"/>
    <mergeCell ref="D54:E54"/>
    <mergeCell ref="D55:D56"/>
    <mergeCell ref="D61:D62"/>
    <mergeCell ref="D65:D66"/>
    <mergeCell ref="D69:D70"/>
    <mergeCell ref="A29:B29"/>
    <mergeCell ref="D29:E29"/>
    <mergeCell ref="D30:D31"/>
    <mergeCell ref="D35:D36"/>
    <mergeCell ref="D40:D41"/>
    <mergeCell ref="D46:D47"/>
    <mergeCell ref="A4:B4"/>
    <mergeCell ref="D5:D6"/>
    <mergeCell ref="D9:D10"/>
    <mergeCell ref="D13:D14"/>
    <mergeCell ref="D17:D18"/>
    <mergeCell ref="D21:D22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18" manualBreakCount="18">
    <brk id="27" max="11" man="1"/>
    <brk id="68" max="11" man="1"/>
    <brk id="87" max="11" man="1"/>
    <brk id="113" max="11" man="1"/>
    <brk id="142" max="11" man="1"/>
    <brk id="178" max="11" man="1"/>
    <brk id="199" max="11" man="1"/>
    <brk id="229" max="11" man="1"/>
    <brk id="249" max="11" man="1"/>
    <brk id="281" max="11" man="1"/>
    <brk id="317" max="11" man="1"/>
    <brk id="346" max="11" man="1"/>
    <brk id="379" max="11" man="1"/>
    <brk id="400" max="11" man="1"/>
    <brk id="425" max="11" man="1"/>
    <brk id="439" max="11" man="1"/>
    <brk id="459" max="11" man="1"/>
    <brk id="416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PRSSUPOST.LAST</vt:lpstr>
      <vt:lpstr>PRSSUPOST.LAST!Área_de_impresión</vt:lpstr>
      <vt:lpstr>PRSSUPOST.LAST!Títulos_a_imprimir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MIQUEL BAYARRI</dc:creator>
  <cp:lastModifiedBy>Marc</cp:lastModifiedBy>
  <cp:lastPrinted>2024-06-21T09:34:20Z</cp:lastPrinted>
  <dcterms:created xsi:type="dcterms:W3CDTF">2023-06-27T13:36:02Z</dcterms:created>
  <dcterms:modified xsi:type="dcterms:W3CDTF">2024-10-04T12:36:08Z</dcterms:modified>
</cp:coreProperties>
</file>