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G:\Unidades compartidas\03-Proyectos\Barcelona\Camp Nou\04-Entregas\2025-06-19 Señalización variable DEFINITIVO\"/>
    </mc:Choice>
  </mc:AlternateContent>
  <xr:revisionPtr revIDLastSave="0" documentId="13_ncr:1_{7784DD2E-24EE-4D46-B5A3-305C9270B358}" xr6:coauthVersionLast="47" xr6:coauthVersionMax="47" xr10:uidLastSave="{00000000-0000-0000-0000-000000000000}"/>
  <bookViews>
    <workbookView xWindow="-48120" yWindow="-120" windowWidth="24240" windowHeight="13020" tabRatio="785" activeTab="1" xr2:uid="{E3CE9718-D875-4FF1-93A6-292CBDEBAD3C}"/>
  </bookViews>
  <sheets>
    <sheet name="Amidements - SenVar" sheetId="7" r:id="rId1"/>
    <sheet name="Pressupost  - SenVar" sheetId="5" r:id="rId2"/>
  </sheets>
  <definedNames>
    <definedName name="_xlnm._FilterDatabase" localSheetId="0" hidden="1">'Amidements - SenVar'!$A$2:$F$2</definedName>
    <definedName name="ObraCivi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5" l="1"/>
  <c r="F18" i="5" s="1"/>
  <c r="F11" i="7"/>
  <c r="E11" i="7"/>
  <c r="D11" i="7"/>
  <c r="C11" i="7"/>
  <c r="B11" i="7"/>
  <c r="G15" i="5"/>
  <c r="G16" i="5"/>
  <c r="F12" i="7" l="1"/>
  <c r="G12" i="5"/>
  <c r="F13" i="5"/>
  <c r="F14" i="5" l="1"/>
  <c r="G14" i="5" s="1"/>
  <c r="G13" i="5"/>
  <c r="G5" i="5" l="1"/>
  <c r="F10" i="5" l="1"/>
  <c r="G10" i="5" s="1"/>
  <c r="F9" i="5"/>
  <c r="G9" i="5" s="1"/>
  <c r="G11" i="5"/>
  <c r="F8" i="5"/>
  <c r="G8" i="5" s="1"/>
  <c r="F7" i="5"/>
  <c r="G7" i="5" s="1"/>
  <c r="G6" i="5"/>
  <c r="F4" i="5"/>
  <c r="C12" i="7" l="1"/>
  <c r="G19" i="5" l="1"/>
  <c r="G4" i="5"/>
  <c r="G3" i="5" l="1"/>
  <c r="G2" i="5"/>
  <c r="G20" i="5" l="1"/>
  <c r="G22" i="5" l="1"/>
  <c r="G23" i="5" s="1"/>
  <c r="G25" i="5" s="1"/>
  <c r="G24" i="5" l="1"/>
  <c r="G26" i="5" s="1"/>
  <c r="G27" i="5" l="1"/>
  <c r="G28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tc={1E8F9770-CCA6-42EA-BFFC-69A26B30E270}</author>
    <author>tc={B0E1E73D-AA5A-4AD7-B3FC-7D7EAB4BDBD6}</author>
  </authors>
  <commentList>
    <comment ref="E5" authorId="0" shapeId="0" xr:uid="{1E8F9770-CCA6-42EA-BFFC-69A26B30E270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Material: 130€/ m2 Nivell II x 0,42 x 0,12 
+10,96 € de col.locació
</t>
      </text>
    </comment>
    <comment ref="F12" authorId="1" shapeId="0" xr:uid="{B0E1E73D-AA5A-4AD7-B3FC-7D7EAB4BDBD6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60 m canatlizació</t>
      </text>
    </comment>
  </commentList>
</comments>
</file>

<file path=xl/sharedStrings.xml><?xml version="1.0" encoding="utf-8"?>
<sst xmlns="http://schemas.openxmlformats.org/spreadsheetml/2006/main" count="114" uniqueCount="84">
  <si>
    <t>Carrer</t>
  </si>
  <si>
    <t>Pal</t>
  </si>
  <si>
    <t>Fanal</t>
  </si>
  <si>
    <t>PMRs</t>
  </si>
  <si>
    <t>Uts</t>
  </si>
  <si>
    <t>Total</t>
  </si>
  <si>
    <t>U.M.</t>
  </si>
  <si>
    <t>Codi</t>
  </si>
  <si>
    <t>Descripció</t>
  </si>
  <si>
    <t>Preu</t>
  </si>
  <si>
    <t>u</t>
  </si>
  <si>
    <t>m</t>
  </si>
  <si>
    <t>m2</t>
  </si>
  <si>
    <t>FBB5UV10</t>
  </si>
  <si>
    <t>FBBZUV62</t>
  </si>
  <si>
    <t>Material i col·locació de fleix, per a cada senyal o placa</t>
  </si>
  <si>
    <t>FBBZUV31</t>
  </si>
  <si>
    <t>Pal cilíndric d'acer galvanitzat de 80 mm de diàmetre exterior i 4 mm de gruix, amb cargols per a subjectar la senyal</t>
  </si>
  <si>
    <t>Seguretat i Salut</t>
  </si>
  <si>
    <t>Total PEM</t>
  </si>
  <si>
    <t>Total PEC</t>
  </si>
  <si>
    <t>IVA</t>
  </si>
  <si>
    <t>Despeses generals</t>
  </si>
  <si>
    <t>Benefici industrial</t>
  </si>
  <si>
    <t>F2194JJ5</t>
  </si>
  <si>
    <t>Demolició de paviment de panots col·locats sobre base de formigó de fins a 20 cm de gruix, inclòs la demolició de la base, d'amplària fins a 0,6  m  amb  retroexcavadora  amb  martell  trencador  i  càrrega  sobre camió amb mitjans mecànics (P - 5)</t>
  </si>
  <si>
    <t>m3</t>
  </si>
  <si>
    <t>F2225121</t>
  </si>
  <si>
    <t>F228AB0F</t>
  </si>
  <si>
    <t>Excavació de rasa de fins a 1 m d'amplària i fins a 2 m de fondària, en terreny compacte, amb retroexcavadora i amb les terres deixades a la vora (P - 9)</t>
  </si>
  <si>
    <t>Rebliment  i  piconatge  de  rasa  d'amplària  més  de  0,6  i  fins  a  1,5  m, amb material seleccionat de la pròpia excavació, en tongades de gruix de fins a 25 cm, utilitzant picó vibrant, amb compactació del 95%  PM (P - 10)</t>
  </si>
  <si>
    <t>Obra civil</t>
  </si>
  <si>
    <t>Cable amb conductor de coure de tensió assignada0,6/1 kV, de designació RVFV, construcció segons norma UNE 21123-2, tetrapolar, de secció 4x6 mm2, amb armadura de fleix d'acer i coberta del cable de PVC, classe de reacció al foc Eca segons la norma UNE-EN 50575, col·locat en tub (P - 67)</t>
  </si>
  <si>
    <t>FG31H554</t>
  </si>
  <si>
    <t>Canalització amb un tub corbable corrugat de polietilè de 110 mm de diàmetre nominal, de doble capa, i dau de recobriment de 40x30 cm amb formigó HM-20 / P / 20 / I, fil guia a cada tub, part proporcional d'accessoris d'unió, separadors i obturadors (P - 55)</t>
  </si>
  <si>
    <t>FDG51437</t>
  </si>
  <si>
    <t>NPDKN006</t>
  </si>
  <si>
    <t>Connexió i integració a la xarxa activa, documentació i alta de tots els nous elements  inclosos en l’obra en plataformes i bases de dades del Ajuntament. Fins un màxim de 3 elements. *	Treballs a realitzar pel mantenidor de la xarxa. Caldrà actualitzar en fase d’obra en base a requeriments finals i punt de connexió a la xarxa existent.(P - 0)</t>
  </si>
  <si>
    <t>Paviment de panot per a vorera de color de 20x20x4 cm, classe 1a, preu alt, col·locat a truc de maceta amb morter mixt 1:0,5:4 i beurada de color amb ciment blanc de ram de paleta (P - 22)</t>
  </si>
  <si>
    <t>F9E1F20P</t>
  </si>
  <si>
    <t>Partida alçada a justificar per a nous requeriments funcionals de l'Ajuntament de Barcelona, a disposició de la Direcció d'obra (P - 0)</t>
  </si>
  <si>
    <t>Partida per a l’actualització i gestió d’inventaris del Departament d’Espai Urbà (incloent Senyalització horitzontal i vertical, Semaforització, Paviments, Mobiliari Urbà i Cartografia d’acord amb els criteris dels plecs tècnics corresponents i la base cartogràfica de l'Ajuntament de Barcelona</t>
  </si>
  <si>
    <t>Nº</t>
  </si>
  <si>
    <t>-</t>
  </si>
  <si>
    <t>Taxis</t>
  </si>
  <si>
    <t>Vinilo</t>
  </si>
  <si>
    <t>Uds.</t>
  </si>
  <si>
    <t>PMR</t>
  </si>
  <si>
    <t>Subministrament i col·locacio de senyal d'alumini de 1400x800 mm, acabada amb làmina retroreflectora classe RA2 (H.I. Nivell II), amb finestres de 100 mm d'alçària amb LED's (fins a 8 finestres), per a col·locar la data o text, acumulador mòdem i abraçadores especials per a instal·lar en fanals o en pal, totalment instal·lat, inclòs tots els components necessaris, legalitzacions, instal·lació de software i posada en marxa</t>
  </si>
  <si>
    <t>Subtotal</t>
  </si>
  <si>
    <t>Subministrament i instal.lació de senyals verticals</t>
  </si>
  <si>
    <t>Preparació de fanals</t>
  </si>
  <si>
    <t>FBBWUV40</t>
  </si>
  <si>
    <t>2 pals x 4 m c/u</t>
  </si>
  <si>
    <t>4 x senyal</t>
  </si>
  <si>
    <t xml:space="preserve">Subministrament i col·locacio de vinil adhesiu amb làmina retroreflectora classe RA2 (H.I. Nivell II) de 420 x 120mm </t>
  </si>
  <si>
    <t>MHOA400</t>
  </si>
  <si>
    <t>BG31102</t>
  </si>
  <si>
    <t>MHOA300</t>
  </si>
  <si>
    <t>A1102</t>
  </si>
  <si>
    <t>MHX041</t>
  </si>
  <si>
    <t>MHTA201</t>
  </si>
  <si>
    <t>Nous senyals motos</t>
  </si>
  <si>
    <t>Adhesius senyals actuals</t>
  </si>
  <si>
    <t>Prohibició d'estacionament</t>
  </si>
  <si>
    <t>C. Baldiri Reixac</t>
  </si>
  <si>
    <t>C. Josep Samitier</t>
  </si>
  <si>
    <t>C. Llorens i Artigas</t>
  </si>
  <si>
    <t>C. Martí i Franquès</t>
  </si>
  <si>
    <t>C. Menéndez y Pelayo</t>
  </si>
  <si>
    <t>C. Pascual i Vila</t>
  </si>
  <si>
    <t>C. Pau Gargallo</t>
  </si>
  <si>
    <t>Av. Joan XXIII</t>
  </si>
  <si>
    <t>ut</t>
  </si>
  <si>
    <r>
      <rPr>
        <sz val="11"/>
        <rFont val="Arial Narrow"/>
        <family val="2"/>
      </rPr>
      <t>Subministrament i instal∙lació i/o substitució de caixa de protecció i derivacions per a una o dues làmpades de punt de llum a terra, incloent la caixa de
connexions</t>
    </r>
  </si>
  <si>
    <r>
      <rPr>
        <sz val="11"/>
        <rFont val="Arial Narrow"/>
        <family val="2"/>
      </rPr>
      <t xml:space="preserve">Cable amb conductor de coure de 0,6/1 kV de tensió assignada, amb designació RV‐K, tripolar, de secció 3 x 2,5 mm2, amb coberta del cable de polietilé reticulat. </t>
    </r>
    <r>
      <rPr>
        <b/>
        <sz val="11"/>
        <rFont val="Arial Narrow"/>
        <family val="2"/>
      </rPr>
      <t>Estimació de 3mts de cablejat per suport</t>
    </r>
  </si>
  <si>
    <r>
      <rPr>
        <sz val="11"/>
        <rFont val="Arial Narrow"/>
        <family val="2"/>
      </rPr>
      <t xml:space="preserve">Renovació de cable muntant per normativa en suports de fins a 10m. Inclòs el cable muntant. Sempre que es vulgui canviar el muntant per adequar‐lo a normativa es procurarà coordinar‐ho amb el recanvi de làmpades preventiu. </t>
    </r>
    <r>
      <rPr>
        <b/>
        <sz val="11"/>
        <rFont val="Arial Narrow"/>
        <family val="2"/>
      </rPr>
      <t>Equivaència per estesa i connexió del cablejat per dintre del suport, des de la caixa fins a la bateria</t>
    </r>
  </si>
  <si>
    <t>h</t>
  </si>
  <si>
    <r>
      <rPr>
        <sz val="11"/>
        <rFont val="Arial Narrow"/>
        <family val="2"/>
      </rPr>
      <t xml:space="preserve">Equip de 2 operaris + furgoneta
</t>
    </r>
    <r>
      <rPr>
        <b/>
        <sz val="11"/>
        <rFont val="Arial Narrow"/>
        <family val="2"/>
      </rPr>
      <t>Equivalència de 0,4h per mecanització del suport (obertura per alimentació de la bateria).</t>
    </r>
  </si>
  <si>
    <r>
      <t xml:space="preserve">Desmuntatge, transport a magatzem i posterior col∙locació de PLACA senyal de trànsit (Placa de qualsevol forma i mida per a senyals de trànsit, d'acer  galvanitzat i pintat, fixada mecànicament) sobre suport.Desmuntatge per a recol∙locació posterior de placa de senyalització vertical muntada sobre suport de peu o sobre parament vertical, de superfície entre 0,5 i 1 m2.Aquesta partida contempla des de 1 unitat de placa fins a 3 unitats. A partir de la quarta placa ubicada sobre suport es cobrarà una altra unitat d'aquest codi.Aquesta partida es justificarà amb fotografies del abans i després.
</t>
    </r>
    <r>
      <rPr>
        <b/>
        <sz val="11"/>
        <rFont val="Arial Narrow"/>
        <family val="2"/>
      </rPr>
      <t>Equivalencia de 2 ut. per muntatge de senyal + bateria sobre suport inclòs el cablejat entre bateria i senyal (no inclou el cable)</t>
    </r>
  </si>
  <si>
    <t>Legalització d'instal.lacions mitjançant Memòria Tècnica de Disseny simplificada o reduïda en els casos:
per acollir‐se a la instrucció 1/2015, per modificacions de potències, per canvis amb punts de llum existents o
per canvis de fins a 10 punts de llum per manteniment, que no requereixin estudi lumínic.
Inclou, elaboració i tramitació de tota la documentació necessària, Industria i companyia elèctrica
subministradora. Inclou despeses i taxes.
No inclou la inspecció de la EIC/OCA quan sigui necessària.</t>
  </si>
  <si>
    <t>Senyals actuals</t>
  </si>
  <si>
    <t>Acció</t>
  </si>
  <si>
    <t>Genèric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</si>
</sst>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5" formatCode="0.0%"/>
  </numFmts>
  <fonts count="1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rgb="FF0000F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sz val="12"/>
      <color theme="1"/>
      <name val="Aptos Narrow"/>
      <family val="2"/>
      <scheme val="minor"/>
    </font>
    <font>
      <b/>
      <sz val="13"/>
      <color theme="1"/>
      <name val="Aptos Narrow"/>
      <family val="2"/>
      <scheme val="minor"/>
    </font>
    <font>
      <b/>
      <sz val="12"/>
      <name val="Aptos Narrow"/>
      <family val="2"/>
      <scheme val="minor"/>
    </font>
    <font>
      <b/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0" fillId="0" borderId="0" xfId="0" applyAlignment="1">
      <alignment vertical="top" wrapText="1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44" fontId="7" fillId="3" borderId="1" xfId="1" applyFont="1" applyFill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9" fillId="7" borderId="1" xfId="0" applyFont="1" applyFill="1" applyBorder="1" applyAlignment="1">
      <alignment horizontal="center"/>
    </xf>
    <xf numFmtId="0" fontId="12" fillId="0" borderId="1" xfId="0" applyFont="1" applyBorder="1" applyAlignment="1">
      <alignment vertical="center" wrapText="1"/>
    </xf>
    <xf numFmtId="44" fontId="12" fillId="0" borderId="1" xfId="1" applyFont="1" applyFill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44" fontId="12" fillId="0" borderId="1" xfId="1" applyFont="1" applyFill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2" fillId="0" borderId="1" xfId="0" applyFont="1" applyBorder="1" applyAlignment="1">
      <alignment wrapText="1"/>
    </xf>
    <xf numFmtId="0" fontId="12" fillId="0" borderId="0" xfId="0" applyFont="1"/>
    <xf numFmtId="0" fontId="14" fillId="0" borderId="0" xfId="0" applyFont="1" applyAlignment="1">
      <alignment vertical="center"/>
    </xf>
    <xf numFmtId="44" fontId="13" fillId="0" borderId="0" xfId="1" applyFont="1" applyFill="1" applyAlignment="1">
      <alignment vertical="center"/>
    </xf>
    <xf numFmtId="0" fontId="14" fillId="0" borderId="0" xfId="0" applyFont="1" applyAlignment="1">
      <alignment vertical="center" wrapText="1"/>
    </xf>
    <xf numFmtId="44" fontId="14" fillId="0" borderId="0" xfId="1" applyFont="1" applyFill="1" applyBorder="1" applyAlignment="1">
      <alignment vertical="center"/>
    </xf>
    <xf numFmtId="165" fontId="14" fillId="0" borderId="0" xfId="0" applyNumberFormat="1" applyFont="1" applyAlignment="1">
      <alignment vertical="center"/>
    </xf>
    <xf numFmtId="0" fontId="14" fillId="0" borderId="2" xfId="0" applyFont="1" applyBorder="1" applyAlignment="1">
      <alignment vertical="center" wrapText="1"/>
    </xf>
    <xf numFmtId="44" fontId="14" fillId="0" borderId="2" xfId="1" applyFont="1" applyFill="1" applyBorder="1" applyAlignment="1">
      <alignment vertical="center"/>
    </xf>
    <xf numFmtId="165" fontId="14" fillId="0" borderId="2" xfId="0" applyNumberFormat="1" applyFont="1" applyBorder="1" applyAlignment="1">
      <alignment vertical="center"/>
    </xf>
    <xf numFmtId="44" fontId="14" fillId="0" borderId="0" xfId="1" applyFont="1" applyFill="1" applyAlignment="1">
      <alignment vertical="center"/>
    </xf>
    <xf numFmtId="9" fontId="14" fillId="0" borderId="0" xfId="0" applyNumberFormat="1" applyFont="1" applyAlignment="1">
      <alignment vertical="center"/>
    </xf>
    <xf numFmtId="9" fontId="14" fillId="0" borderId="2" xfId="0" applyNumberFormat="1" applyFont="1" applyBorder="1" applyAlignment="1">
      <alignment vertical="center"/>
    </xf>
    <xf numFmtId="0" fontId="16" fillId="0" borderId="0" xfId="0" applyFont="1" applyAlignment="1">
      <alignment vertical="center"/>
    </xf>
    <xf numFmtId="44" fontId="15" fillId="0" borderId="0" xfId="1" applyFont="1" applyFill="1" applyAlignment="1">
      <alignment vertic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13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0" fillId="7" borderId="1" xfId="0" applyFont="1" applyFill="1" applyBorder="1" applyAlignment="1">
      <alignment horizontal="center"/>
    </xf>
    <xf numFmtId="44" fontId="13" fillId="0" borderId="0" xfId="1" applyFont="1" applyFill="1" applyBorder="1" applyAlignment="1">
      <alignment horizontal="right" vertical="center"/>
    </xf>
    <xf numFmtId="0" fontId="0" fillId="4" borderId="3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44" fontId="15" fillId="0" borderId="0" xfId="1" applyFont="1" applyFill="1" applyBorder="1" applyAlignment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CCFFFF"/>
      <color rgb="FFFFFFCC"/>
      <color rgb="FF0000FF"/>
      <color rgb="FFFAFAFA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Fernando Goy" id="{1A9E8BC9-632D-4F39-B55D-41B8AF7F9B4D}" userId="S::fmgoy@ipsvial.es::ceeb7a48-c59c-4907-81d5-8b5e07af40a1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5" dT="2025-05-08T15:47:08.10" personId="{1A9E8BC9-632D-4F39-B55D-41B8AF7F9B4D}" id="{1E8F9770-CCA6-42EA-BFFC-69A26B30E270}">
    <text xml:space="preserve">Material: 130€/ m2 Nivell II x 0,42 x 0,12 
+10,96 € de col.locació
</text>
  </threadedComment>
  <threadedComment ref="F12" dT="2025-06-19T09:11:36.26" personId="{1A9E8BC9-632D-4F39-B55D-41B8AF7F9B4D}" id="{B0E1E73D-AA5A-4AD7-B3FC-7D7EAB4BDBD6}">
    <text>60 m canatlizació</text>
  </threadedComment>
</ThreadedComment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CD018-B269-49AB-BB9D-635ECC73A7AF}">
  <sheetPr>
    <tabColor theme="6" tint="0.79998168889431442"/>
  </sheetPr>
  <dimension ref="A1:M23"/>
  <sheetViews>
    <sheetView workbookViewId="0">
      <selection activeCell="K24" sqref="K24"/>
    </sheetView>
  </sheetViews>
  <sheetFormatPr baseColWidth="10" defaultColWidth="13.26953125" defaultRowHeight="14.5" x14ac:dyDescent="0.35"/>
  <cols>
    <col min="1" max="1" width="23.1796875" style="1" customWidth="1"/>
    <col min="2" max="3" width="12.6328125" style="1" customWidth="1"/>
    <col min="4" max="4" width="15.36328125" style="1" customWidth="1"/>
    <col min="5" max="6" width="9.81640625" style="1" customWidth="1"/>
    <col min="12" max="12" width="13.7265625" style="1" bestFit="1" customWidth="1"/>
  </cols>
  <sheetData>
    <row r="1" spans="1:13" s="2" customFormat="1" ht="16" x14ac:dyDescent="0.4">
      <c r="A1" s="4"/>
      <c r="B1" s="53" t="s">
        <v>62</v>
      </c>
      <c r="C1" s="53"/>
      <c r="D1" s="55" t="s">
        <v>63</v>
      </c>
      <c r="E1" s="55"/>
      <c r="F1" s="55"/>
      <c r="K1" s="54" t="s">
        <v>81</v>
      </c>
      <c r="L1" s="54"/>
      <c r="M1"/>
    </row>
    <row r="2" spans="1:13" s="2" customFormat="1" ht="29" x14ac:dyDescent="0.4">
      <c r="A2" s="23" t="s">
        <v>0</v>
      </c>
      <c r="B2" s="23" t="s">
        <v>1</v>
      </c>
      <c r="C2" s="23" t="s">
        <v>2</v>
      </c>
      <c r="D2" s="23" t="s">
        <v>64</v>
      </c>
      <c r="E2" s="23" t="s">
        <v>47</v>
      </c>
      <c r="F2" s="23" t="s">
        <v>44</v>
      </c>
      <c r="G2" s="11"/>
      <c r="H2" s="11"/>
      <c r="I2" s="11"/>
      <c r="J2" s="11"/>
      <c r="K2" s="5" t="s">
        <v>42</v>
      </c>
      <c r="L2" s="5" t="s">
        <v>82</v>
      </c>
    </row>
    <row r="3" spans="1:13" s="11" customFormat="1" ht="16" x14ac:dyDescent="0.4">
      <c r="A3" s="3" t="s">
        <v>72</v>
      </c>
      <c r="B3" s="24"/>
      <c r="C3" s="24"/>
      <c r="D3" s="24">
        <v>5</v>
      </c>
      <c r="E3" s="24"/>
      <c r="F3" s="24"/>
      <c r="G3"/>
      <c r="H3"/>
      <c r="I3"/>
      <c r="J3"/>
      <c r="K3" s="3">
        <v>1</v>
      </c>
      <c r="L3" s="19" t="s">
        <v>43</v>
      </c>
      <c r="M3" s="2"/>
    </row>
    <row r="4" spans="1:13" x14ac:dyDescent="0.35">
      <c r="A4" s="3" t="s">
        <v>65</v>
      </c>
      <c r="B4" s="3">
        <v>1</v>
      </c>
      <c r="C4" s="3">
        <v>1</v>
      </c>
      <c r="D4" s="3"/>
      <c r="E4" s="3"/>
      <c r="F4" s="3"/>
      <c r="K4" s="3">
        <v>2</v>
      </c>
      <c r="L4" s="20" t="s">
        <v>83</v>
      </c>
      <c r="M4" s="11"/>
    </row>
    <row r="5" spans="1:13" x14ac:dyDescent="0.35">
      <c r="A5" s="3" t="s">
        <v>66</v>
      </c>
      <c r="B5" s="3"/>
      <c r="C5" s="3">
        <v>2</v>
      </c>
      <c r="D5" s="3"/>
      <c r="E5" s="3"/>
      <c r="F5" s="3"/>
      <c r="K5" s="3">
        <v>3</v>
      </c>
      <c r="L5" s="3" t="s">
        <v>3</v>
      </c>
    </row>
    <row r="6" spans="1:13" x14ac:dyDescent="0.35">
      <c r="A6" s="3" t="s">
        <v>67</v>
      </c>
      <c r="B6" s="3">
        <v>1</v>
      </c>
      <c r="C6" s="3">
        <v>1</v>
      </c>
      <c r="D6" s="3"/>
      <c r="E6" s="3"/>
      <c r="F6" s="3"/>
      <c r="K6" s="3">
        <v>4</v>
      </c>
      <c r="L6" s="20" t="s">
        <v>83</v>
      </c>
    </row>
    <row r="7" spans="1:13" x14ac:dyDescent="0.35">
      <c r="A7" s="3" t="s">
        <v>68</v>
      </c>
      <c r="B7" s="3"/>
      <c r="C7" s="3"/>
      <c r="D7" s="3">
        <v>4</v>
      </c>
      <c r="E7" s="3">
        <v>1</v>
      </c>
      <c r="F7" s="3"/>
      <c r="K7" s="3">
        <v>5</v>
      </c>
      <c r="L7" s="20" t="s">
        <v>83</v>
      </c>
    </row>
    <row r="8" spans="1:13" x14ac:dyDescent="0.35">
      <c r="A8" s="3" t="s">
        <v>69</v>
      </c>
      <c r="B8" s="3"/>
      <c r="C8" s="3"/>
      <c r="D8" s="3"/>
      <c r="E8" s="3"/>
      <c r="F8" s="24">
        <v>2</v>
      </c>
      <c r="K8" s="3">
        <v>6</v>
      </c>
      <c r="L8" s="20" t="s">
        <v>83</v>
      </c>
    </row>
    <row r="9" spans="1:13" x14ac:dyDescent="0.35">
      <c r="A9" s="3" t="s">
        <v>70</v>
      </c>
      <c r="B9" s="3"/>
      <c r="C9" s="3">
        <v>5</v>
      </c>
      <c r="D9" s="3"/>
      <c r="E9" s="3"/>
      <c r="F9" s="3"/>
      <c r="K9" s="3">
        <v>7</v>
      </c>
      <c r="L9" s="20" t="s">
        <v>83</v>
      </c>
    </row>
    <row r="10" spans="1:13" x14ac:dyDescent="0.35">
      <c r="A10" s="3" t="s">
        <v>71</v>
      </c>
      <c r="B10" s="3"/>
      <c r="C10" s="3">
        <v>3</v>
      </c>
      <c r="D10" s="3"/>
      <c r="E10" s="3"/>
      <c r="F10" s="3"/>
      <c r="G10" s="6"/>
      <c r="H10" s="6"/>
      <c r="I10" s="6"/>
      <c r="J10" s="6"/>
      <c r="K10" s="3">
        <v>8</v>
      </c>
      <c r="L10" s="20" t="s">
        <v>83</v>
      </c>
    </row>
    <row r="11" spans="1:13" s="6" customFormat="1" x14ac:dyDescent="0.35">
      <c r="A11" s="17" t="s">
        <v>5</v>
      </c>
      <c r="B11" s="22">
        <f>SUM(B3:B10)</f>
        <v>2</v>
      </c>
      <c r="C11" s="22">
        <f t="shared" ref="C11:F11" si="0">SUM(C3:C10)</f>
        <v>12</v>
      </c>
      <c r="D11" s="25">
        <f t="shared" si="0"/>
        <v>9</v>
      </c>
      <c r="E11" s="25">
        <f t="shared" si="0"/>
        <v>1</v>
      </c>
      <c r="F11" s="25">
        <f t="shared" si="0"/>
        <v>2</v>
      </c>
      <c r="G11"/>
      <c r="H11"/>
      <c r="I11"/>
      <c r="J11"/>
      <c r="K11" s="3">
        <v>9</v>
      </c>
      <c r="L11" s="20" t="s">
        <v>83</v>
      </c>
      <c r="M11"/>
    </row>
    <row r="12" spans="1:13" ht="17" x14ac:dyDescent="0.4">
      <c r="C12" s="26">
        <f>B11+C11</f>
        <v>14</v>
      </c>
      <c r="F12" s="27">
        <f>D11+E11+F11</f>
        <v>12</v>
      </c>
      <c r="K12" s="3">
        <v>10</v>
      </c>
      <c r="L12" s="20" t="s">
        <v>83</v>
      </c>
      <c r="M12" s="6"/>
    </row>
    <row r="13" spans="1:13" x14ac:dyDescent="0.35">
      <c r="K13" s="3">
        <v>11</v>
      </c>
      <c r="L13" s="20" t="s">
        <v>83</v>
      </c>
    </row>
    <row r="14" spans="1:13" ht="16" x14ac:dyDescent="0.4">
      <c r="K14" s="3">
        <v>12</v>
      </c>
      <c r="L14" s="19" t="s">
        <v>43</v>
      </c>
    </row>
    <row r="15" spans="1:13" ht="16" x14ac:dyDescent="0.4">
      <c r="K15" s="3">
        <v>13</v>
      </c>
      <c r="L15" s="19" t="s">
        <v>43</v>
      </c>
    </row>
    <row r="16" spans="1:13" ht="16" x14ac:dyDescent="0.4">
      <c r="K16" s="3">
        <v>14</v>
      </c>
      <c r="L16" s="19" t="s">
        <v>43</v>
      </c>
    </row>
    <row r="17" spans="11:12" x14ac:dyDescent="0.35">
      <c r="K17" s="3">
        <v>15</v>
      </c>
      <c r="L17" s="20" t="s">
        <v>44</v>
      </c>
    </row>
    <row r="18" spans="11:12" x14ac:dyDescent="0.35">
      <c r="K18" s="3">
        <v>16</v>
      </c>
      <c r="L18" s="20" t="s">
        <v>44</v>
      </c>
    </row>
    <row r="20" spans="11:12" x14ac:dyDescent="0.35">
      <c r="K20" s="16" t="s">
        <v>45</v>
      </c>
      <c r="L20" s="16" t="s">
        <v>46</v>
      </c>
    </row>
    <row r="21" spans="11:12" x14ac:dyDescent="0.35">
      <c r="K21" s="15" t="s">
        <v>47</v>
      </c>
      <c r="L21" s="3">
        <v>1</v>
      </c>
    </row>
    <row r="22" spans="11:12" x14ac:dyDescent="0.35">
      <c r="K22" s="15" t="s">
        <v>44</v>
      </c>
      <c r="L22" s="3">
        <v>2</v>
      </c>
    </row>
    <row r="23" spans="11:12" x14ac:dyDescent="0.35">
      <c r="K23" s="15" t="s">
        <v>83</v>
      </c>
      <c r="L23" s="3">
        <v>9</v>
      </c>
    </row>
  </sheetData>
  <autoFilter ref="A2:F2" xr:uid="{4C6CA946-9E41-407D-BA36-F37A7E66C1BF}">
    <sortState xmlns:xlrd2="http://schemas.microsoft.com/office/spreadsheetml/2017/richdata2" ref="A3:F15">
      <sortCondition ref="A2"/>
    </sortState>
  </autoFilter>
  <mergeCells count="3">
    <mergeCell ref="B1:C1"/>
    <mergeCell ref="K1:L1"/>
    <mergeCell ref="D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4E025-FFB9-4839-AF97-81C7FDABFE29}">
  <sheetPr>
    <tabColor theme="6" tint="0.79998168889431442"/>
  </sheetPr>
  <dimension ref="A1:I28"/>
  <sheetViews>
    <sheetView tabSelected="1" zoomScale="85" zoomScaleNormal="85" workbookViewId="0">
      <selection activeCell="I13" sqref="I13"/>
    </sheetView>
  </sheetViews>
  <sheetFormatPr baseColWidth="10" defaultRowHeight="14.5" x14ac:dyDescent="0.35"/>
  <cols>
    <col min="1" max="1" width="15.1796875" customWidth="1"/>
    <col min="2" max="2" width="10.453125" bestFit="1" customWidth="1"/>
    <col min="3" max="3" width="5.1796875" bestFit="1" customWidth="1"/>
    <col min="4" max="4" width="45.7265625" style="18" customWidth="1"/>
    <col min="5" max="5" width="10.54296875" bestFit="1" customWidth="1"/>
    <col min="6" max="6" width="6" style="8" bestFit="1" customWidth="1"/>
    <col min="7" max="7" width="13.6328125" style="9" bestFit="1" customWidth="1"/>
    <col min="8" max="8" width="13.7265625" bestFit="1" customWidth="1"/>
    <col min="9" max="10" width="12" bestFit="1" customWidth="1"/>
  </cols>
  <sheetData>
    <row r="1" spans="1:9" x14ac:dyDescent="0.35">
      <c r="B1" s="13" t="s">
        <v>7</v>
      </c>
      <c r="C1" s="13" t="s">
        <v>6</v>
      </c>
      <c r="D1" s="13" t="s">
        <v>8</v>
      </c>
      <c r="E1" s="12" t="s">
        <v>9</v>
      </c>
      <c r="F1" s="12" t="s">
        <v>4</v>
      </c>
      <c r="G1" s="14" t="s">
        <v>5</v>
      </c>
    </row>
    <row r="2" spans="1:9" s="7" customFormat="1" ht="108" customHeight="1" x14ac:dyDescent="0.35">
      <c r="A2" s="57" t="s">
        <v>50</v>
      </c>
      <c r="B2" s="48" t="s">
        <v>13</v>
      </c>
      <c r="C2" s="28" t="s">
        <v>10</v>
      </c>
      <c r="D2" s="28" t="s">
        <v>48</v>
      </c>
      <c r="E2" s="29">
        <v>4064.84</v>
      </c>
      <c r="F2" s="30">
        <v>14</v>
      </c>
      <c r="G2" s="31">
        <f t="shared" ref="G2:G19" si="0">E2*F2</f>
        <v>56907.76</v>
      </c>
    </row>
    <row r="3" spans="1:9" ht="28" x14ac:dyDescent="0.35">
      <c r="A3" s="57"/>
      <c r="B3" s="49" t="s">
        <v>16</v>
      </c>
      <c r="C3" s="50" t="s">
        <v>11</v>
      </c>
      <c r="D3" s="28" t="s">
        <v>17</v>
      </c>
      <c r="E3" s="29">
        <v>25.82</v>
      </c>
      <c r="F3" s="30">
        <v>8</v>
      </c>
      <c r="G3" s="31">
        <f t="shared" si="0"/>
        <v>206.56</v>
      </c>
      <c r="H3" t="s">
        <v>53</v>
      </c>
    </row>
    <row r="4" spans="1:9" x14ac:dyDescent="0.35">
      <c r="A4" s="57"/>
      <c r="B4" s="51" t="s">
        <v>14</v>
      </c>
      <c r="C4" s="52" t="s">
        <v>10</v>
      </c>
      <c r="D4" s="28" t="s">
        <v>15</v>
      </c>
      <c r="E4" s="29">
        <v>10.96</v>
      </c>
      <c r="F4" s="30">
        <f>F2*4</f>
        <v>56</v>
      </c>
      <c r="G4" s="31">
        <f t="shared" si="0"/>
        <v>613.76</v>
      </c>
      <c r="H4" t="s">
        <v>54</v>
      </c>
    </row>
    <row r="5" spans="1:9" ht="28" x14ac:dyDescent="0.35">
      <c r="A5" s="21"/>
      <c r="B5" s="51" t="s">
        <v>52</v>
      </c>
      <c r="C5" s="52" t="s">
        <v>10</v>
      </c>
      <c r="D5" s="28" t="s">
        <v>55</v>
      </c>
      <c r="E5" s="29">
        <v>17.510000000000002</v>
      </c>
      <c r="F5" s="30">
        <v>12</v>
      </c>
      <c r="G5" s="31">
        <f t="shared" si="0"/>
        <v>210.12</v>
      </c>
    </row>
    <row r="6" spans="1:9" ht="56" x14ac:dyDescent="0.35">
      <c r="A6" s="58" t="s">
        <v>51</v>
      </c>
      <c r="B6" s="51" t="s">
        <v>56</v>
      </c>
      <c r="C6" s="52" t="s">
        <v>73</v>
      </c>
      <c r="D6" s="28" t="s">
        <v>74</v>
      </c>
      <c r="E6" s="29">
        <v>51.67</v>
      </c>
      <c r="F6" s="30">
        <v>16</v>
      </c>
      <c r="G6" s="31">
        <f>E6*F6</f>
        <v>826.72</v>
      </c>
    </row>
    <row r="7" spans="1:9" ht="56" x14ac:dyDescent="0.35">
      <c r="A7" s="58"/>
      <c r="B7" s="51" t="s">
        <v>57</v>
      </c>
      <c r="C7" s="52" t="s">
        <v>11</v>
      </c>
      <c r="D7" s="28" t="s">
        <v>75</v>
      </c>
      <c r="E7" s="29">
        <v>1.34</v>
      </c>
      <c r="F7" s="30">
        <f>F6*3</f>
        <v>48</v>
      </c>
      <c r="G7" s="31">
        <f t="shared" ref="G7:G16" si="1">E7*F7</f>
        <v>64.320000000000007</v>
      </c>
    </row>
    <row r="8" spans="1:9" ht="84" x14ac:dyDescent="0.35">
      <c r="A8" s="58"/>
      <c r="B8" s="51" t="s">
        <v>58</v>
      </c>
      <c r="C8" s="52" t="s">
        <v>73</v>
      </c>
      <c r="D8" s="28" t="s">
        <v>76</v>
      </c>
      <c r="E8" s="29">
        <v>42.77</v>
      </c>
      <c r="F8" s="30">
        <f>F6</f>
        <v>16</v>
      </c>
      <c r="G8" s="31">
        <f t="shared" si="1"/>
        <v>684.32</v>
      </c>
    </row>
    <row r="9" spans="1:9" ht="42" x14ac:dyDescent="0.35">
      <c r="A9" s="58"/>
      <c r="B9" s="51" t="s">
        <v>59</v>
      </c>
      <c r="C9" s="52" t="s">
        <v>77</v>
      </c>
      <c r="D9" s="28" t="s">
        <v>78</v>
      </c>
      <c r="E9" s="29">
        <v>78.400000000000006</v>
      </c>
      <c r="F9" s="30">
        <f>0.4*F6</f>
        <v>6.4</v>
      </c>
      <c r="G9" s="31">
        <f t="shared" si="1"/>
        <v>501.76000000000005</v>
      </c>
    </row>
    <row r="10" spans="1:9" ht="196" x14ac:dyDescent="0.35">
      <c r="A10" s="58"/>
      <c r="B10" s="51" t="s">
        <v>60</v>
      </c>
      <c r="C10" s="52" t="s">
        <v>73</v>
      </c>
      <c r="D10" s="32" t="s">
        <v>79</v>
      </c>
      <c r="E10" s="29">
        <v>29.38</v>
      </c>
      <c r="F10" s="30">
        <f>2*14</f>
        <v>28</v>
      </c>
      <c r="G10" s="31">
        <f t="shared" si="1"/>
        <v>822.64</v>
      </c>
    </row>
    <row r="11" spans="1:9" ht="140" x14ac:dyDescent="0.35">
      <c r="A11" s="58"/>
      <c r="B11" s="51" t="s">
        <v>61</v>
      </c>
      <c r="C11" s="52" t="s">
        <v>73</v>
      </c>
      <c r="D11" s="32" t="s">
        <v>80</v>
      </c>
      <c r="E11" s="29">
        <v>249.45</v>
      </c>
      <c r="F11" s="30">
        <v>4</v>
      </c>
      <c r="G11" s="31">
        <f t="shared" si="1"/>
        <v>997.8</v>
      </c>
    </row>
    <row r="12" spans="1:9" ht="70" x14ac:dyDescent="0.35">
      <c r="A12" s="59" t="s">
        <v>31</v>
      </c>
      <c r="B12" s="51" t="s">
        <v>24</v>
      </c>
      <c r="C12" s="52" t="s">
        <v>12</v>
      </c>
      <c r="D12" s="28" t="s">
        <v>25</v>
      </c>
      <c r="E12" s="29">
        <v>17.34</v>
      </c>
      <c r="F12" s="30">
        <f>60*0.6</f>
        <v>36</v>
      </c>
      <c r="G12" s="31">
        <f t="shared" si="1"/>
        <v>624.24</v>
      </c>
    </row>
    <row r="13" spans="1:9" ht="42" x14ac:dyDescent="0.35">
      <c r="A13" s="59"/>
      <c r="B13" s="51" t="s">
        <v>27</v>
      </c>
      <c r="C13" s="52" t="s">
        <v>26</v>
      </c>
      <c r="D13" s="28" t="s">
        <v>29</v>
      </c>
      <c r="E13" s="29">
        <v>9.2200000000000006</v>
      </c>
      <c r="F13" s="30">
        <f>F12*2</f>
        <v>72</v>
      </c>
      <c r="G13" s="31">
        <f t="shared" si="1"/>
        <v>663.84</v>
      </c>
      <c r="H13" s="10"/>
      <c r="I13" s="10"/>
    </row>
    <row r="14" spans="1:9" ht="56" x14ac:dyDescent="0.35">
      <c r="A14" s="59"/>
      <c r="B14" s="51" t="s">
        <v>28</v>
      </c>
      <c r="C14" s="52" t="s">
        <v>26</v>
      </c>
      <c r="D14" s="28" t="s">
        <v>30</v>
      </c>
      <c r="E14" s="29">
        <v>12.61</v>
      </c>
      <c r="F14" s="30">
        <f>F13</f>
        <v>72</v>
      </c>
      <c r="G14" s="31">
        <f t="shared" si="1"/>
        <v>907.92</v>
      </c>
    </row>
    <row r="15" spans="1:9" ht="70" x14ac:dyDescent="0.35">
      <c r="A15" s="59"/>
      <c r="B15" s="51" t="s">
        <v>35</v>
      </c>
      <c r="C15" s="52" t="s">
        <v>11</v>
      </c>
      <c r="D15" s="28" t="s">
        <v>34</v>
      </c>
      <c r="E15" s="29">
        <v>12.48</v>
      </c>
      <c r="F15" s="30">
        <v>60</v>
      </c>
      <c r="G15" s="31">
        <f>E15*F15</f>
        <v>748.80000000000007</v>
      </c>
    </row>
    <row r="16" spans="1:9" ht="84" x14ac:dyDescent="0.35">
      <c r="A16" s="59"/>
      <c r="B16" s="51" t="s">
        <v>33</v>
      </c>
      <c r="C16" s="52" t="s">
        <v>11</v>
      </c>
      <c r="D16" s="28" t="s">
        <v>32</v>
      </c>
      <c r="E16" s="29">
        <v>3.99</v>
      </c>
      <c r="F16" s="30">
        <v>60</v>
      </c>
      <c r="G16" s="31">
        <f t="shared" si="1"/>
        <v>239.4</v>
      </c>
    </row>
    <row r="17" spans="1:7" ht="84" x14ac:dyDescent="0.35">
      <c r="A17" s="59"/>
      <c r="B17" s="51" t="s">
        <v>36</v>
      </c>
      <c r="C17" s="52" t="s">
        <v>10</v>
      </c>
      <c r="D17" s="28" t="s">
        <v>37</v>
      </c>
      <c r="E17" s="29">
        <v>535.22</v>
      </c>
      <c r="F17" s="30">
        <v>5</v>
      </c>
      <c r="G17" s="31">
        <v>535.22</v>
      </c>
    </row>
    <row r="18" spans="1:7" ht="56" x14ac:dyDescent="0.35">
      <c r="A18" s="59"/>
      <c r="B18" s="51" t="s">
        <v>39</v>
      </c>
      <c r="C18" s="52" t="s">
        <v>12</v>
      </c>
      <c r="D18" s="28" t="s">
        <v>38</v>
      </c>
      <c r="E18" s="29">
        <v>42.91</v>
      </c>
      <c r="F18" s="30">
        <f>F12</f>
        <v>36</v>
      </c>
      <c r="G18" s="31">
        <v>535.22</v>
      </c>
    </row>
    <row r="19" spans="1:7" ht="84.5" x14ac:dyDescent="0.35">
      <c r="B19" s="33"/>
      <c r="C19" s="33"/>
      <c r="D19" s="33" t="s">
        <v>41</v>
      </c>
      <c r="E19" s="29">
        <v>400</v>
      </c>
      <c r="F19" s="30">
        <v>1</v>
      </c>
      <c r="G19" s="31">
        <f t="shared" si="0"/>
        <v>400</v>
      </c>
    </row>
    <row r="20" spans="1:7" x14ac:dyDescent="0.35">
      <c r="B20" s="34"/>
      <c r="C20" s="34"/>
      <c r="D20" s="56" t="s">
        <v>49</v>
      </c>
      <c r="E20" s="56" t="s">
        <v>49</v>
      </c>
      <c r="F20" s="35"/>
      <c r="G20" s="36">
        <f>SUM(G2:G19)</f>
        <v>66490.400000000009</v>
      </c>
    </row>
    <row r="21" spans="1:7" ht="42" x14ac:dyDescent="0.35">
      <c r="B21" s="37"/>
      <c r="C21" s="38"/>
      <c r="D21" s="37" t="s">
        <v>40</v>
      </c>
      <c r="E21" s="38"/>
      <c r="F21" s="39"/>
      <c r="G21" s="38">
        <v>5000</v>
      </c>
    </row>
    <row r="22" spans="1:7" x14ac:dyDescent="0.35">
      <c r="B22" s="40"/>
      <c r="C22" s="41"/>
      <c r="D22" s="40" t="s">
        <v>18</v>
      </c>
      <c r="E22" s="41"/>
      <c r="F22" s="42">
        <v>2.5000000000000001E-2</v>
      </c>
      <c r="G22" s="41">
        <f>F22*G20</f>
        <v>1662.2600000000002</v>
      </c>
    </row>
    <row r="23" spans="1:7" x14ac:dyDescent="0.35">
      <c r="B23" s="56"/>
      <c r="C23" s="56"/>
      <c r="D23" s="56" t="s">
        <v>19</v>
      </c>
      <c r="E23" s="56"/>
      <c r="F23" s="35"/>
      <c r="G23" s="36">
        <f>G20+G21+G22</f>
        <v>73152.66</v>
      </c>
    </row>
    <row r="24" spans="1:7" x14ac:dyDescent="0.35">
      <c r="B24" s="37"/>
      <c r="C24" s="43"/>
      <c r="D24" s="37" t="s">
        <v>22</v>
      </c>
      <c r="E24" s="43"/>
      <c r="F24" s="44">
        <v>0.13</v>
      </c>
      <c r="G24" s="43">
        <f>G23*F24</f>
        <v>9509.845800000001</v>
      </c>
    </row>
    <row r="25" spans="1:7" x14ac:dyDescent="0.35">
      <c r="B25" s="40"/>
      <c r="C25" s="41"/>
      <c r="D25" s="40" t="s">
        <v>23</v>
      </c>
      <c r="E25" s="41"/>
      <c r="F25" s="45">
        <v>0.06</v>
      </c>
      <c r="G25" s="41">
        <f>G23*F25</f>
        <v>4389.1596</v>
      </c>
    </row>
    <row r="26" spans="1:7" x14ac:dyDescent="0.35">
      <c r="B26" s="56"/>
      <c r="C26" s="56"/>
      <c r="D26" s="56" t="s">
        <v>20</v>
      </c>
      <c r="E26" s="56"/>
      <c r="F26" s="35"/>
      <c r="G26" s="36">
        <f>G23+G24+G25</f>
        <v>87051.665399999998</v>
      </c>
    </row>
    <row r="27" spans="1:7" x14ac:dyDescent="0.35">
      <c r="B27" s="40"/>
      <c r="C27" s="41"/>
      <c r="D27" s="40" t="s">
        <v>21</v>
      </c>
      <c r="E27" s="41"/>
      <c r="F27" s="45">
        <v>0.21</v>
      </c>
      <c r="G27" s="41">
        <f>G26*F27</f>
        <v>18280.849733999999</v>
      </c>
    </row>
    <row r="28" spans="1:7" ht="15.5" x14ac:dyDescent="0.35">
      <c r="B28" s="34"/>
      <c r="C28" s="34"/>
      <c r="D28" s="60" t="s">
        <v>5</v>
      </c>
      <c r="E28" s="60"/>
      <c r="F28" s="46"/>
      <c r="G28" s="47">
        <f>G26+G27</f>
        <v>105332.515134</v>
      </c>
    </row>
  </sheetData>
  <mergeCells count="9">
    <mergeCell ref="D23:E23"/>
    <mergeCell ref="D26:E26"/>
    <mergeCell ref="D28:E28"/>
    <mergeCell ref="D20:E20"/>
    <mergeCell ref="B26:C26"/>
    <mergeCell ref="A2:A4"/>
    <mergeCell ref="A6:A11"/>
    <mergeCell ref="A12:A18"/>
    <mergeCell ref="B23:C2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Amidements - SenVar</vt:lpstr>
      <vt:lpstr>Pressupost  - SenVar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Mª  Goy Rodríguez</dc:creator>
  <cp:lastModifiedBy>Fernando Goy</cp:lastModifiedBy>
  <dcterms:created xsi:type="dcterms:W3CDTF">2025-01-09T15:35:46Z</dcterms:created>
  <dcterms:modified xsi:type="dcterms:W3CDTF">2025-06-19T09:12:38Z</dcterms:modified>
</cp:coreProperties>
</file>