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SAJUR\C100 AFERS JURIDICS\C119 PROCED ADMINISTRATIUS\Contractacio\EXPEDIENTS\Cont24\CONT-24-013-Acord_marc_SEQUIA\"/>
    </mc:Choice>
  </mc:AlternateContent>
  <bookViews>
    <workbookView xWindow="0" yWindow="0" windowWidth="19200" windowHeight="11460"/>
  </bookViews>
  <sheets>
    <sheet name="LOT 1" sheetId="1" r:id="rId1"/>
    <sheet name="LOT 2" sheetId="2" r:id="rId2"/>
    <sheet name="LOT 3" sheetId="3" r:id="rId3"/>
  </sheets>
  <definedNames>
    <definedName name="_xlnm.Print_Titles" localSheetId="0">'LOT 1'!$1:$11</definedName>
    <definedName name="_xlnm.Print_Titles" localSheetId="1">'LOT 2'!$3:$12</definedName>
    <definedName name="_xlnm.Print_Titles" localSheetId="2">'LOT 3'!$1:$12</definedName>
    <definedName name="Z_59C06D91_2101_42E6_80A9_428AA0D1F3CA_.wvu.PrintTitles" localSheetId="0" hidden="1">'LOT 1'!$1:$11</definedName>
    <definedName name="Z_59C06D91_2101_42E6_80A9_428AA0D1F3CA_.wvu.PrintTitles" localSheetId="1" hidden="1">'LOT 2'!$3:$12</definedName>
    <definedName name="Z_59C06D91_2101_42E6_80A9_428AA0D1F3CA_.wvu.PrintTitles" localSheetId="2" hidden="1">'LOT 3'!$1:$12</definedName>
  </definedNames>
  <calcPr calcId="162913"/>
  <customWorkbookViews>
    <customWorkbookView name="elopez - Vista personalizada" guid="{59C06D91-2101-42E6-80A9-428AA0D1F3CA}" mergeInterval="0" personalView="1" maximized="1" xWindow="-4" yWindow="-4" windowWidth="1288" windowHeight="988" activeSheetId="1"/>
  </customWorkbookViews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1" i="1" l="1"/>
  <c r="F42" i="1" s="1"/>
  <c r="F43" i="1" s="1"/>
  <c r="F47" i="2"/>
  <c r="F48" i="2"/>
  <c r="F49" i="2" s="1"/>
  <c r="E45" i="3" l="1"/>
  <c r="F45" i="3" s="1"/>
  <c r="E44" i="3"/>
  <c r="E43" i="3"/>
  <c r="F43" i="3" s="1"/>
  <c r="E42" i="3"/>
  <c r="F42" i="3" s="1"/>
  <c r="E41" i="3"/>
  <c r="F41" i="3" s="1"/>
  <c r="E31" i="3"/>
  <c r="E30" i="3"/>
  <c r="F30" i="3" s="1"/>
  <c r="E29" i="3"/>
  <c r="F29" i="3" s="1"/>
  <c r="E28" i="3"/>
  <c r="F28" i="3" s="1"/>
  <c r="E27" i="3"/>
  <c r="E17" i="3"/>
  <c r="E16" i="3"/>
  <c r="F16" i="3" s="1"/>
  <c r="E15" i="3"/>
  <c r="F15" i="3" s="1"/>
  <c r="E14" i="3"/>
  <c r="F14" i="3" s="1"/>
  <c r="E13" i="3"/>
  <c r="E40" i="2"/>
  <c r="F40" i="2" s="1"/>
  <c r="E39" i="2"/>
  <c r="F39" i="2" s="1"/>
  <c r="E38" i="2"/>
  <c r="F38" i="2" s="1"/>
  <c r="E27" i="2"/>
  <c r="E26" i="2"/>
  <c r="F26" i="2" s="1"/>
  <c r="E25" i="2"/>
  <c r="F25" i="2" s="1"/>
  <c r="E15" i="2"/>
  <c r="E14" i="2"/>
  <c r="E13" i="2"/>
  <c r="F13" i="2" s="1"/>
  <c r="E34" i="1"/>
  <c r="F34" i="1" s="1"/>
  <c r="F37" i="1" s="1"/>
  <c r="F38" i="1" s="1"/>
  <c r="F39" i="1" s="1"/>
  <c r="E23" i="1"/>
  <c r="F23" i="1" s="1"/>
  <c r="E12" i="1"/>
  <c r="F12" i="1" s="1"/>
  <c r="F15" i="1" s="1"/>
  <c r="F16" i="1" s="1"/>
  <c r="F17" i="1" s="1"/>
  <c r="H35" i="1"/>
  <c r="F35" i="1"/>
  <c r="H13" i="1"/>
  <c r="F13" i="1"/>
  <c r="H24" i="1"/>
  <c r="F24" i="1"/>
  <c r="H45" i="3"/>
  <c r="F44" i="3"/>
  <c r="H43" i="3"/>
  <c r="H42" i="3"/>
  <c r="H41" i="3"/>
  <c r="H40" i="2"/>
  <c r="H39" i="2"/>
  <c r="H38" i="2"/>
  <c r="H34" i="1"/>
  <c r="H27" i="2"/>
  <c r="H31" i="3"/>
  <c r="F31" i="3"/>
  <c r="H29" i="3"/>
  <c r="H28" i="3"/>
  <c r="H27" i="3"/>
  <c r="F27" i="3"/>
  <c r="F33" i="3" s="1"/>
  <c r="F34" i="3" s="1"/>
  <c r="F35" i="3" s="1"/>
  <c r="H26" i="2"/>
  <c r="H25" i="2"/>
  <c r="H23" i="1"/>
  <c r="F27" i="2"/>
  <c r="H15" i="3"/>
  <c r="H14" i="3"/>
  <c r="H12" i="1"/>
  <c r="H17" i="3"/>
  <c r="H13" i="3"/>
  <c r="H14" i="2"/>
  <c r="H15" i="2"/>
  <c r="H13" i="2"/>
  <c r="F14" i="2"/>
  <c r="F15" i="2"/>
  <c r="F13" i="3"/>
  <c r="F17" i="3"/>
  <c r="F19" i="3" l="1"/>
  <c r="F47" i="3"/>
  <c r="F48" i="3" s="1"/>
  <c r="F49" i="3" s="1"/>
  <c r="F18" i="2"/>
  <c r="F19" i="2" s="1"/>
  <c r="F20" i="2" s="1"/>
  <c r="F30" i="2"/>
  <c r="F31" i="2" s="1"/>
  <c r="F32" i="2" s="1"/>
  <c r="F43" i="2"/>
  <c r="F44" i="2" s="1"/>
  <c r="F45" i="2" s="1"/>
  <c r="F26" i="1"/>
  <c r="F27" i="1" s="1"/>
  <c r="F28" i="1" s="1"/>
  <c r="F20" i="3" l="1"/>
  <c r="F21" i="3" s="1"/>
  <c r="F51" i="3"/>
  <c r="F52" i="3" s="1"/>
  <c r="F53" i="3" s="1"/>
</calcChain>
</file>

<file path=xl/sharedStrings.xml><?xml version="1.0" encoding="utf-8"?>
<sst xmlns="http://schemas.openxmlformats.org/spreadsheetml/2006/main" count="225" uniqueCount="31">
  <si>
    <t xml:space="preserve">Codi </t>
  </si>
  <si>
    <t>Producte</t>
  </si>
  <si>
    <t>Contingut</t>
  </si>
  <si>
    <t>Consum estimat</t>
  </si>
  <si>
    <t>Preu  màxim sense IVA</t>
  </si>
  <si>
    <t>Total</t>
  </si>
  <si>
    <t>Caixa de 50u</t>
  </si>
  <si>
    <t>Base Imposable</t>
  </si>
  <si>
    <t>IVA 21%</t>
  </si>
  <si>
    <t xml:space="preserve"> preu ofertat empresa sense IVA</t>
  </si>
  <si>
    <t>Lot 1: Filtres de fibra de quars per a determinació de material particulat en aire ambient</t>
  </si>
  <si>
    <t>FILTRES DE FIBRA DE QUARS DE 150 mm de diàmetre</t>
  </si>
  <si>
    <t xml:space="preserve">Lot 3: Flascons de polietilè </t>
  </si>
  <si>
    <t>Lot 2: Difusors passius i altres suports relacionats per a determinació de NO2</t>
  </si>
  <si>
    <t>Radiello Diffusive bodies blue. RAD1201</t>
  </si>
  <si>
    <t>Radiello Triangular Support Plate. RAD121</t>
  </si>
  <si>
    <t>Radiello Cartridge Adsorbents for sampling NO2, matrix microporus PE impregnated with wet TEA. RAD166</t>
  </si>
  <si>
    <t>95 unitats/caixa</t>
  </si>
  <si>
    <t>20 unitats/caixa</t>
  </si>
  <si>
    <t xml:space="preserve">Flascons de polietilè de 2.000 ml de volum, de dimensions aproximades de 85 mm de diàmetre de boca i 280 mm d’alçada, esterilitzats, amb nansa, embolcallats amb bossa individual i amb tapa i obturador. </t>
  </si>
  <si>
    <t>48 unitats/caixa</t>
  </si>
  <si>
    <t>34 unitats/caixa</t>
  </si>
  <si>
    <t>111 unitats/caixa</t>
  </si>
  <si>
    <t>Flascons de polietilé de 500 ml. Boca ampla d'aproximadament 86 Ømm, esteril, embolcallat unitari i amb obturador i tapa</t>
  </si>
  <si>
    <t xml:space="preserve">Flascó de polietilè de 1.000 ml, opac, esteril i d'aproximadament 28 Ømm de boca </t>
  </si>
  <si>
    <t>Flascó de polietilè de 500 ml, estèril i amb tiosulfat, embolcallat unitari  i d'aproximadament 28 Ømm de boca.</t>
  </si>
  <si>
    <t>Ampolla de polietilè, graduada de 2.700 ml de volum i d'aproximadament 64 Ømm de boca, estèril, amb tap estriat i junta inert. Bossa individual.</t>
  </si>
  <si>
    <t>ANY</t>
  </si>
  <si>
    <t>TOTAL</t>
  </si>
  <si>
    <t>FILTRES DE FIBRA DE QUARS DE 47 mm de diàmetre</t>
  </si>
  <si>
    <t xml:space="preserve"> preu ofert empresa sense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</si>
</sst>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#,##0.00\ [$€-1]"/>
    <numFmt numFmtId="166" formatCode="0.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2" fontId="1" fillId="2" borderId="1" xfId="0" applyNumberFormat="1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2" fillId="2" borderId="0" xfId="0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/>
    <xf numFmtId="0" fontId="4" fillId="2" borderId="11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left"/>
    </xf>
    <xf numFmtId="165" fontId="4" fillId="2" borderId="15" xfId="0" applyNumberFormat="1" applyFont="1" applyFill="1" applyBorder="1" applyAlignment="1">
      <alignment horizontal="center"/>
    </xf>
    <xf numFmtId="165" fontId="4" fillId="2" borderId="11" xfId="0" applyNumberFormat="1" applyFont="1" applyFill="1" applyBorder="1" applyAlignment="1">
      <alignment horizontal="center"/>
    </xf>
    <xf numFmtId="165" fontId="4" fillId="2" borderId="12" xfId="0" applyNumberFormat="1" applyFont="1" applyFill="1" applyBorder="1" applyAlignment="1">
      <alignment horizontal="center" wrapText="1"/>
    </xf>
    <xf numFmtId="165" fontId="4" fillId="2" borderId="2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left"/>
    </xf>
    <xf numFmtId="2" fontId="3" fillId="2" borderId="1" xfId="0" applyNumberFormat="1" applyFont="1" applyFill="1" applyBorder="1"/>
    <xf numFmtId="164" fontId="3" fillId="2" borderId="14" xfId="0" applyNumberFormat="1" applyFont="1" applyFill="1" applyBorder="1"/>
    <xf numFmtId="164" fontId="3" fillId="2" borderId="1" xfId="0" applyNumberFormat="1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horizontal="left"/>
    </xf>
    <xf numFmtId="0" fontId="5" fillId="2" borderId="7" xfId="0" applyFont="1" applyFill="1" applyBorder="1"/>
    <xf numFmtId="164" fontId="5" fillId="2" borderId="8" xfId="0" applyNumberFormat="1" applyFont="1" applyFill="1" applyBorder="1"/>
    <xf numFmtId="0" fontId="5" fillId="2" borderId="3" xfId="0" applyFont="1" applyFill="1" applyBorder="1"/>
    <xf numFmtId="164" fontId="5" fillId="2" borderId="4" xfId="0" applyNumberFormat="1" applyFont="1" applyFill="1" applyBorder="1"/>
    <xf numFmtId="0" fontId="5" fillId="2" borderId="5" xfId="0" applyFont="1" applyFill="1" applyBorder="1"/>
    <xf numFmtId="164" fontId="5" fillId="2" borderId="6" xfId="0" applyNumberFormat="1" applyFont="1" applyFill="1" applyBorder="1"/>
    <xf numFmtId="0" fontId="6" fillId="2" borderId="0" xfId="0" applyFont="1" applyFill="1"/>
    <xf numFmtId="0" fontId="6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2" fillId="2" borderId="0" xfId="0" applyFont="1" applyFill="1" applyProtection="1">
      <protection locked="0"/>
    </xf>
    <xf numFmtId="165" fontId="4" fillId="2" borderId="13" xfId="0" applyNumberFormat="1" applyFont="1" applyFill="1" applyBorder="1" applyAlignment="1">
      <alignment horizontal="center"/>
    </xf>
    <xf numFmtId="165" fontId="4" fillId="2" borderId="13" xfId="0" applyNumberFormat="1" applyFont="1" applyFill="1" applyBorder="1" applyAlignment="1">
      <alignment horizontal="center" wrapText="1"/>
    </xf>
    <xf numFmtId="165" fontId="4" fillId="2" borderId="1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right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/>
    <xf numFmtId="0" fontId="2" fillId="2" borderId="0" xfId="0" applyFont="1" applyFill="1" applyBorder="1"/>
    <xf numFmtId="0" fontId="3" fillId="2" borderId="1" xfId="0" applyFont="1" applyFill="1" applyBorder="1" applyAlignment="1">
      <alignment wrapText="1"/>
    </xf>
    <xf numFmtId="0" fontId="2" fillId="2" borderId="0" xfId="0" applyFont="1" applyFill="1" applyAlignment="1">
      <alignment wrapText="1"/>
    </xf>
    <xf numFmtId="0" fontId="2" fillId="2" borderId="0" xfId="0" applyFont="1" applyFill="1" applyAlignment="1"/>
    <xf numFmtId="164" fontId="2" fillId="2" borderId="0" xfId="0" applyNumberFormat="1" applyFont="1" applyFill="1"/>
    <xf numFmtId="9" fontId="2" fillId="2" borderId="0" xfId="0" applyNumberFormat="1" applyFont="1" applyFill="1"/>
    <xf numFmtId="0" fontId="4" fillId="3" borderId="1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wrapText="1"/>
    </xf>
    <xf numFmtId="0" fontId="4" fillId="3" borderId="11" xfId="0" applyFont="1" applyFill="1" applyBorder="1" applyAlignment="1"/>
    <xf numFmtId="165" fontId="4" fillId="3" borderId="15" xfId="0" applyNumberFormat="1" applyFont="1" applyFill="1" applyBorder="1" applyAlignment="1">
      <alignment horizontal="center"/>
    </xf>
    <xf numFmtId="164" fontId="4" fillId="3" borderId="11" xfId="0" applyNumberFormat="1" applyFont="1" applyFill="1" applyBorder="1" applyAlignment="1">
      <alignment horizontal="center"/>
    </xf>
    <xf numFmtId="165" fontId="4" fillId="3" borderId="12" xfId="0" applyNumberFormat="1" applyFont="1" applyFill="1" applyBorder="1" applyAlignment="1">
      <alignment horizontal="center" wrapText="1"/>
    </xf>
    <xf numFmtId="165" fontId="4" fillId="3" borderId="2" xfId="0" applyNumberFormat="1" applyFont="1" applyFill="1" applyBorder="1" applyAlignment="1">
      <alignment horizontal="center"/>
    </xf>
    <xf numFmtId="0" fontId="3" fillId="2" borderId="1" xfId="0" applyFont="1" applyFill="1" applyBorder="1" applyAlignment="1"/>
    <xf numFmtId="165" fontId="4" fillId="2" borderId="1" xfId="0" applyNumberFormat="1" applyFont="1" applyFill="1" applyBorder="1"/>
    <xf numFmtId="166" fontId="2" fillId="2" borderId="1" xfId="0" applyNumberFormat="1" applyFont="1" applyFill="1" applyBorder="1"/>
    <xf numFmtId="2" fontId="2" fillId="2" borderId="0" xfId="0" applyNumberFormat="1" applyFont="1" applyFill="1"/>
    <xf numFmtId="0" fontId="6" fillId="2" borderId="7" xfId="0" applyFont="1" applyFill="1" applyBorder="1"/>
    <xf numFmtId="0" fontId="2" fillId="2" borderId="9" xfId="0" applyFont="1" applyFill="1" applyBorder="1"/>
    <xf numFmtId="164" fontId="6" fillId="2" borderId="8" xfId="0" applyNumberFormat="1" applyFont="1" applyFill="1" applyBorder="1"/>
    <xf numFmtId="0" fontId="2" fillId="2" borderId="8" xfId="0" applyFont="1" applyFill="1" applyBorder="1"/>
    <xf numFmtId="0" fontId="6" fillId="2" borderId="3" xfId="0" applyFont="1" applyFill="1" applyBorder="1"/>
    <xf numFmtId="164" fontId="6" fillId="2" borderId="4" xfId="0" applyNumberFormat="1" applyFont="1" applyFill="1" applyBorder="1"/>
    <xf numFmtId="0" fontId="2" fillId="2" borderId="4" xfId="0" applyFont="1" applyFill="1" applyBorder="1"/>
    <xf numFmtId="0" fontId="6" fillId="2" borderId="5" xfId="0" applyFont="1" applyFill="1" applyBorder="1"/>
    <xf numFmtId="0" fontId="2" fillId="2" borderId="10" xfId="0" applyFont="1" applyFill="1" applyBorder="1"/>
    <xf numFmtId="164" fontId="6" fillId="2" borderId="6" xfId="0" applyNumberFormat="1" applyFont="1" applyFill="1" applyBorder="1"/>
    <xf numFmtId="0" fontId="2" fillId="2" borderId="6" xfId="0" applyFont="1" applyFill="1" applyBorder="1"/>
    <xf numFmtId="166" fontId="2" fillId="2" borderId="0" xfId="0" applyNumberFormat="1" applyFont="1" applyFill="1"/>
    <xf numFmtId="0" fontId="4" fillId="2" borderId="11" xfId="0" applyFont="1" applyFill="1" applyBorder="1" applyAlignment="1">
      <alignment horizontal="center" wrapText="1"/>
    </xf>
    <xf numFmtId="0" fontId="4" fillId="2" borderId="11" xfId="0" applyFont="1" applyFill="1" applyBorder="1" applyAlignment="1"/>
    <xf numFmtId="164" fontId="4" fillId="2" borderId="11" xfId="0" applyNumberFormat="1" applyFont="1" applyFill="1" applyBorder="1" applyAlignment="1">
      <alignment horizontal="center"/>
    </xf>
    <xf numFmtId="0" fontId="6" fillId="2" borderId="0" xfId="0" applyFont="1" applyFill="1" applyAlignment="1">
      <alignment horizontal="right"/>
    </xf>
    <xf numFmtId="0" fontId="7" fillId="2" borderId="16" xfId="0" applyFont="1" applyFill="1" applyBorder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right"/>
    </xf>
    <xf numFmtId="0" fontId="8" fillId="2" borderId="16" xfId="0" applyFont="1" applyFill="1" applyBorder="1" applyAlignment="1">
      <alignment horizontal="center"/>
    </xf>
    <xf numFmtId="0" fontId="6" fillId="2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43295</xdr:colOff>
      <xdr:row>0</xdr:row>
      <xdr:rowOff>69272</xdr:rowOff>
    </xdr:from>
    <xdr:to>
      <xdr:col>6</xdr:col>
      <xdr:colOff>727363</xdr:colOff>
      <xdr:row>6</xdr:row>
      <xdr:rowOff>25978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95" y="69272"/>
          <a:ext cx="8044295" cy="8918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142875</xdr:rowOff>
    </xdr:from>
    <xdr:to>
      <xdr:col>5</xdr:col>
      <xdr:colOff>557645</xdr:colOff>
      <xdr:row>6</xdr:row>
      <xdr:rowOff>120363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42875"/>
          <a:ext cx="8044295" cy="8918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123825</xdr:rowOff>
    </xdr:from>
    <xdr:to>
      <xdr:col>6</xdr:col>
      <xdr:colOff>33770</xdr:colOff>
      <xdr:row>6</xdr:row>
      <xdr:rowOff>101313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123825"/>
          <a:ext cx="8044295" cy="8918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8:H43"/>
  <sheetViews>
    <sheetView tabSelected="1" topLeftCell="A43" zoomScale="110" zoomScaleNormal="110" workbookViewId="0">
      <selection activeCell="D45" sqref="D45"/>
    </sheetView>
  </sheetViews>
  <sheetFormatPr baseColWidth="10" defaultRowHeight="12" x14ac:dyDescent="0.2"/>
  <cols>
    <col min="1" max="1" width="11.42578125" style="4"/>
    <col min="2" max="2" width="41.7109375" style="4" bestFit="1" customWidth="1"/>
    <col min="3" max="3" width="14.140625" style="28" customWidth="1"/>
    <col min="4" max="4" width="14.140625" style="4" bestFit="1" customWidth="1"/>
    <col min="5" max="5" width="17.5703125" style="4" customWidth="1"/>
    <col min="6" max="6" width="11.42578125" style="4"/>
    <col min="7" max="7" width="14.140625" style="29" customWidth="1"/>
    <col min="8" max="8" width="19.28515625" style="4" customWidth="1"/>
    <col min="9" max="257" width="11.42578125" style="4"/>
    <col min="258" max="258" width="59.85546875" style="4" customWidth="1"/>
    <col min="259" max="259" width="14.140625" style="4" customWidth="1"/>
    <col min="260" max="260" width="11.42578125" style="4"/>
    <col min="261" max="261" width="17.5703125" style="4" customWidth="1"/>
    <col min="262" max="513" width="11.42578125" style="4"/>
    <col min="514" max="514" width="59.85546875" style="4" customWidth="1"/>
    <col min="515" max="515" width="14.140625" style="4" customWidth="1"/>
    <col min="516" max="516" width="11.42578125" style="4"/>
    <col min="517" max="517" width="17.5703125" style="4" customWidth="1"/>
    <col min="518" max="769" width="11.42578125" style="4"/>
    <col min="770" max="770" width="59.85546875" style="4" customWidth="1"/>
    <col min="771" max="771" width="14.140625" style="4" customWidth="1"/>
    <col min="772" max="772" width="11.42578125" style="4"/>
    <col min="773" max="773" width="17.5703125" style="4" customWidth="1"/>
    <col min="774" max="1025" width="11.42578125" style="4"/>
    <col min="1026" max="1026" width="59.85546875" style="4" customWidth="1"/>
    <col min="1027" max="1027" width="14.140625" style="4" customWidth="1"/>
    <col min="1028" max="1028" width="11.42578125" style="4"/>
    <col min="1029" max="1029" width="17.5703125" style="4" customWidth="1"/>
    <col min="1030" max="1281" width="11.42578125" style="4"/>
    <col min="1282" max="1282" width="59.85546875" style="4" customWidth="1"/>
    <col min="1283" max="1283" width="14.140625" style="4" customWidth="1"/>
    <col min="1284" max="1284" width="11.42578125" style="4"/>
    <col min="1285" max="1285" width="17.5703125" style="4" customWidth="1"/>
    <col min="1286" max="1537" width="11.42578125" style="4"/>
    <col min="1538" max="1538" width="59.85546875" style="4" customWidth="1"/>
    <col min="1539" max="1539" width="14.140625" style="4" customWidth="1"/>
    <col min="1540" max="1540" width="11.42578125" style="4"/>
    <col min="1541" max="1541" width="17.5703125" style="4" customWidth="1"/>
    <col min="1542" max="1793" width="11.42578125" style="4"/>
    <col min="1794" max="1794" width="59.85546875" style="4" customWidth="1"/>
    <col min="1795" max="1795" width="14.140625" style="4" customWidth="1"/>
    <col min="1796" max="1796" width="11.42578125" style="4"/>
    <col min="1797" max="1797" width="17.5703125" style="4" customWidth="1"/>
    <col min="1798" max="2049" width="11.42578125" style="4"/>
    <col min="2050" max="2050" width="59.85546875" style="4" customWidth="1"/>
    <col min="2051" max="2051" width="14.140625" style="4" customWidth="1"/>
    <col min="2052" max="2052" width="11.42578125" style="4"/>
    <col min="2053" max="2053" width="17.5703125" style="4" customWidth="1"/>
    <col min="2054" max="2305" width="11.42578125" style="4"/>
    <col min="2306" max="2306" width="59.85546875" style="4" customWidth="1"/>
    <col min="2307" max="2307" width="14.140625" style="4" customWidth="1"/>
    <col min="2308" max="2308" width="11.42578125" style="4"/>
    <col min="2309" max="2309" width="17.5703125" style="4" customWidth="1"/>
    <col min="2310" max="2561" width="11.42578125" style="4"/>
    <col min="2562" max="2562" width="59.85546875" style="4" customWidth="1"/>
    <col min="2563" max="2563" width="14.140625" style="4" customWidth="1"/>
    <col min="2564" max="2564" width="11.42578125" style="4"/>
    <col min="2565" max="2565" width="17.5703125" style="4" customWidth="1"/>
    <col min="2566" max="2817" width="11.42578125" style="4"/>
    <col min="2818" max="2818" width="59.85546875" style="4" customWidth="1"/>
    <col min="2819" max="2819" width="14.140625" style="4" customWidth="1"/>
    <col min="2820" max="2820" width="11.42578125" style="4"/>
    <col min="2821" max="2821" width="17.5703125" style="4" customWidth="1"/>
    <col min="2822" max="3073" width="11.42578125" style="4"/>
    <col min="3074" max="3074" width="59.85546875" style="4" customWidth="1"/>
    <col min="3075" max="3075" width="14.140625" style="4" customWidth="1"/>
    <col min="3076" max="3076" width="11.42578125" style="4"/>
    <col min="3077" max="3077" width="17.5703125" style="4" customWidth="1"/>
    <col min="3078" max="3329" width="11.42578125" style="4"/>
    <col min="3330" max="3330" width="59.85546875" style="4" customWidth="1"/>
    <col min="3331" max="3331" width="14.140625" style="4" customWidth="1"/>
    <col min="3332" max="3332" width="11.42578125" style="4"/>
    <col min="3333" max="3333" width="17.5703125" style="4" customWidth="1"/>
    <col min="3334" max="3585" width="11.42578125" style="4"/>
    <col min="3586" max="3586" width="59.85546875" style="4" customWidth="1"/>
    <col min="3587" max="3587" width="14.140625" style="4" customWidth="1"/>
    <col min="3588" max="3588" width="11.42578125" style="4"/>
    <col min="3589" max="3589" width="17.5703125" style="4" customWidth="1"/>
    <col min="3590" max="3841" width="11.42578125" style="4"/>
    <col min="3842" max="3842" width="59.85546875" style="4" customWidth="1"/>
    <col min="3843" max="3843" width="14.140625" style="4" customWidth="1"/>
    <col min="3844" max="3844" width="11.42578125" style="4"/>
    <col min="3845" max="3845" width="17.5703125" style="4" customWidth="1"/>
    <col min="3846" max="4097" width="11.42578125" style="4"/>
    <col min="4098" max="4098" width="59.85546875" style="4" customWidth="1"/>
    <col min="4099" max="4099" width="14.140625" style="4" customWidth="1"/>
    <col min="4100" max="4100" width="11.42578125" style="4"/>
    <col min="4101" max="4101" width="17.5703125" style="4" customWidth="1"/>
    <col min="4102" max="4353" width="11.42578125" style="4"/>
    <col min="4354" max="4354" width="59.85546875" style="4" customWidth="1"/>
    <col min="4355" max="4355" width="14.140625" style="4" customWidth="1"/>
    <col min="4356" max="4356" width="11.42578125" style="4"/>
    <col min="4357" max="4357" width="17.5703125" style="4" customWidth="1"/>
    <col min="4358" max="4609" width="11.42578125" style="4"/>
    <col min="4610" max="4610" width="59.85546875" style="4" customWidth="1"/>
    <col min="4611" max="4611" width="14.140625" style="4" customWidth="1"/>
    <col min="4612" max="4612" width="11.42578125" style="4"/>
    <col min="4613" max="4613" width="17.5703125" style="4" customWidth="1"/>
    <col min="4614" max="4865" width="11.42578125" style="4"/>
    <col min="4866" max="4866" width="59.85546875" style="4" customWidth="1"/>
    <col min="4867" max="4867" width="14.140625" style="4" customWidth="1"/>
    <col min="4868" max="4868" width="11.42578125" style="4"/>
    <col min="4869" max="4869" width="17.5703125" style="4" customWidth="1"/>
    <col min="4870" max="5121" width="11.42578125" style="4"/>
    <col min="5122" max="5122" width="59.85546875" style="4" customWidth="1"/>
    <col min="5123" max="5123" width="14.140625" style="4" customWidth="1"/>
    <col min="5124" max="5124" width="11.42578125" style="4"/>
    <col min="5125" max="5125" width="17.5703125" style="4" customWidth="1"/>
    <col min="5126" max="5377" width="11.42578125" style="4"/>
    <col min="5378" max="5378" width="59.85546875" style="4" customWidth="1"/>
    <col min="5379" max="5379" width="14.140625" style="4" customWidth="1"/>
    <col min="5380" max="5380" width="11.42578125" style="4"/>
    <col min="5381" max="5381" width="17.5703125" style="4" customWidth="1"/>
    <col min="5382" max="5633" width="11.42578125" style="4"/>
    <col min="5634" max="5634" width="59.85546875" style="4" customWidth="1"/>
    <col min="5635" max="5635" width="14.140625" style="4" customWidth="1"/>
    <col min="5636" max="5636" width="11.42578125" style="4"/>
    <col min="5637" max="5637" width="17.5703125" style="4" customWidth="1"/>
    <col min="5638" max="5889" width="11.42578125" style="4"/>
    <col min="5890" max="5890" width="59.85546875" style="4" customWidth="1"/>
    <col min="5891" max="5891" width="14.140625" style="4" customWidth="1"/>
    <col min="5892" max="5892" width="11.42578125" style="4"/>
    <col min="5893" max="5893" width="17.5703125" style="4" customWidth="1"/>
    <col min="5894" max="6145" width="11.42578125" style="4"/>
    <col min="6146" max="6146" width="59.85546875" style="4" customWidth="1"/>
    <col min="6147" max="6147" width="14.140625" style="4" customWidth="1"/>
    <col min="6148" max="6148" width="11.42578125" style="4"/>
    <col min="6149" max="6149" width="17.5703125" style="4" customWidth="1"/>
    <col min="6150" max="6401" width="11.42578125" style="4"/>
    <col min="6402" max="6402" width="59.85546875" style="4" customWidth="1"/>
    <col min="6403" max="6403" width="14.140625" style="4" customWidth="1"/>
    <col min="6404" max="6404" width="11.42578125" style="4"/>
    <col min="6405" max="6405" width="17.5703125" style="4" customWidth="1"/>
    <col min="6406" max="6657" width="11.42578125" style="4"/>
    <col min="6658" max="6658" width="59.85546875" style="4" customWidth="1"/>
    <col min="6659" max="6659" width="14.140625" style="4" customWidth="1"/>
    <col min="6660" max="6660" width="11.42578125" style="4"/>
    <col min="6661" max="6661" width="17.5703125" style="4" customWidth="1"/>
    <col min="6662" max="6913" width="11.42578125" style="4"/>
    <col min="6914" max="6914" width="59.85546875" style="4" customWidth="1"/>
    <col min="6915" max="6915" width="14.140625" style="4" customWidth="1"/>
    <col min="6916" max="6916" width="11.42578125" style="4"/>
    <col min="6917" max="6917" width="17.5703125" style="4" customWidth="1"/>
    <col min="6918" max="7169" width="11.42578125" style="4"/>
    <col min="7170" max="7170" width="59.85546875" style="4" customWidth="1"/>
    <col min="7171" max="7171" width="14.140625" style="4" customWidth="1"/>
    <col min="7172" max="7172" width="11.42578125" style="4"/>
    <col min="7173" max="7173" width="17.5703125" style="4" customWidth="1"/>
    <col min="7174" max="7425" width="11.42578125" style="4"/>
    <col min="7426" max="7426" width="59.85546875" style="4" customWidth="1"/>
    <col min="7427" max="7427" width="14.140625" style="4" customWidth="1"/>
    <col min="7428" max="7428" width="11.42578125" style="4"/>
    <col min="7429" max="7429" width="17.5703125" style="4" customWidth="1"/>
    <col min="7430" max="7681" width="11.42578125" style="4"/>
    <col min="7682" max="7682" width="59.85546875" style="4" customWidth="1"/>
    <col min="7683" max="7683" width="14.140625" style="4" customWidth="1"/>
    <col min="7684" max="7684" width="11.42578125" style="4"/>
    <col min="7685" max="7685" width="17.5703125" style="4" customWidth="1"/>
    <col min="7686" max="7937" width="11.42578125" style="4"/>
    <col min="7938" max="7938" width="59.85546875" style="4" customWidth="1"/>
    <col min="7939" max="7939" width="14.140625" style="4" customWidth="1"/>
    <col min="7940" max="7940" width="11.42578125" style="4"/>
    <col min="7941" max="7941" width="17.5703125" style="4" customWidth="1"/>
    <col min="7942" max="8193" width="11.42578125" style="4"/>
    <col min="8194" max="8194" width="59.85546875" style="4" customWidth="1"/>
    <col min="8195" max="8195" width="14.140625" style="4" customWidth="1"/>
    <col min="8196" max="8196" width="11.42578125" style="4"/>
    <col min="8197" max="8197" width="17.5703125" style="4" customWidth="1"/>
    <col min="8198" max="8449" width="11.42578125" style="4"/>
    <col min="8450" max="8450" width="59.85546875" style="4" customWidth="1"/>
    <col min="8451" max="8451" width="14.140625" style="4" customWidth="1"/>
    <col min="8452" max="8452" width="11.42578125" style="4"/>
    <col min="8453" max="8453" width="17.5703125" style="4" customWidth="1"/>
    <col min="8454" max="8705" width="11.42578125" style="4"/>
    <col min="8706" max="8706" width="59.85546875" style="4" customWidth="1"/>
    <col min="8707" max="8707" width="14.140625" style="4" customWidth="1"/>
    <col min="8708" max="8708" width="11.42578125" style="4"/>
    <col min="8709" max="8709" width="17.5703125" style="4" customWidth="1"/>
    <col min="8710" max="8961" width="11.42578125" style="4"/>
    <col min="8962" max="8962" width="59.85546875" style="4" customWidth="1"/>
    <col min="8963" max="8963" width="14.140625" style="4" customWidth="1"/>
    <col min="8964" max="8964" width="11.42578125" style="4"/>
    <col min="8965" max="8965" width="17.5703125" style="4" customWidth="1"/>
    <col min="8966" max="9217" width="11.42578125" style="4"/>
    <col min="9218" max="9218" width="59.85546875" style="4" customWidth="1"/>
    <col min="9219" max="9219" width="14.140625" style="4" customWidth="1"/>
    <col min="9220" max="9220" width="11.42578125" style="4"/>
    <col min="9221" max="9221" width="17.5703125" style="4" customWidth="1"/>
    <col min="9222" max="9473" width="11.42578125" style="4"/>
    <col min="9474" max="9474" width="59.85546875" style="4" customWidth="1"/>
    <col min="9475" max="9475" width="14.140625" style="4" customWidth="1"/>
    <col min="9476" max="9476" width="11.42578125" style="4"/>
    <col min="9477" max="9477" width="17.5703125" style="4" customWidth="1"/>
    <col min="9478" max="9729" width="11.42578125" style="4"/>
    <col min="9730" max="9730" width="59.85546875" style="4" customWidth="1"/>
    <col min="9731" max="9731" width="14.140625" style="4" customWidth="1"/>
    <col min="9732" max="9732" width="11.42578125" style="4"/>
    <col min="9733" max="9733" width="17.5703125" style="4" customWidth="1"/>
    <col min="9734" max="9985" width="11.42578125" style="4"/>
    <col min="9986" max="9986" width="59.85546875" style="4" customWidth="1"/>
    <col min="9987" max="9987" width="14.140625" style="4" customWidth="1"/>
    <col min="9988" max="9988" width="11.42578125" style="4"/>
    <col min="9989" max="9989" width="17.5703125" style="4" customWidth="1"/>
    <col min="9990" max="10241" width="11.42578125" style="4"/>
    <col min="10242" max="10242" width="59.85546875" style="4" customWidth="1"/>
    <col min="10243" max="10243" width="14.140625" style="4" customWidth="1"/>
    <col min="10244" max="10244" width="11.42578125" style="4"/>
    <col min="10245" max="10245" width="17.5703125" style="4" customWidth="1"/>
    <col min="10246" max="10497" width="11.42578125" style="4"/>
    <col min="10498" max="10498" width="59.85546875" style="4" customWidth="1"/>
    <col min="10499" max="10499" width="14.140625" style="4" customWidth="1"/>
    <col min="10500" max="10500" width="11.42578125" style="4"/>
    <col min="10501" max="10501" width="17.5703125" style="4" customWidth="1"/>
    <col min="10502" max="10753" width="11.42578125" style="4"/>
    <col min="10754" max="10754" width="59.85546875" style="4" customWidth="1"/>
    <col min="10755" max="10755" width="14.140625" style="4" customWidth="1"/>
    <col min="10756" max="10756" width="11.42578125" style="4"/>
    <col min="10757" max="10757" width="17.5703125" style="4" customWidth="1"/>
    <col min="10758" max="11009" width="11.42578125" style="4"/>
    <col min="11010" max="11010" width="59.85546875" style="4" customWidth="1"/>
    <col min="11011" max="11011" width="14.140625" style="4" customWidth="1"/>
    <col min="11012" max="11012" width="11.42578125" style="4"/>
    <col min="11013" max="11013" width="17.5703125" style="4" customWidth="1"/>
    <col min="11014" max="11265" width="11.42578125" style="4"/>
    <col min="11266" max="11266" width="59.85546875" style="4" customWidth="1"/>
    <col min="11267" max="11267" width="14.140625" style="4" customWidth="1"/>
    <col min="11268" max="11268" width="11.42578125" style="4"/>
    <col min="11269" max="11269" width="17.5703125" style="4" customWidth="1"/>
    <col min="11270" max="11521" width="11.42578125" style="4"/>
    <col min="11522" max="11522" width="59.85546875" style="4" customWidth="1"/>
    <col min="11523" max="11523" width="14.140625" style="4" customWidth="1"/>
    <col min="11524" max="11524" width="11.42578125" style="4"/>
    <col min="11525" max="11525" width="17.5703125" style="4" customWidth="1"/>
    <col min="11526" max="11777" width="11.42578125" style="4"/>
    <col min="11778" max="11778" width="59.85546875" style="4" customWidth="1"/>
    <col min="11779" max="11779" width="14.140625" style="4" customWidth="1"/>
    <col min="11780" max="11780" width="11.42578125" style="4"/>
    <col min="11781" max="11781" width="17.5703125" style="4" customWidth="1"/>
    <col min="11782" max="12033" width="11.42578125" style="4"/>
    <col min="12034" max="12034" width="59.85546875" style="4" customWidth="1"/>
    <col min="12035" max="12035" width="14.140625" style="4" customWidth="1"/>
    <col min="12036" max="12036" width="11.42578125" style="4"/>
    <col min="12037" max="12037" width="17.5703125" style="4" customWidth="1"/>
    <col min="12038" max="12289" width="11.42578125" style="4"/>
    <col min="12290" max="12290" width="59.85546875" style="4" customWidth="1"/>
    <col min="12291" max="12291" width="14.140625" style="4" customWidth="1"/>
    <col min="12292" max="12292" width="11.42578125" style="4"/>
    <col min="12293" max="12293" width="17.5703125" style="4" customWidth="1"/>
    <col min="12294" max="12545" width="11.42578125" style="4"/>
    <col min="12546" max="12546" width="59.85546875" style="4" customWidth="1"/>
    <col min="12547" max="12547" width="14.140625" style="4" customWidth="1"/>
    <col min="12548" max="12548" width="11.42578125" style="4"/>
    <col min="12549" max="12549" width="17.5703125" style="4" customWidth="1"/>
    <col min="12550" max="12801" width="11.42578125" style="4"/>
    <col min="12802" max="12802" width="59.85546875" style="4" customWidth="1"/>
    <col min="12803" max="12803" width="14.140625" style="4" customWidth="1"/>
    <col min="12804" max="12804" width="11.42578125" style="4"/>
    <col min="12805" max="12805" width="17.5703125" style="4" customWidth="1"/>
    <col min="12806" max="13057" width="11.42578125" style="4"/>
    <col min="13058" max="13058" width="59.85546875" style="4" customWidth="1"/>
    <col min="13059" max="13059" width="14.140625" style="4" customWidth="1"/>
    <col min="13060" max="13060" width="11.42578125" style="4"/>
    <col min="13061" max="13061" width="17.5703125" style="4" customWidth="1"/>
    <col min="13062" max="13313" width="11.42578125" style="4"/>
    <col min="13314" max="13314" width="59.85546875" style="4" customWidth="1"/>
    <col min="13315" max="13315" width="14.140625" style="4" customWidth="1"/>
    <col min="13316" max="13316" width="11.42578125" style="4"/>
    <col min="13317" max="13317" width="17.5703125" style="4" customWidth="1"/>
    <col min="13318" max="13569" width="11.42578125" style="4"/>
    <col min="13570" max="13570" width="59.85546875" style="4" customWidth="1"/>
    <col min="13571" max="13571" width="14.140625" style="4" customWidth="1"/>
    <col min="13572" max="13572" width="11.42578125" style="4"/>
    <col min="13573" max="13573" width="17.5703125" style="4" customWidth="1"/>
    <col min="13574" max="13825" width="11.42578125" style="4"/>
    <col min="13826" max="13826" width="59.85546875" style="4" customWidth="1"/>
    <col min="13827" max="13827" width="14.140625" style="4" customWidth="1"/>
    <col min="13828" max="13828" width="11.42578125" style="4"/>
    <col min="13829" max="13829" width="17.5703125" style="4" customWidth="1"/>
    <col min="13830" max="14081" width="11.42578125" style="4"/>
    <col min="14082" max="14082" width="59.85546875" style="4" customWidth="1"/>
    <col min="14083" max="14083" width="14.140625" style="4" customWidth="1"/>
    <col min="14084" max="14084" width="11.42578125" style="4"/>
    <col min="14085" max="14085" width="17.5703125" style="4" customWidth="1"/>
    <col min="14086" max="14337" width="11.42578125" style="4"/>
    <col min="14338" max="14338" width="59.85546875" style="4" customWidth="1"/>
    <col min="14339" max="14339" width="14.140625" style="4" customWidth="1"/>
    <col min="14340" max="14340" width="11.42578125" style="4"/>
    <col min="14341" max="14341" width="17.5703125" style="4" customWidth="1"/>
    <col min="14342" max="14593" width="11.42578125" style="4"/>
    <col min="14594" max="14594" width="59.85546875" style="4" customWidth="1"/>
    <col min="14595" max="14595" width="14.140625" style="4" customWidth="1"/>
    <col min="14596" max="14596" width="11.42578125" style="4"/>
    <col min="14597" max="14597" width="17.5703125" style="4" customWidth="1"/>
    <col min="14598" max="14849" width="11.42578125" style="4"/>
    <col min="14850" max="14850" width="59.85546875" style="4" customWidth="1"/>
    <col min="14851" max="14851" width="14.140625" style="4" customWidth="1"/>
    <col min="14852" max="14852" width="11.42578125" style="4"/>
    <col min="14853" max="14853" width="17.5703125" style="4" customWidth="1"/>
    <col min="14854" max="15105" width="11.42578125" style="4"/>
    <col min="15106" max="15106" width="59.85546875" style="4" customWidth="1"/>
    <col min="15107" max="15107" width="14.140625" style="4" customWidth="1"/>
    <col min="15108" max="15108" width="11.42578125" style="4"/>
    <col min="15109" max="15109" width="17.5703125" style="4" customWidth="1"/>
    <col min="15110" max="15361" width="11.42578125" style="4"/>
    <col min="15362" max="15362" width="59.85546875" style="4" customWidth="1"/>
    <col min="15363" max="15363" width="14.140625" style="4" customWidth="1"/>
    <col min="15364" max="15364" width="11.42578125" style="4"/>
    <col min="15365" max="15365" width="17.5703125" style="4" customWidth="1"/>
    <col min="15366" max="15617" width="11.42578125" style="4"/>
    <col min="15618" max="15618" width="59.85546875" style="4" customWidth="1"/>
    <col min="15619" max="15619" width="14.140625" style="4" customWidth="1"/>
    <col min="15620" max="15620" width="11.42578125" style="4"/>
    <col min="15621" max="15621" width="17.5703125" style="4" customWidth="1"/>
    <col min="15622" max="15873" width="11.42578125" style="4"/>
    <col min="15874" max="15874" width="59.85546875" style="4" customWidth="1"/>
    <col min="15875" max="15875" width="14.140625" style="4" customWidth="1"/>
    <col min="15876" max="15876" width="11.42578125" style="4"/>
    <col min="15877" max="15877" width="17.5703125" style="4" customWidth="1"/>
    <col min="15878" max="16129" width="11.42578125" style="4"/>
    <col min="16130" max="16130" width="59.85546875" style="4" customWidth="1"/>
    <col min="16131" max="16131" width="14.140625" style="4" customWidth="1"/>
    <col min="16132" max="16132" width="11.42578125" style="4"/>
    <col min="16133" max="16133" width="17.5703125" style="4" customWidth="1"/>
    <col min="16134" max="16384" width="11.42578125" style="4"/>
  </cols>
  <sheetData>
    <row r="8" spans="1:8" x14ac:dyDescent="0.2">
      <c r="A8" s="26" t="s">
        <v>27</v>
      </c>
      <c r="B8" s="27">
        <v>2024</v>
      </c>
    </row>
    <row r="9" spans="1:8" s="26" customFormat="1" x14ac:dyDescent="0.2">
      <c r="A9" s="71" t="s">
        <v>10</v>
      </c>
      <c r="C9" s="69"/>
      <c r="G9" s="75"/>
    </row>
    <row r="10" spans="1:8" x14ac:dyDescent="0.2">
      <c r="A10" s="6"/>
    </row>
    <row r="11" spans="1:8" s="33" customFormat="1" ht="36" x14ac:dyDescent="0.2">
      <c r="A11" s="7" t="s">
        <v>0</v>
      </c>
      <c r="B11" s="7" t="s">
        <v>1</v>
      </c>
      <c r="C11" s="7" t="s">
        <v>2</v>
      </c>
      <c r="D11" s="7" t="s">
        <v>3</v>
      </c>
      <c r="E11" s="9" t="s">
        <v>4</v>
      </c>
      <c r="F11" s="30" t="s">
        <v>5</v>
      </c>
      <c r="G11" s="31" t="s">
        <v>9</v>
      </c>
      <c r="H11" s="32" t="s">
        <v>5</v>
      </c>
    </row>
    <row r="12" spans="1:8" ht="24" x14ac:dyDescent="0.2">
      <c r="A12" s="13"/>
      <c r="B12" s="38" t="s">
        <v>11</v>
      </c>
      <c r="C12" s="34" t="s">
        <v>6</v>
      </c>
      <c r="D12" s="13">
        <v>100</v>
      </c>
      <c r="E12" s="1">
        <f>195.25*1.1</f>
        <v>214.77500000000001</v>
      </c>
      <c r="F12" s="16">
        <f>D12*E12</f>
        <v>21477.5</v>
      </c>
      <c r="G12" s="35"/>
      <c r="H12" s="36">
        <f>G12*D12</f>
        <v>0</v>
      </c>
    </row>
    <row r="13" spans="1:8" ht="24" x14ac:dyDescent="0.2">
      <c r="A13" s="13"/>
      <c r="B13" s="38" t="s">
        <v>29</v>
      </c>
      <c r="C13" s="34" t="s">
        <v>6</v>
      </c>
      <c r="D13" s="13">
        <v>4</v>
      </c>
      <c r="E13" s="1">
        <v>83.9</v>
      </c>
      <c r="F13" s="16">
        <f>D13*E13</f>
        <v>335.6</v>
      </c>
      <c r="G13" s="35"/>
      <c r="H13" s="36">
        <f>G13*D13</f>
        <v>0</v>
      </c>
    </row>
    <row r="14" spans="1:8" ht="12.75" thickBot="1" x14ac:dyDescent="0.25"/>
    <row r="15" spans="1:8" x14ac:dyDescent="0.2">
      <c r="E15" s="20" t="s">
        <v>7</v>
      </c>
      <c r="F15" s="21">
        <f>SUM(F12:F14)</f>
        <v>21813.1</v>
      </c>
      <c r="G15" s="20" t="s">
        <v>7</v>
      </c>
      <c r="H15" s="21"/>
    </row>
    <row r="16" spans="1:8" x14ac:dyDescent="0.2">
      <c r="E16" s="22" t="s">
        <v>8</v>
      </c>
      <c r="F16" s="23">
        <f>F15*21%</f>
        <v>4580.7509999999993</v>
      </c>
      <c r="G16" s="22" t="s">
        <v>8</v>
      </c>
      <c r="H16" s="23"/>
    </row>
    <row r="17" spans="1:8" ht="12.75" thickBot="1" x14ac:dyDescent="0.25">
      <c r="E17" s="24" t="s">
        <v>5</v>
      </c>
      <c r="F17" s="25">
        <f>F16+F15</f>
        <v>26393.850999999999</v>
      </c>
      <c r="G17" s="24" t="s">
        <v>5</v>
      </c>
      <c r="H17" s="25"/>
    </row>
    <row r="18" spans="1:8" x14ac:dyDescent="0.2">
      <c r="B18" s="2"/>
    </row>
    <row r="19" spans="1:8" x14ac:dyDescent="0.2">
      <c r="A19" s="26" t="s">
        <v>27</v>
      </c>
      <c r="B19" s="27">
        <v>2025</v>
      </c>
    </row>
    <row r="20" spans="1:8" x14ac:dyDescent="0.2">
      <c r="A20" s="71" t="s">
        <v>10</v>
      </c>
    </row>
    <row r="21" spans="1:8" x14ac:dyDescent="0.2">
      <c r="A21" s="6"/>
    </row>
    <row r="22" spans="1:8" ht="36" x14ac:dyDescent="0.2">
      <c r="A22" s="7" t="s">
        <v>0</v>
      </c>
      <c r="B22" s="7" t="s">
        <v>1</v>
      </c>
      <c r="C22" s="7" t="s">
        <v>2</v>
      </c>
      <c r="D22" s="7" t="s">
        <v>3</v>
      </c>
      <c r="E22" s="9" t="s">
        <v>4</v>
      </c>
      <c r="F22" s="30" t="s">
        <v>5</v>
      </c>
      <c r="G22" s="31" t="s">
        <v>9</v>
      </c>
      <c r="H22" s="32" t="s">
        <v>5</v>
      </c>
    </row>
    <row r="23" spans="1:8" ht="24" x14ac:dyDescent="0.2">
      <c r="A23" s="13"/>
      <c r="B23" s="38" t="s">
        <v>11</v>
      </c>
      <c r="C23" s="34" t="s">
        <v>6</v>
      </c>
      <c r="D23" s="13">
        <v>130</v>
      </c>
      <c r="E23" s="1">
        <f>195.25*1.1</f>
        <v>214.77500000000001</v>
      </c>
      <c r="F23" s="16">
        <f>D23*E23</f>
        <v>27920.75</v>
      </c>
      <c r="G23" s="35"/>
      <c r="H23" s="36">
        <f>G23*D23</f>
        <v>0</v>
      </c>
    </row>
    <row r="24" spans="1:8" ht="24" x14ac:dyDescent="0.2">
      <c r="A24" s="13"/>
      <c r="B24" s="38" t="s">
        <v>29</v>
      </c>
      <c r="C24" s="34" t="s">
        <v>6</v>
      </c>
      <c r="D24" s="13">
        <v>38</v>
      </c>
      <c r="E24" s="1">
        <v>83.9</v>
      </c>
      <c r="F24" s="16">
        <f>D24*E24</f>
        <v>3188.2000000000003</v>
      </c>
      <c r="G24" s="35"/>
      <c r="H24" s="36">
        <f>G24*D24</f>
        <v>0</v>
      </c>
    </row>
    <row r="25" spans="1:8" ht="12.75" thickBot="1" x14ac:dyDescent="0.25"/>
    <row r="26" spans="1:8" x14ac:dyDescent="0.2">
      <c r="E26" s="20" t="s">
        <v>7</v>
      </c>
      <c r="F26" s="21">
        <f>SUM(F23:F25)</f>
        <v>31108.95</v>
      </c>
      <c r="G26" s="20" t="s">
        <v>7</v>
      </c>
      <c r="H26" s="21"/>
    </row>
    <row r="27" spans="1:8" x14ac:dyDescent="0.2">
      <c r="E27" s="22" t="s">
        <v>8</v>
      </c>
      <c r="F27" s="23">
        <f>F26*21%</f>
        <v>6532.8795</v>
      </c>
      <c r="G27" s="22" t="s">
        <v>8</v>
      </c>
      <c r="H27" s="23"/>
    </row>
    <row r="28" spans="1:8" ht="12.75" thickBot="1" x14ac:dyDescent="0.25">
      <c r="E28" s="24" t="s">
        <v>5</v>
      </c>
      <c r="F28" s="25">
        <f>F27+F26</f>
        <v>37641.8295</v>
      </c>
      <c r="G28" s="24" t="s">
        <v>5</v>
      </c>
      <c r="H28" s="25"/>
    </row>
    <row r="30" spans="1:8" x14ac:dyDescent="0.2">
      <c r="A30" s="26" t="s">
        <v>27</v>
      </c>
      <c r="B30" s="27">
        <v>2026</v>
      </c>
    </row>
    <row r="31" spans="1:8" s="26" customFormat="1" x14ac:dyDescent="0.2">
      <c r="A31" s="71" t="s">
        <v>10</v>
      </c>
      <c r="C31" s="69"/>
      <c r="G31" s="75"/>
    </row>
    <row r="32" spans="1:8" x14ac:dyDescent="0.2">
      <c r="A32" s="6"/>
    </row>
    <row r="33" spans="1:8" ht="36" x14ac:dyDescent="0.2">
      <c r="A33" s="7" t="s">
        <v>0</v>
      </c>
      <c r="B33" s="7" t="s">
        <v>1</v>
      </c>
      <c r="C33" s="7" t="s">
        <v>2</v>
      </c>
      <c r="D33" s="7" t="s">
        <v>3</v>
      </c>
      <c r="E33" s="9" t="s">
        <v>4</v>
      </c>
      <c r="F33" s="30" t="s">
        <v>5</v>
      </c>
      <c r="G33" s="31" t="s">
        <v>9</v>
      </c>
      <c r="H33" s="32" t="s">
        <v>5</v>
      </c>
    </row>
    <row r="34" spans="1:8" ht="24" x14ac:dyDescent="0.2">
      <c r="A34" s="13"/>
      <c r="B34" s="38" t="s">
        <v>11</v>
      </c>
      <c r="C34" s="34" t="s">
        <v>6</v>
      </c>
      <c r="D34" s="13">
        <v>60</v>
      </c>
      <c r="E34" s="1">
        <f>195.25*1.1</f>
        <v>214.77500000000001</v>
      </c>
      <c r="F34" s="16">
        <f>D34*E34</f>
        <v>12886.5</v>
      </c>
      <c r="G34" s="35"/>
      <c r="H34" s="36">
        <f>G34*D34</f>
        <v>0</v>
      </c>
    </row>
    <row r="35" spans="1:8" ht="24" x14ac:dyDescent="0.2">
      <c r="A35" s="13"/>
      <c r="B35" s="38" t="s">
        <v>29</v>
      </c>
      <c r="C35" s="34" t="s">
        <v>6</v>
      </c>
      <c r="D35" s="13">
        <v>26</v>
      </c>
      <c r="E35" s="1">
        <v>83.9</v>
      </c>
      <c r="F35" s="16">
        <f>D35*E35</f>
        <v>2181.4</v>
      </c>
      <c r="G35" s="35"/>
      <c r="H35" s="36">
        <f>G35*D35</f>
        <v>0</v>
      </c>
    </row>
    <row r="36" spans="1:8" ht="12.75" thickBot="1" x14ac:dyDescent="0.25">
      <c r="A36" s="2"/>
      <c r="B36" s="37"/>
      <c r="C36" s="3"/>
      <c r="D36" s="2"/>
      <c r="E36" s="2"/>
      <c r="F36" s="37"/>
    </row>
    <row r="37" spans="1:8" x14ac:dyDescent="0.2">
      <c r="E37" s="20" t="s">
        <v>7</v>
      </c>
      <c r="F37" s="21">
        <f>SUM(F34:F36)</f>
        <v>15067.9</v>
      </c>
      <c r="G37" s="20" t="s">
        <v>7</v>
      </c>
      <c r="H37" s="21"/>
    </row>
    <row r="38" spans="1:8" x14ac:dyDescent="0.2">
      <c r="E38" s="22" t="s">
        <v>8</v>
      </c>
      <c r="F38" s="23">
        <f>F37*21%</f>
        <v>3164.259</v>
      </c>
      <c r="G38" s="22" t="s">
        <v>8</v>
      </c>
      <c r="H38" s="23"/>
    </row>
    <row r="39" spans="1:8" ht="12.75" thickBot="1" x14ac:dyDescent="0.25">
      <c r="E39" s="24" t="s">
        <v>5</v>
      </c>
      <c r="F39" s="25">
        <f>F38+F37</f>
        <v>18232.159</v>
      </c>
      <c r="G39" s="24" t="s">
        <v>5</v>
      </c>
      <c r="H39" s="25"/>
    </row>
    <row r="40" spans="1:8" ht="12.75" thickBot="1" x14ac:dyDescent="0.25"/>
    <row r="41" spans="1:8" ht="13.5" thickBot="1" x14ac:dyDescent="0.25">
      <c r="D41" s="70" t="s">
        <v>28</v>
      </c>
      <c r="E41" s="20" t="s">
        <v>7</v>
      </c>
      <c r="F41" s="21">
        <f>SUM(F15,F26,F37)</f>
        <v>67989.95</v>
      </c>
      <c r="G41" s="20" t="s">
        <v>7</v>
      </c>
      <c r="H41" s="21"/>
    </row>
    <row r="42" spans="1:8" x14ac:dyDescent="0.2">
      <c r="E42" s="22" t="s">
        <v>8</v>
      </c>
      <c r="F42" s="23">
        <f>F41*21%</f>
        <v>14277.889499999999</v>
      </c>
      <c r="G42" s="22" t="s">
        <v>8</v>
      </c>
      <c r="H42" s="23"/>
    </row>
    <row r="43" spans="1:8" ht="12.75" thickBot="1" x14ac:dyDescent="0.25">
      <c r="E43" s="24" t="s">
        <v>5</v>
      </c>
      <c r="F43" s="25">
        <f>F42+F41</f>
        <v>82267.839500000002</v>
      </c>
      <c r="G43" s="24" t="s">
        <v>5</v>
      </c>
      <c r="H43" s="25"/>
    </row>
  </sheetData>
  <protectedRanges>
    <protectedRange sqref="G1:H1048576" name="Rango1_1"/>
  </protectedRanges>
  <customSheetViews>
    <customSheetView guid="{59C06D91-2101-42E6-80A9-428AA0D1F3CA}" showPageBreaks="1">
      <selection activeCell="I136" sqref="I136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</customSheetViews>
  <dataValidations count="8">
    <dataValidation type="custom" allowBlank="1" showErrorMessage="1" errorTitle="MERROR" error="El preu introduït ha de ser inferior o igual al preu unitari màxim." sqref="G14 G16:G19 G27 G29:G30 G37:G1048566">
      <formula1>IF(G23&gt;E23,TRUE,FALSE)</formula1>
    </dataValidation>
    <dataValidation type="custom" allowBlank="1" showErrorMessage="1" errorTitle="MERROR" error="El preu introduït ha de ser inferior o igual al preu unitari màxim." sqref="G2:G11 G20:G22 G31:G33">
      <formula1>IF(#REF!&gt;#REF!,TRUE,FALSE)</formula1>
    </dataValidation>
    <dataValidation type="custom" allowBlank="1" showErrorMessage="1" errorTitle="ERROR" error="El preu introduït ha de ser inferior o igual al preu unitari màxim." sqref="G23:G24 G12:G13 G34:G35">
      <formula1>IF(G12&lt;=E12,TRUE,FALSE)</formula1>
    </dataValidation>
    <dataValidation type="custom" allowBlank="1" showErrorMessage="1" errorTitle="MERROR" error="El preu introduït ha de ser inferior o igual al preu unitari màxim." sqref="G1">
      <formula1>IF(G12&gt;E12,TRUE,FALSE)</formula1>
    </dataValidation>
    <dataValidation type="custom" allowBlank="1" showErrorMessage="1" errorTitle="MERROR" error="El preu introduït ha de ser inferior o igual al preu unitari màxim." sqref="G15">
      <formula1>IF(#REF!&gt;#REF!,TRUE,FALSE)</formula1>
    </dataValidation>
    <dataValidation type="custom" allowBlank="1" showErrorMessage="1" errorTitle="MERROR" error="El preu introduït ha de ser inferior o igual al preu unitari màxim." sqref="G25:G26 G36">
      <formula1>IF(G33&gt;E33,TRUE,FALSE)</formula1>
    </dataValidation>
    <dataValidation type="custom" allowBlank="1" showErrorMessage="1" errorTitle="MERROR" error="El preu introduït ha de ser inferior o igual al preu unitari màxim." sqref="G1048567:G1048576">
      <formula1>IF(G1&gt;E1,TRUE,FALSE)</formula1>
    </dataValidation>
    <dataValidation type="custom" allowBlank="1" showErrorMessage="1" errorTitle="MERROR" error="El preu introduït ha de ser inferior o igual al preu unitari màxim." sqref="G28">
      <formula1>IF(#REF!&gt;#REF!,TRUE,FALSE)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9:H49"/>
  <sheetViews>
    <sheetView topLeftCell="A22" zoomScaleNormal="100" workbookViewId="0">
      <selection activeCell="F50" sqref="F50"/>
    </sheetView>
  </sheetViews>
  <sheetFormatPr baseColWidth="10" defaultRowHeight="12" x14ac:dyDescent="0.2"/>
  <cols>
    <col min="1" max="1" width="11.42578125" style="6"/>
    <col min="2" max="2" width="59.28515625" style="6" customWidth="1"/>
    <col min="3" max="3" width="13.85546875" style="5" customWidth="1"/>
    <col min="4" max="4" width="12.42578125" style="6" bestFit="1" customWidth="1"/>
    <col min="5" max="5" width="16.85546875" style="6" customWidth="1"/>
    <col min="6" max="6" width="14.85546875" style="6" customWidth="1"/>
    <col min="7" max="7" width="11.42578125" style="6"/>
    <col min="8" max="8" width="16.140625" style="6" customWidth="1"/>
    <col min="9" max="257" width="11.42578125" style="6"/>
    <col min="258" max="258" width="70" style="6" customWidth="1"/>
    <col min="259" max="259" width="16.140625" style="6" customWidth="1"/>
    <col min="260" max="260" width="11.42578125" style="6"/>
    <col min="261" max="261" width="21.140625" style="6" customWidth="1"/>
    <col min="262" max="262" width="11" style="6" customWidth="1"/>
    <col min="263" max="513" width="11.42578125" style="6"/>
    <col min="514" max="514" width="70" style="6" customWidth="1"/>
    <col min="515" max="515" width="16.140625" style="6" customWidth="1"/>
    <col min="516" max="516" width="11.42578125" style="6"/>
    <col min="517" max="517" width="21.140625" style="6" customWidth="1"/>
    <col min="518" max="518" width="11" style="6" customWidth="1"/>
    <col min="519" max="769" width="11.42578125" style="6"/>
    <col min="770" max="770" width="70" style="6" customWidth="1"/>
    <col min="771" max="771" width="16.140625" style="6" customWidth="1"/>
    <col min="772" max="772" width="11.42578125" style="6"/>
    <col min="773" max="773" width="21.140625" style="6" customWidth="1"/>
    <col min="774" max="774" width="11" style="6" customWidth="1"/>
    <col min="775" max="1025" width="11.42578125" style="6"/>
    <col min="1026" max="1026" width="70" style="6" customWidth="1"/>
    <col min="1027" max="1027" width="16.140625" style="6" customWidth="1"/>
    <col min="1028" max="1028" width="11.42578125" style="6"/>
    <col min="1029" max="1029" width="21.140625" style="6" customWidth="1"/>
    <col min="1030" max="1030" width="11" style="6" customWidth="1"/>
    <col min="1031" max="1281" width="11.42578125" style="6"/>
    <col min="1282" max="1282" width="70" style="6" customWidth="1"/>
    <col min="1283" max="1283" width="16.140625" style="6" customWidth="1"/>
    <col min="1284" max="1284" width="11.42578125" style="6"/>
    <col min="1285" max="1285" width="21.140625" style="6" customWidth="1"/>
    <col min="1286" max="1286" width="11" style="6" customWidth="1"/>
    <col min="1287" max="1537" width="11.42578125" style="6"/>
    <col min="1538" max="1538" width="70" style="6" customWidth="1"/>
    <col min="1539" max="1539" width="16.140625" style="6" customWidth="1"/>
    <col min="1540" max="1540" width="11.42578125" style="6"/>
    <col min="1541" max="1541" width="21.140625" style="6" customWidth="1"/>
    <col min="1542" max="1542" width="11" style="6" customWidth="1"/>
    <col min="1543" max="1793" width="11.42578125" style="6"/>
    <col min="1794" max="1794" width="70" style="6" customWidth="1"/>
    <col min="1795" max="1795" width="16.140625" style="6" customWidth="1"/>
    <col min="1796" max="1796" width="11.42578125" style="6"/>
    <col min="1797" max="1797" width="21.140625" style="6" customWidth="1"/>
    <col min="1798" max="1798" width="11" style="6" customWidth="1"/>
    <col min="1799" max="2049" width="11.42578125" style="6"/>
    <col min="2050" max="2050" width="70" style="6" customWidth="1"/>
    <col min="2051" max="2051" width="16.140625" style="6" customWidth="1"/>
    <col min="2052" max="2052" width="11.42578125" style="6"/>
    <col min="2053" max="2053" width="21.140625" style="6" customWidth="1"/>
    <col min="2054" max="2054" width="11" style="6" customWidth="1"/>
    <col min="2055" max="2305" width="11.42578125" style="6"/>
    <col min="2306" max="2306" width="70" style="6" customWidth="1"/>
    <col min="2307" max="2307" width="16.140625" style="6" customWidth="1"/>
    <col min="2308" max="2308" width="11.42578125" style="6"/>
    <col min="2309" max="2309" width="21.140625" style="6" customWidth="1"/>
    <col min="2310" max="2310" width="11" style="6" customWidth="1"/>
    <col min="2311" max="2561" width="11.42578125" style="6"/>
    <col min="2562" max="2562" width="70" style="6" customWidth="1"/>
    <col min="2563" max="2563" width="16.140625" style="6" customWidth="1"/>
    <col min="2564" max="2564" width="11.42578125" style="6"/>
    <col min="2565" max="2565" width="21.140625" style="6" customWidth="1"/>
    <col min="2566" max="2566" width="11" style="6" customWidth="1"/>
    <col min="2567" max="2817" width="11.42578125" style="6"/>
    <col min="2818" max="2818" width="70" style="6" customWidth="1"/>
    <col min="2819" max="2819" width="16.140625" style="6" customWidth="1"/>
    <col min="2820" max="2820" width="11.42578125" style="6"/>
    <col min="2821" max="2821" width="21.140625" style="6" customWidth="1"/>
    <col min="2822" max="2822" width="11" style="6" customWidth="1"/>
    <col min="2823" max="3073" width="11.42578125" style="6"/>
    <col min="3074" max="3074" width="70" style="6" customWidth="1"/>
    <col min="3075" max="3075" width="16.140625" style="6" customWidth="1"/>
    <col min="3076" max="3076" width="11.42578125" style="6"/>
    <col min="3077" max="3077" width="21.140625" style="6" customWidth="1"/>
    <col min="3078" max="3078" width="11" style="6" customWidth="1"/>
    <col min="3079" max="3329" width="11.42578125" style="6"/>
    <col min="3330" max="3330" width="70" style="6" customWidth="1"/>
    <col min="3331" max="3331" width="16.140625" style="6" customWidth="1"/>
    <col min="3332" max="3332" width="11.42578125" style="6"/>
    <col min="3333" max="3333" width="21.140625" style="6" customWidth="1"/>
    <col min="3334" max="3334" width="11" style="6" customWidth="1"/>
    <col min="3335" max="3585" width="11.42578125" style="6"/>
    <col min="3586" max="3586" width="70" style="6" customWidth="1"/>
    <col min="3587" max="3587" width="16.140625" style="6" customWidth="1"/>
    <col min="3588" max="3588" width="11.42578125" style="6"/>
    <col min="3589" max="3589" width="21.140625" style="6" customWidth="1"/>
    <col min="3590" max="3590" width="11" style="6" customWidth="1"/>
    <col min="3591" max="3841" width="11.42578125" style="6"/>
    <col min="3842" max="3842" width="70" style="6" customWidth="1"/>
    <col min="3843" max="3843" width="16.140625" style="6" customWidth="1"/>
    <col min="3844" max="3844" width="11.42578125" style="6"/>
    <col min="3845" max="3845" width="21.140625" style="6" customWidth="1"/>
    <col min="3846" max="3846" width="11" style="6" customWidth="1"/>
    <col min="3847" max="4097" width="11.42578125" style="6"/>
    <col min="4098" max="4098" width="70" style="6" customWidth="1"/>
    <col min="4099" max="4099" width="16.140625" style="6" customWidth="1"/>
    <col min="4100" max="4100" width="11.42578125" style="6"/>
    <col min="4101" max="4101" width="21.140625" style="6" customWidth="1"/>
    <col min="4102" max="4102" width="11" style="6" customWidth="1"/>
    <col min="4103" max="4353" width="11.42578125" style="6"/>
    <col min="4354" max="4354" width="70" style="6" customWidth="1"/>
    <col min="4355" max="4355" width="16.140625" style="6" customWidth="1"/>
    <col min="4356" max="4356" width="11.42578125" style="6"/>
    <col min="4357" max="4357" width="21.140625" style="6" customWidth="1"/>
    <col min="4358" max="4358" width="11" style="6" customWidth="1"/>
    <col min="4359" max="4609" width="11.42578125" style="6"/>
    <col min="4610" max="4610" width="70" style="6" customWidth="1"/>
    <col min="4611" max="4611" width="16.140625" style="6" customWidth="1"/>
    <col min="4612" max="4612" width="11.42578125" style="6"/>
    <col min="4613" max="4613" width="21.140625" style="6" customWidth="1"/>
    <col min="4614" max="4614" width="11" style="6" customWidth="1"/>
    <col min="4615" max="4865" width="11.42578125" style="6"/>
    <col min="4866" max="4866" width="70" style="6" customWidth="1"/>
    <col min="4867" max="4867" width="16.140625" style="6" customWidth="1"/>
    <col min="4868" max="4868" width="11.42578125" style="6"/>
    <col min="4869" max="4869" width="21.140625" style="6" customWidth="1"/>
    <col min="4870" max="4870" width="11" style="6" customWidth="1"/>
    <col min="4871" max="5121" width="11.42578125" style="6"/>
    <col min="5122" max="5122" width="70" style="6" customWidth="1"/>
    <col min="5123" max="5123" width="16.140625" style="6" customWidth="1"/>
    <col min="5124" max="5124" width="11.42578125" style="6"/>
    <col min="5125" max="5125" width="21.140625" style="6" customWidth="1"/>
    <col min="5126" max="5126" width="11" style="6" customWidth="1"/>
    <col min="5127" max="5377" width="11.42578125" style="6"/>
    <col min="5378" max="5378" width="70" style="6" customWidth="1"/>
    <col min="5379" max="5379" width="16.140625" style="6" customWidth="1"/>
    <col min="5380" max="5380" width="11.42578125" style="6"/>
    <col min="5381" max="5381" width="21.140625" style="6" customWidth="1"/>
    <col min="5382" max="5382" width="11" style="6" customWidth="1"/>
    <col min="5383" max="5633" width="11.42578125" style="6"/>
    <col min="5634" max="5634" width="70" style="6" customWidth="1"/>
    <col min="5635" max="5635" width="16.140625" style="6" customWidth="1"/>
    <col min="5636" max="5636" width="11.42578125" style="6"/>
    <col min="5637" max="5637" width="21.140625" style="6" customWidth="1"/>
    <col min="5638" max="5638" width="11" style="6" customWidth="1"/>
    <col min="5639" max="5889" width="11.42578125" style="6"/>
    <col min="5890" max="5890" width="70" style="6" customWidth="1"/>
    <col min="5891" max="5891" width="16.140625" style="6" customWidth="1"/>
    <col min="5892" max="5892" width="11.42578125" style="6"/>
    <col min="5893" max="5893" width="21.140625" style="6" customWidth="1"/>
    <col min="5894" max="5894" width="11" style="6" customWidth="1"/>
    <col min="5895" max="6145" width="11.42578125" style="6"/>
    <col min="6146" max="6146" width="70" style="6" customWidth="1"/>
    <col min="6147" max="6147" width="16.140625" style="6" customWidth="1"/>
    <col min="6148" max="6148" width="11.42578125" style="6"/>
    <col min="6149" max="6149" width="21.140625" style="6" customWidth="1"/>
    <col min="6150" max="6150" width="11" style="6" customWidth="1"/>
    <col min="6151" max="6401" width="11.42578125" style="6"/>
    <col min="6402" max="6402" width="70" style="6" customWidth="1"/>
    <col min="6403" max="6403" width="16.140625" style="6" customWidth="1"/>
    <col min="6404" max="6404" width="11.42578125" style="6"/>
    <col min="6405" max="6405" width="21.140625" style="6" customWidth="1"/>
    <col min="6406" max="6406" width="11" style="6" customWidth="1"/>
    <col min="6407" max="6657" width="11.42578125" style="6"/>
    <col min="6658" max="6658" width="70" style="6" customWidth="1"/>
    <col min="6659" max="6659" width="16.140625" style="6" customWidth="1"/>
    <col min="6660" max="6660" width="11.42578125" style="6"/>
    <col min="6661" max="6661" width="21.140625" style="6" customWidth="1"/>
    <col min="6662" max="6662" width="11" style="6" customWidth="1"/>
    <col min="6663" max="6913" width="11.42578125" style="6"/>
    <col min="6914" max="6914" width="70" style="6" customWidth="1"/>
    <col min="6915" max="6915" width="16.140625" style="6" customWidth="1"/>
    <col min="6916" max="6916" width="11.42578125" style="6"/>
    <col min="6917" max="6917" width="21.140625" style="6" customWidth="1"/>
    <col min="6918" max="6918" width="11" style="6" customWidth="1"/>
    <col min="6919" max="7169" width="11.42578125" style="6"/>
    <col min="7170" max="7170" width="70" style="6" customWidth="1"/>
    <col min="7171" max="7171" width="16.140625" style="6" customWidth="1"/>
    <col min="7172" max="7172" width="11.42578125" style="6"/>
    <col min="7173" max="7173" width="21.140625" style="6" customWidth="1"/>
    <col min="7174" max="7174" width="11" style="6" customWidth="1"/>
    <col min="7175" max="7425" width="11.42578125" style="6"/>
    <col min="7426" max="7426" width="70" style="6" customWidth="1"/>
    <col min="7427" max="7427" width="16.140625" style="6" customWidth="1"/>
    <col min="7428" max="7428" width="11.42578125" style="6"/>
    <col min="7429" max="7429" width="21.140625" style="6" customWidth="1"/>
    <col min="7430" max="7430" width="11" style="6" customWidth="1"/>
    <col min="7431" max="7681" width="11.42578125" style="6"/>
    <col min="7682" max="7682" width="70" style="6" customWidth="1"/>
    <col min="7683" max="7683" width="16.140625" style="6" customWidth="1"/>
    <col min="7684" max="7684" width="11.42578125" style="6"/>
    <col min="7685" max="7685" width="21.140625" style="6" customWidth="1"/>
    <col min="7686" max="7686" width="11" style="6" customWidth="1"/>
    <col min="7687" max="7937" width="11.42578125" style="6"/>
    <col min="7938" max="7938" width="70" style="6" customWidth="1"/>
    <col min="7939" max="7939" width="16.140625" style="6" customWidth="1"/>
    <col min="7940" max="7940" width="11.42578125" style="6"/>
    <col min="7941" max="7941" width="21.140625" style="6" customWidth="1"/>
    <col min="7942" max="7942" width="11" style="6" customWidth="1"/>
    <col min="7943" max="8193" width="11.42578125" style="6"/>
    <col min="8194" max="8194" width="70" style="6" customWidth="1"/>
    <col min="8195" max="8195" width="16.140625" style="6" customWidth="1"/>
    <col min="8196" max="8196" width="11.42578125" style="6"/>
    <col min="8197" max="8197" width="21.140625" style="6" customWidth="1"/>
    <col min="8198" max="8198" width="11" style="6" customWidth="1"/>
    <col min="8199" max="8449" width="11.42578125" style="6"/>
    <col min="8450" max="8450" width="70" style="6" customWidth="1"/>
    <col min="8451" max="8451" width="16.140625" style="6" customWidth="1"/>
    <col min="8452" max="8452" width="11.42578125" style="6"/>
    <col min="8453" max="8453" width="21.140625" style="6" customWidth="1"/>
    <col min="8454" max="8454" width="11" style="6" customWidth="1"/>
    <col min="8455" max="8705" width="11.42578125" style="6"/>
    <col min="8706" max="8706" width="70" style="6" customWidth="1"/>
    <col min="8707" max="8707" width="16.140625" style="6" customWidth="1"/>
    <col min="8708" max="8708" width="11.42578125" style="6"/>
    <col min="8709" max="8709" width="21.140625" style="6" customWidth="1"/>
    <col min="8710" max="8710" width="11" style="6" customWidth="1"/>
    <col min="8711" max="8961" width="11.42578125" style="6"/>
    <col min="8962" max="8962" width="70" style="6" customWidth="1"/>
    <col min="8963" max="8963" width="16.140625" style="6" customWidth="1"/>
    <col min="8964" max="8964" width="11.42578125" style="6"/>
    <col min="8965" max="8965" width="21.140625" style="6" customWidth="1"/>
    <col min="8966" max="8966" width="11" style="6" customWidth="1"/>
    <col min="8967" max="9217" width="11.42578125" style="6"/>
    <col min="9218" max="9218" width="70" style="6" customWidth="1"/>
    <col min="9219" max="9219" width="16.140625" style="6" customWidth="1"/>
    <col min="9220" max="9220" width="11.42578125" style="6"/>
    <col min="9221" max="9221" width="21.140625" style="6" customWidth="1"/>
    <col min="9222" max="9222" width="11" style="6" customWidth="1"/>
    <col min="9223" max="9473" width="11.42578125" style="6"/>
    <col min="9474" max="9474" width="70" style="6" customWidth="1"/>
    <col min="9475" max="9475" width="16.140625" style="6" customWidth="1"/>
    <col min="9476" max="9476" width="11.42578125" style="6"/>
    <col min="9477" max="9477" width="21.140625" style="6" customWidth="1"/>
    <col min="9478" max="9478" width="11" style="6" customWidth="1"/>
    <col min="9479" max="9729" width="11.42578125" style="6"/>
    <col min="9730" max="9730" width="70" style="6" customWidth="1"/>
    <col min="9731" max="9731" width="16.140625" style="6" customWidth="1"/>
    <col min="9732" max="9732" width="11.42578125" style="6"/>
    <col min="9733" max="9733" width="21.140625" style="6" customWidth="1"/>
    <col min="9734" max="9734" width="11" style="6" customWidth="1"/>
    <col min="9735" max="9985" width="11.42578125" style="6"/>
    <col min="9986" max="9986" width="70" style="6" customWidth="1"/>
    <col min="9987" max="9987" width="16.140625" style="6" customWidth="1"/>
    <col min="9988" max="9988" width="11.42578125" style="6"/>
    <col min="9989" max="9989" width="21.140625" style="6" customWidth="1"/>
    <col min="9990" max="9990" width="11" style="6" customWidth="1"/>
    <col min="9991" max="10241" width="11.42578125" style="6"/>
    <col min="10242" max="10242" width="70" style="6" customWidth="1"/>
    <col min="10243" max="10243" width="16.140625" style="6" customWidth="1"/>
    <col min="10244" max="10244" width="11.42578125" style="6"/>
    <col min="10245" max="10245" width="21.140625" style="6" customWidth="1"/>
    <col min="10246" max="10246" width="11" style="6" customWidth="1"/>
    <col min="10247" max="10497" width="11.42578125" style="6"/>
    <col min="10498" max="10498" width="70" style="6" customWidth="1"/>
    <col min="10499" max="10499" width="16.140625" style="6" customWidth="1"/>
    <col min="10500" max="10500" width="11.42578125" style="6"/>
    <col min="10501" max="10501" width="21.140625" style="6" customWidth="1"/>
    <col min="10502" max="10502" width="11" style="6" customWidth="1"/>
    <col min="10503" max="10753" width="11.42578125" style="6"/>
    <col min="10754" max="10754" width="70" style="6" customWidth="1"/>
    <col min="10755" max="10755" width="16.140625" style="6" customWidth="1"/>
    <col min="10756" max="10756" width="11.42578125" style="6"/>
    <col min="10757" max="10757" width="21.140625" style="6" customWidth="1"/>
    <col min="10758" max="10758" width="11" style="6" customWidth="1"/>
    <col min="10759" max="11009" width="11.42578125" style="6"/>
    <col min="11010" max="11010" width="70" style="6" customWidth="1"/>
    <col min="11011" max="11011" width="16.140625" style="6" customWidth="1"/>
    <col min="11012" max="11012" width="11.42578125" style="6"/>
    <col min="11013" max="11013" width="21.140625" style="6" customWidth="1"/>
    <col min="11014" max="11014" width="11" style="6" customWidth="1"/>
    <col min="11015" max="11265" width="11.42578125" style="6"/>
    <col min="11266" max="11266" width="70" style="6" customWidth="1"/>
    <col min="11267" max="11267" width="16.140625" style="6" customWidth="1"/>
    <col min="11268" max="11268" width="11.42578125" style="6"/>
    <col min="11269" max="11269" width="21.140625" style="6" customWidth="1"/>
    <col min="11270" max="11270" width="11" style="6" customWidth="1"/>
    <col min="11271" max="11521" width="11.42578125" style="6"/>
    <col min="11522" max="11522" width="70" style="6" customWidth="1"/>
    <col min="11523" max="11523" width="16.140625" style="6" customWidth="1"/>
    <col min="11524" max="11524" width="11.42578125" style="6"/>
    <col min="11525" max="11525" width="21.140625" style="6" customWidth="1"/>
    <col min="11526" max="11526" width="11" style="6" customWidth="1"/>
    <col min="11527" max="11777" width="11.42578125" style="6"/>
    <col min="11778" max="11778" width="70" style="6" customWidth="1"/>
    <col min="11779" max="11779" width="16.140625" style="6" customWidth="1"/>
    <col min="11780" max="11780" width="11.42578125" style="6"/>
    <col min="11781" max="11781" width="21.140625" style="6" customWidth="1"/>
    <col min="11782" max="11782" width="11" style="6" customWidth="1"/>
    <col min="11783" max="12033" width="11.42578125" style="6"/>
    <col min="12034" max="12034" width="70" style="6" customWidth="1"/>
    <col min="12035" max="12035" width="16.140625" style="6" customWidth="1"/>
    <col min="12036" max="12036" width="11.42578125" style="6"/>
    <col min="12037" max="12037" width="21.140625" style="6" customWidth="1"/>
    <col min="12038" max="12038" width="11" style="6" customWidth="1"/>
    <col min="12039" max="12289" width="11.42578125" style="6"/>
    <col min="12290" max="12290" width="70" style="6" customWidth="1"/>
    <col min="12291" max="12291" width="16.140625" style="6" customWidth="1"/>
    <col min="12292" max="12292" width="11.42578125" style="6"/>
    <col min="12293" max="12293" width="21.140625" style="6" customWidth="1"/>
    <col min="12294" max="12294" width="11" style="6" customWidth="1"/>
    <col min="12295" max="12545" width="11.42578125" style="6"/>
    <col min="12546" max="12546" width="70" style="6" customWidth="1"/>
    <col min="12547" max="12547" width="16.140625" style="6" customWidth="1"/>
    <col min="12548" max="12548" width="11.42578125" style="6"/>
    <col min="12549" max="12549" width="21.140625" style="6" customWidth="1"/>
    <col min="12550" max="12550" width="11" style="6" customWidth="1"/>
    <col min="12551" max="12801" width="11.42578125" style="6"/>
    <col min="12802" max="12802" width="70" style="6" customWidth="1"/>
    <col min="12803" max="12803" width="16.140625" style="6" customWidth="1"/>
    <col min="12804" max="12804" width="11.42578125" style="6"/>
    <col min="12805" max="12805" width="21.140625" style="6" customWidth="1"/>
    <col min="12806" max="12806" width="11" style="6" customWidth="1"/>
    <col min="12807" max="13057" width="11.42578125" style="6"/>
    <col min="13058" max="13058" width="70" style="6" customWidth="1"/>
    <col min="13059" max="13059" width="16.140625" style="6" customWidth="1"/>
    <col min="13060" max="13060" width="11.42578125" style="6"/>
    <col min="13061" max="13061" width="21.140625" style="6" customWidth="1"/>
    <col min="13062" max="13062" width="11" style="6" customWidth="1"/>
    <col min="13063" max="13313" width="11.42578125" style="6"/>
    <col min="13314" max="13314" width="70" style="6" customWidth="1"/>
    <col min="13315" max="13315" width="16.140625" style="6" customWidth="1"/>
    <col min="13316" max="13316" width="11.42578125" style="6"/>
    <col min="13317" max="13317" width="21.140625" style="6" customWidth="1"/>
    <col min="13318" max="13318" width="11" style="6" customWidth="1"/>
    <col min="13319" max="13569" width="11.42578125" style="6"/>
    <col min="13570" max="13570" width="70" style="6" customWidth="1"/>
    <col min="13571" max="13571" width="16.140625" style="6" customWidth="1"/>
    <col min="13572" max="13572" width="11.42578125" style="6"/>
    <col min="13573" max="13573" width="21.140625" style="6" customWidth="1"/>
    <col min="13574" max="13574" width="11" style="6" customWidth="1"/>
    <col min="13575" max="13825" width="11.42578125" style="6"/>
    <col min="13826" max="13826" width="70" style="6" customWidth="1"/>
    <col min="13827" max="13827" width="16.140625" style="6" customWidth="1"/>
    <col min="13828" max="13828" width="11.42578125" style="6"/>
    <col min="13829" max="13829" width="21.140625" style="6" customWidth="1"/>
    <col min="13830" max="13830" width="11" style="6" customWidth="1"/>
    <col min="13831" max="14081" width="11.42578125" style="6"/>
    <col min="14082" max="14082" width="70" style="6" customWidth="1"/>
    <col min="14083" max="14083" width="16.140625" style="6" customWidth="1"/>
    <col min="14084" max="14084" width="11.42578125" style="6"/>
    <col min="14085" max="14085" width="21.140625" style="6" customWidth="1"/>
    <col min="14086" max="14086" width="11" style="6" customWidth="1"/>
    <col min="14087" max="14337" width="11.42578125" style="6"/>
    <col min="14338" max="14338" width="70" style="6" customWidth="1"/>
    <col min="14339" max="14339" width="16.140625" style="6" customWidth="1"/>
    <col min="14340" max="14340" width="11.42578125" style="6"/>
    <col min="14341" max="14341" width="21.140625" style="6" customWidth="1"/>
    <col min="14342" max="14342" width="11" style="6" customWidth="1"/>
    <col min="14343" max="14593" width="11.42578125" style="6"/>
    <col min="14594" max="14594" width="70" style="6" customWidth="1"/>
    <col min="14595" max="14595" width="16.140625" style="6" customWidth="1"/>
    <col min="14596" max="14596" width="11.42578125" style="6"/>
    <col min="14597" max="14597" width="21.140625" style="6" customWidth="1"/>
    <col min="14598" max="14598" width="11" style="6" customWidth="1"/>
    <col min="14599" max="14849" width="11.42578125" style="6"/>
    <col min="14850" max="14850" width="70" style="6" customWidth="1"/>
    <col min="14851" max="14851" width="16.140625" style="6" customWidth="1"/>
    <col min="14852" max="14852" width="11.42578125" style="6"/>
    <col min="14853" max="14853" width="21.140625" style="6" customWidth="1"/>
    <col min="14854" max="14854" width="11" style="6" customWidth="1"/>
    <col min="14855" max="15105" width="11.42578125" style="6"/>
    <col min="15106" max="15106" width="70" style="6" customWidth="1"/>
    <col min="15107" max="15107" width="16.140625" style="6" customWidth="1"/>
    <col min="15108" max="15108" width="11.42578125" style="6"/>
    <col min="15109" max="15109" width="21.140625" style="6" customWidth="1"/>
    <col min="15110" max="15110" width="11" style="6" customWidth="1"/>
    <col min="15111" max="15361" width="11.42578125" style="6"/>
    <col min="15362" max="15362" width="70" style="6" customWidth="1"/>
    <col min="15363" max="15363" width="16.140625" style="6" customWidth="1"/>
    <col min="15364" max="15364" width="11.42578125" style="6"/>
    <col min="15365" max="15365" width="21.140625" style="6" customWidth="1"/>
    <col min="15366" max="15366" width="11" style="6" customWidth="1"/>
    <col min="15367" max="15617" width="11.42578125" style="6"/>
    <col min="15618" max="15618" width="70" style="6" customWidth="1"/>
    <col min="15619" max="15619" width="16.140625" style="6" customWidth="1"/>
    <col min="15620" max="15620" width="11.42578125" style="6"/>
    <col min="15621" max="15621" width="21.140625" style="6" customWidth="1"/>
    <col min="15622" max="15622" width="11" style="6" customWidth="1"/>
    <col min="15623" max="15873" width="11.42578125" style="6"/>
    <col min="15874" max="15874" width="70" style="6" customWidth="1"/>
    <col min="15875" max="15875" width="16.140625" style="6" customWidth="1"/>
    <col min="15876" max="15876" width="11.42578125" style="6"/>
    <col min="15877" max="15877" width="21.140625" style="6" customWidth="1"/>
    <col min="15878" max="15878" width="11" style="6" customWidth="1"/>
    <col min="15879" max="16129" width="11.42578125" style="6"/>
    <col min="16130" max="16130" width="70" style="6" customWidth="1"/>
    <col min="16131" max="16131" width="16.140625" style="6" customWidth="1"/>
    <col min="16132" max="16132" width="11.42578125" style="6"/>
    <col min="16133" max="16133" width="21.140625" style="6" customWidth="1"/>
    <col min="16134" max="16134" width="11" style="6" customWidth="1"/>
    <col min="16135" max="16384" width="11.42578125" style="6"/>
  </cols>
  <sheetData>
    <row r="9" spans="1:8" x14ac:dyDescent="0.2">
      <c r="A9" s="26" t="s">
        <v>27</v>
      </c>
      <c r="B9" s="27">
        <v>2024</v>
      </c>
    </row>
    <row r="10" spans="1:8" s="71" customFormat="1" x14ac:dyDescent="0.2">
      <c r="A10" s="71" t="s">
        <v>13</v>
      </c>
      <c r="C10" s="72"/>
      <c r="D10" s="73"/>
    </row>
    <row r="12" spans="1:8" ht="36" x14ac:dyDescent="0.2">
      <c r="A12" s="7" t="s">
        <v>0</v>
      </c>
      <c r="B12" s="7" t="s">
        <v>1</v>
      </c>
      <c r="C12" s="8" t="s">
        <v>2</v>
      </c>
      <c r="D12" s="7" t="s">
        <v>3</v>
      </c>
      <c r="E12" s="9" t="s">
        <v>4</v>
      </c>
      <c r="F12" s="10" t="s">
        <v>5</v>
      </c>
      <c r="G12" s="11" t="s">
        <v>30</v>
      </c>
      <c r="H12" s="12" t="s">
        <v>5</v>
      </c>
    </row>
    <row r="13" spans="1:8" x14ac:dyDescent="0.2">
      <c r="A13" s="13"/>
      <c r="B13" s="38" t="s">
        <v>14</v>
      </c>
      <c r="C13" s="14" t="s">
        <v>18</v>
      </c>
      <c r="D13" s="13">
        <v>7</v>
      </c>
      <c r="E13" s="15">
        <f>201.66*1.1</f>
        <v>221.82600000000002</v>
      </c>
      <c r="F13" s="16">
        <f>D13*E13</f>
        <v>1552.7820000000002</v>
      </c>
      <c r="G13" s="13"/>
      <c r="H13" s="13">
        <f>D13*G13</f>
        <v>0</v>
      </c>
    </row>
    <row r="14" spans="1:8" x14ac:dyDescent="0.2">
      <c r="A14" s="13"/>
      <c r="B14" s="38" t="s">
        <v>15</v>
      </c>
      <c r="C14" s="14" t="s">
        <v>18</v>
      </c>
      <c r="D14" s="13">
        <v>7</v>
      </c>
      <c r="E14" s="15">
        <f>122.73*1.1</f>
        <v>135.00300000000001</v>
      </c>
      <c r="F14" s="17">
        <f t="shared" ref="F14:F15" si="0">D14*E14</f>
        <v>945.02100000000007</v>
      </c>
      <c r="G14" s="13"/>
      <c r="H14" s="13">
        <f t="shared" ref="H14:H15" si="1">D14*G14</f>
        <v>0</v>
      </c>
    </row>
    <row r="15" spans="1:8" ht="24" x14ac:dyDescent="0.2">
      <c r="A15" s="13"/>
      <c r="B15" s="38" t="s">
        <v>16</v>
      </c>
      <c r="C15" s="14" t="s">
        <v>18</v>
      </c>
      <c r="D15" s="13">
        <v>20</v>
      </c>
      <c r="E15" s="15">
        <f>251.07*1.1</f>
        <v>276.17700000000002</v>
      </c>
      <c r="F15" s="17">
        <f t="shared" si="0"/>
        <v>5523.5400000000009</v>
      </c>
      <c r="G15" s="13"/>
      <c r="H15" s="13">
        <f t="shared" si="1"/>
        <v>0</v>
      </c>
    </row>
    <row r="16" spans="1:8" x14ac:dyDescent="0.2">
      <c r="A16" s="18"/>
      <c r="B16" s="18"/>
      <c r="C16" s="19"/>
      <c r="D16" s="18"/>
      <c r="E16" s="18"/>
      <c r="F16" s="18"/>
    </row>
    <row r="17" spans="1:8" ht="12.75" thickBot="1" x14ac:dyDescent="0.25">
      <c r="A17" s="18"/>
      <c r="B17" s="18"/>
      <c r="C17" s="19"/>
      <c r="D17" s="18"/>
      <c r="E17" s="18"/>
      <c r="F17" s="18"/>
    </row>
    <row r="18" spans="1:8" x14ac:dyDescent="0.2">
      <c r="E18" s="20" t="s">
        <v>7</v>
      </c>
      <c r="F18" s="21">
        <f>SUM(F13:F15)</f>
        <v>8021.3430000000008</v>
      </c>
      <c r="G18" s="20" t="s">
        <v>7</v>
      </c>
      <c r="H18" s="21"/>
    </row>
    <row r="19" spans="1:8" x14ac:dyDescent="0.2">
      <c r="E19" s="22" t="s">
        <v>8</v>
      </c>
      <c r="F19" s="23">
        <f>F18*21%</f>
        <v>1684.4820300000001</v>
      </c>
      <c r="G19" s="22" t="s">
        <v>8</v>
      </c>
      <c r="H19" s="23"/>
    </row>
    <row r="20" spans="1:8" ht="12.75" thickBot="1" x14ac:dyDescent="0.25">
      <c r="E20" s="24" t="s">
        <v>5</v>
      </c>
      <c r="F20" s="25">
        <f>F19+F18</f>
        <v>9705.82503</v>
      </c>
      <c r="G20" s="24" t="s">
        <v>5</v>
      </c>
      <c r="H20" s="25"/>
    </row>
    <row r="21" spans="1:8" x14ac:dyDescent="0.2">
      <c r="A21" s="26" t="s">
        <v>27</v>
      </c>
      <c r="B21" s="27">
        <v>2025</v>
      </c>
    </row>
    <row r="22" spans="1:8" s="71" customFormat="1" x14ac:dyDescent="0.2">
      <c r="A22" s="71" t="s">
        <v>13</v>
      </c>
      <c r="C22" s="72"/>
      <c r="D22" s="73"/>
    </row>
    <row r="24" spans="1:8" ht="36" x14ac:dyDescent="0.2">
      <c r="A24" s="7" t="s">
        <v>0</v>
      </c>
      <c r="B24" s="7" t="s">
        <v>1</v>
      </c>
      <c r="C24" s="8" t="s">
        <v>2</v>
      </c>
      <c r="D24" s="7" t="s">
        <v>3</v>
      </c>
      <c r="E24" s="9" t="s">
        <v>4</v>
      </c>
      <c r="F24" s="10" t="s">
        <v>5</v>
      </c>
      <c r="G24" s="11" t="s">
        <v>30</v>
      </c>
      <c r="H24" s="12" t="s">
        <v>5</v>
      </c>
    </row>
    <row r="25" spans="1:8" x14ac:dyDescent="0.2">
      <c r="A25" s="13"/>
      <c r="B25" s="38" t="s">
        <v>14</v>
      </c>
      <c r="C25" s="14" t="s">
        <v>18</v>
      </c>
      <c r="D25" s="13">
        <v>19</v>
      </c>
      <c r="E25" s="15">
        <f>201.66*1.1</f>
        <v>221.82600000000002</v>
      </c>
      <c r="F25" s="17">
        <f>D25*E25</f>
        <v>4214.6940000000004</v>
      </c>
      <c r="G25" s="13"/>
      <c r="H25" s="13">
        <f>D25*G25</f>
        <v>0</v>
      </c>
    </row>
    <row r="26" spans="1:8" x14ac:dyDescent="0.2">
      <c r="A26" s="13"/>
      <c r="B26" s="38" t="s">
        <v>15</v>
      </c>
      <c r="C26" s="14" t="s">
        <v>18</v>
      </c>
      <c r="D26" s="13">
        <v>19</v>
      </c>
      <c r="E26" s="15">
        <f>122.73*1.1</f>
        <v>135.00300000000001</v>
      </c>
      <c r="F26" s="17">
        <f t="shared" ref="F26:F27" si="2">D26*E26</f>
        <v>2565.0570000000002</v>
      </c>
      <c r="G26" s="13"/>
      <c r="H26" s="13">
        <f t="shared" ref="H26:H27" si="3">D26*G26</f>
        <v>0</v>
      </c>
    </row>
    <row r="27" spans="1:8" ht="24" x14ac:dyDescent="0.2">
      <c r="A27" s="13"/>
      <c r="B27" s="38" t="s">
        <v>16</v>
      </c>
      <c r="C27" s="14" t="s">
        <v>18</v>
      </c>
      <c r="D27" s="13">
        <v>38</v>
      </c>
      <c r="E27" s="15">
        <f>251.07*1.1</f>
        <v>276.17700000000002</v>
      </c>
      <c r="F27" s="17">
        <f t="shared" si="2"/>
        <v>10494.726000000001</v>
      </c>
      <c r="G27" s="13"/>
      <c r="H27" s="13">
        <f t="shared" si="3"/>
        <v>0</v>
      </c>
    </row>
    <row r="28" spans="1:8" x14ac:dyDescent="0.2">
      <c r="A28" s="18"/>
      <c r="B28" s="18"/>
      <c r="C28" s="19"/>
      <c r="D28" s="18"/>
      <c r="E28" s="18"/>
      <c r="F28" s="18"/>
    </row>
    <row r="29" spans="1:8" ht="12.75" thickBot="1" x14ac:dyDescent="0.25">
      <c r="A29" s="18"/>
      <c r="B29" s="18"/>
      <c r="C29" s="19"/>
      <c r="D29" s="18"/>
      <c r="E29" s="18"/>
      <c r="F29" s="18"/>
    </row>
    <row r="30" spans="1:8" x14ac:dyDescent="0.2">
      <c r="E30" s="20" t="s">
        <v>7</v>
      </c>
      <c r="F30" s="21">
        <f>SUM(F25:F27)</f>
        <v>17274.476999999999</v>
      </c>
      <c r="G30" s="20" t="s">
        <v>7</v>
      </c>
      <c r="H30" s="21"/>
    </row>
    <row r="31" spans="1:8" x14ac:dyDescent="0.2">
      <c r="E31" s="22" t="s">
        <v>8</v>
      </c>
      <c r="F31" s="23">
        <f>F30*21%</f>
        <v>3627.6401699999997</v>
      </c>
      <c r="G31" s="22" t="s">
        <v>8</v>
      </c>
      <c r="H31" s="23"/>
    </row>
    <row r="32" spans="1:8" ht="12.75" thickBot="1" x14ac:dyDescent="0.25">
      <c r="E32" s="24" t="s">
        <v>5</v>
      </c>
      <c r="F32" s="25">
        <f>F31+F30</f>
        <v>20902.117169999998</v>
      </c>
      <c r="G32" s="24" t="s">
        <v>5</v>
      </c>
      <c r="H32" s="25"/>
    </row>
    <row r="34" spans="1:8" x14ac:dyDescent="0.2">
      <c r="A34" s="26" t="s">
        <v>27</v>
      </c>
      <c r="B34" s="27">
        <v>2026</v>
      </c>
    </row>
    <row r="35" spans="1:8" s="71" customFormat="1" x14ac:dyDescent="0.2">
      <c r="A35" s="71" t="s">
        <v>13</v>
      </c>
      <c r="C35" s="72"/>
      <c r="D35" s="73"/>
    </row>
    <row r="37" spans="1:8" ht="36" x14ac:dyDescent="0.2">
      <c r="A37" s="7" t="s">
        <v>0</v>
      </c>
      <c r="B37" s="7" t="s">
        <v>1</v>
      </c>
      <c r="C37" s="8" t="s">
        <v>2</v>
      </c>
      <c r="D37" s="7" t="s">
        <v>3</v>
      </c>
      <c r="E37" s="9" t="s">
        <v>4</v>
      </c>
      <c r="F37" s="10" t="s">
        <v>5</v>
      </c>
      <c r="G37" s="11" t="s">
        <v>30</v>
      </c>
      <c r="H37" s="12" t="s">
        <v>5</v>
      </c>
    </row>
    <row r="38" spans="1:8" x14ac:dyDescent="0.2">
      <c r="A38" s="13"/>
      <c r="B38" s="38" t="s">
        <v>14</v>
      </c>
      <c r="C38" s="14" t="s">
        <v>18</v>
      </c>
      <c r="D38" s="13">
        <v>10</v>
      </c>
      <c r="E38" s="15">
        <f>201.66*1.1</f>
        <v>221.82600000000002</v>
      </c>
      <c r="F38" s="17">
        <f>D38*E38</f>
        <v>2218.2600000000002</v>
      </c>
      <c r="G38" s="13"/>
      <c r="H38" s="13">
        <f>D38*G38</f>
        <v>0</v>
      </c>
    </row>
    <row r="39" spans="1:8" x14ac:dyDescent="0.2">
      <c r="A39" s="13"/>
      <c r="B39" s="38" t="s">
        <v>15</v>
      </c>
      <c r="C39" s="14" t="s">
        <v>18</v>
      </c>
      <c r="D39" s="13">
        <v>10</v>
      </c>
      <c r="E39" s="15">
        <f>122.73*1.1</f>
        <v>135.00300000000001</v>
      </c>
      <c r="F39" s="17">
        <f t="shared" ref="F39:F40" si="4">D39*E39</f>
        <v>1350.0300000000002</v>
      </c>
      <c r="G39" s="13"/>
      <c r="H39" s="13">
        <f t="shared" ref="H39:H40" si="5">D39*G39</f>
        <v>0</v>
      </c>
    </row>
    <row r="40" spans="1:8" ht="24" x14ac:dyDescent="0.2">
      <c r="A40" s="13"/>
      <c r="B40" s="38" t="s">
        <v>16</v>
      </c>
      <c r="C40" s="14" t="s">
        <v>18</v>
      </c>
      <c r="D40" s="13">
        <v>20</v>
      </c>
      <c r="E40" s="15">
        <f>251.07*1.1</f>
        <v>276.17700000000002</v>
      </c>
      <c r="F40" s="17">
        <f t="shared" si="4"/>
        <v>5523.5400000000009</v>
      </c>
      <c r="G40" s="13"/>
      <c r="H40" s="13">
        <f t="shared" si="5"/>
        <v>0</v>
      </c>
    </row>
    <row r="41" spans="1:8" x14ac:dyDescent="0.2">
      <c r="A41" s="18"/>
      <c r="B41" s="18"/>
      <c r="C41" s="19"/>
      <c r="D41" s="18"/>
      <c r="E41" s="18"/>
      <c r="F41" s="18"/>
    </row>
    <row r="42" spans="1:8" ht="12.75" thickBot="1" x14ac:dyDescent="0.25">
      <c r="A42" s="18"/>
      <c r="B42" s="18"/>
      <c r="C42" s="19"/>
      <c r="D42" s="18"/>
      <c r="E42" s="18"/>
      <c r="F42" s="18"/>
    </row>
    <row r="43" spans="1:8" x14ac:dyDescent="0.2">
      <c r="E43" s="20" t="s">
        <v>7</v>
      </c>
      <c r="F43" s="21">
        <f>SUM(F38:F40)</f>
        <v>9091.8300000000017</v>
      </c>
      <c r="G43" s="20" t="s">
        <v>7</v>
      </c>
      <c r="H43" s="21"/>
    </row>
    <row r="44" spans="1:8" x14ac:dyDescent="0.2">
      <c r="E44" s="22" t="s">
        <v>8</v>
      </c>
      <c r="F44" s="23">
        <f>F43*21%</f>
        <v>1909.2843000000003</v>
      </c>
      <c r="G44" s="22" t="s">
        <v>8</v>
      </c>
      <c r="H44" s="23"/>
    </row>
    <row r="45" spans="1:8" ht="12.75" thickBot="1" x14ac:dyDescent="0.25">
      <c r="E45" s="24" t="s">
        <v>5</v>
      </c>
      <c r="F45" s="25">
        <f>F44+F43</f>
        <v>11001.114300000001</v>
      </c>
      <c r="G45" s="24" t="s">
        <v>5</v>
      </c>
      <c r="H45" s="25"/>
    </row>
    <row r="46" spans="1:8" ht="12.75" thickBot="1" x14ac:dyDescent="0.25"/>
    <row r="47" spans="1:8" ht="13.5" thickBot="1" x14ac:dyDescent="0.25">
      <c r="D47" s="74" t="s">
        <v>28</v>
      </c>
      <c r="E47" s="20" t="s">
        <v>7</v>
      </c>
      <c r="F47" s="21">
        <f>SUM(F18,F30,F43)</f>
        <v>34387.65</v>
      </c>
      <c r="G47" s="20" t="s">
        <v>7</v>
      </c>
      <c r="H47" s="21"/>
    </row>
    <row r="48" spans="1:8" x14ac:dyDescent="0.2">
      <c r="E48" s="22" t="s">
        <v>8</v>
      </c>
      <c r="F48" s="23">
        <f>F47*21%</f>
        <v>7221.4065000000001</v>
      </c>
      <c r="G48" s="22" t="s">
        <v>8</v>
      </c>
      <c r="H48" s="23"/>
    </row>
    <row r="49" spans="5:8" ht="12.75" thickBot="1" x14ac:dyDescent="0.25">
      <c r="E49" s="24" t="s">
        <v>5</v>
      </c>
      <c r="F49" s="25">
        <f>F48+F47</f>
        <v>41609.056499999999</v>
      </c>
      <c r="G49" s="24" t="s">
        <v>5</v>
      </c>
      <c r="H49" s="25"/>
    </row>
  </sheetData>
  <protectedRanges>
    <protectedRange sqref="G1:H1048576" name="Rango2"/>
    <protectedRange sqref="G12:H12 G24:H24 G37:H37" name="Rango1"/>
  </protectedRanges>
  <sortState ref="A10:F12">
    <sortCondition ref="A10"/>
  </sortState>
  <customSheetViews>
    <customSheetView guid="{59C06D91-2101-42E6-80A9-428AA0D1F3CA}" showPageBreaks="1" topLeftCell="A13">
      <selection activeCell="B45" sqref="B45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</customSheetViews>
  <dataValidations count="1">
    <dataValidation type="custom" allowBlank="1" showInputMessage="1" showErrorMessage="1" errorTitle="ERROR" error="El preu introduït ha de ser inferior o igual al preu unitari màxim." sqref="G13:G15 G25:G27 G38:G40">
      <formula1>IF(G13&lt;=E13,TRUE,FALSE)</formula1>
    </dataValidation>
  </dataValidations>
  <pageMargins left="0.70866141732283472" right="0.70866141732283472" top="0.74803149606299213" bottom="0.74803149606299213" header="0.31496062992125984" footer="0.31496062992125984"/>
  <pageSetup paperSize="9" scale="66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A9:H53"/>
  <sheetViews>
    <sheetView topLeftCell="A22" workbookViewId="0">
      <selection activeCell="F56" sqref="F56"/>
    </sheetView>
  </sheetViews>
  <sheetFormatPr baseColWidth="10" defaultRowHeight="12" x14ac:dyDescent="0.2"/>
  <cols>
    <col min="1" max="1" width="10" style="4" customWidth="1"/>
    <col min="2" max="2" width="58" style="39" customWidth="1"/>
    <col min="3" max="3" width="13.85546875" style="28" customWidth="1"/>
    <col min="4" max="4" width="11.5703125" style="40" bestFit="1" customWidth="1"/>
    <col min="5" max="5" width="18.5703125" style="4" customWidth="1"/>
    <col min="6" max="6" width="11.85546875" style="41" bestFit="1" customWidth="1"/>
    <col min="7" max="7" width="13.85546875" style="4" customWidth="1"/>
    <col min="8" max="8" width="18.7109375" style="4" customWidth="1"/>
    <col min="9" max="257" width="11.42578125" style="4"/>
    <col min="258" max="258" width="67.42578125" style="4" customWidth="1"/>
    <col min="259" max="259" width="12.140625" style="4" customWidth="1"/>
    <col min="260" max="260" width="11.42578125" style="4"/>
    <col min="261" max="261" width="18.5703125" style="4" customWidth="1"/>
    <col min="262" max="513" width="11.42578125" style="4"/>
    <col min="514" max="514" width="67.42578125" style="4" customWidth="1"/>
    <col min="515" max="515" width="12.140625" style="4" customWidth="1"/>
    <col min="516" max="516" width="11.42578125" style="4"/>
    <col min="517" max="517" width="18.5703125" style="4" customWidth="1"/>
    <col min="518" max="769" width="11.42578125" style="4"/>
    <col min="770" max="770" width="67.42578125" style="4" customWidth="1"/>
    <col min="771" max="771" width="12.140625" style="4" customWidth="1"/>
    <col min="772" max="772" width="11.42578125" style="4"/>
    <col min="773" max="773" width="18.5703125" style="4" customWidth="1"/>
    <col min="774" max="1025" width="11.42578125" style="4"/>
    <col min="1026" max="1026" width="67.42578125" style="4" customWidth="1"/>
    <col min="1027" max="1027" width="12.140625" style="4" customWidth="1"/>
    <col min="1028" max="1028" width="11.42578125" style="4"/>
    <col min="1029" max="1029" width="18.5703125" style="4" customWidth="1"/>
    <col min="1030" max="1281" width="11.42578125" style="4"/>
    <col min="1282" max="1282" width="67.42578125" style="4" customWidth="1"/>
    <col min="1283" max="1283" width="12.140625" style="4" customWidth="1"/>
    <col min="1284" max="1284" width="11.42578125" style="4"/>
    <col min="1285" max="1285" width="18.5703125" style="4" customWidth="1"/>
    <col min="1286" max="1537" width="11.42578125" style="4"/>
    <col min="1538" max="1538" width="67.42578125" style="4" customWidth="1"/>
    <col min="1539" max="1539" width="12.140625" style="4" customWidth="1"/>
    <col min="1540" max="1540" width="11.42578125" style="4"/>
    <col min="1541" max="1541" width="18.5703125" style="4" customWidth="1"/>
    <col min="1542" max="1793" width="11.42578125" style="4"/>
    <col min="1794" max="1794" width="67.42578125" style="4" customWidth="1"/>
    <col min="1795" max="1795" width="12.140625" style="4" customWidth="1"/>
    <col min="1796" max="1796" width="11.42578125" style="4"/>
    <col min="1797" max="1797" width="18.5703125" style="4" customWidth="1"/>
    <col min="1798" max="2049" width="11.42578125" style="4"/>
    <col min="2050" max="2050" width="67.42578125" style="4" customWidth="1"/>
    <col min="2051" max="2051" width="12.140625" style="4" customWidth="1"/>
    <col min="2052" max="2052" width="11.42578125" style="4"/>
    <col min="2053" max="2053" width="18.5703125" style="4" customWidth="1"/>
    <col min="2054" max="2305" width="11.42578125" style="4"/>
    <col min="2306" max="2306" width="67.42578125" style="4" customWidth="1"/>
    <col min="2307" max="2307" width="12.140625" style="4" customWidth="1"/>
    <col min="2308" max="2308" width="11.42578125" style="4"/>
    <col min="2309" max="2309" width="18.5703125" style="4" customWidth="1"/>
    <col min="2310" max="2561" width="11.42578125" style="4"/>
    <col min="2562" max="2562" width="67.42578125" style="4" customWidth="1"/>
    <col min="2563" max="2563" width="12.140625" style="4" customWidth="1"/>
    <col min="2564" max="2564" width="11.42578125" style="4"/>
    <col min="2565" max="2565" width="18.5703125" style="4" customWidth="1"/>
    <col min="2566" max="2817" width="11.42578125" style="4"/>
    <col min="2818" max="2818" width="67.42578125" style="4" customWidth="1"/>
    <col min="2819" max="2819" width="12.140625" style="4" customWidth="1"/>
    <col min="2820" max="2820" width="11.42578125" style="4"/>
    <col min="2821" max="2821" width="18.5703125" style="4" customWidth="1"/>
    <col min="2822" max="3073" width="11.42578125" style="4"/>
    <col min="3074" max="3074" width="67.42578125" style="4" customWidth="1"/>
    <col min="3075" max="3075" width="12.140625" style="4" customWidth="1"/>
    <col min="3076" max="3076" width="11.42578125" style="4"/>
    <col min="3077" max="3077" width="18.5703125" style="4" customWidth="1"/>
    <col min="3078" max="3329" width="11.42578125" style="4"/>
    <col min="3330" max="3330" width="67.42578125" style="4" customWidth="1"/>
    <col min="3331" max="3331" width="12.140625" style="4" customWidth="1"/>
    <col min="3332" max="3332" width="11.42578125" style="4"/>
    <col min="3333" max="3333" width="18.5703125" style="4" customWidth="1"/>
    <col min="3334" max="3585" width="11.42578125" style="4"/>
    <col min="3586" max="3586" width="67.42578125" style="4" customWidth="1"/>
    <col min="3587" max="3587" width="12.140625" style="4" customWidth="1"/>
    <col min="3588" max="3588" width="11.42578125" style="4"/>
    <col min="3589" max="3589" width="18.5703125" style="4" customWidth="1"/>
    <col min="3590" max="3841" width="11.42578125" style="4"/>
    <col min="3842" max="3842" width="67.42578125" style="4" customWidth="1"/>
    <col min="3843" max="3843" width="12.140625" style="4" customWidth="1"/>
    <col min="3844" max="3844" width="11.42578125" style="4"/>
    <col min="3845" max="3845" width="18.5703125" style="4" customWidth="1"/>
    <col min="3846" max="4097" width="11.42578125" style="4"/>
    <col min="4098" max="4098" width="67.42578125" style="4" customWidth="1"/>
    <col min="4099" max="4099" width="12.140625" style="4" customWidth="1"/>
    <col min="4100" max="4100" width="11.42578125" style="4"/>
    <col min="4101" max="4101" width="18.5703125" style="4" customWidth="1"/>
    <col min="4102" max="4353" width="11.42578125" style="4"/>
    <col min="4354" max="4354" width="67.42578125" style="4" customWidth="1"/>
    <col min="4355" max="4355" width="12.140625" style="4" customWidth="1"/>
    <col min="4356" max="4356" width="11.42578125" style="4"/>
    <col min="4357" max="4357" width="18.5703125" style="4" customWidth="1"/>
    <col min="4358" max="4609" width="11.42578125" style="4"/>
    <col min="4610" max="4610" width="67.42578125" style="4" customWidth="1"/>
    <col min="4611" max="4611" width="12.140625" style="4" customWidth="1"/>
    <col min="4612" max="4612" width="11.42578125" style="4"/>
    <col min="4613" max="4613" width="18.5703125" style="4" customWidth="1"/>
    <col min="4614" max="4865" width="11.42578125" style="4"/>
    <col min="4866" max="4866" width="67.42578125" style="4" customWidth="1"/>
    <col min="4867" max="4867" width="12.140625" style="4" customWidth="1"/>
    <col min="4868" max="4868" width="11.42578125" style="4"/>
    <col min="4869" max="4869" width="18.5703125" style="4" customWidth="1"/>
    <col min="4870" max="5121" width="11.42578125" style="4"/>
    <col min="5122" max="5122" width="67.42578125" style="4" customWidth="1"/>
    <col min="5123" max="5123" width="12.140625" style="4" customWidth="1"/>
    <col min="5124" max="5124" width="11.42578125" style="4"/>
    <col min="5125" max="5125" width="18.5703125" style="4" customWidth="1"/>
    <col min="5126" max="5377" width="11.42578125" style="4"/>
    <col min="5378" max="5378" width="67.42578125" style="4" customWidth="1"/>
    <col min="5379" max="5379" width="12.140625" style="4" customWidth="1"/>
    <col min="5380" max="5380" width="11.42578125" style="4"/>
    <col min="5381" max="5381" width="18.5703125" style="4" customWidth="1"/>
    <col min="5382" max="5633" width="11.42578125" style="4"/>
    <col min="5634" max="5634" width="67.42578125" style="4" customWidth="1"/>
    <col min="5635" max="5635" width="12.140625" style="4" customWidth="1"/>
    <col min="5636" max="5636" width="11.42578125" style="4"/>
    <col min="5637" max="5637" width="18.5703125" style="4" customWidth="1"/>
    <col min="5638" max="5889" width="11.42578125" style="4"/>
    <col min="5890" max="5890" width="67.42578125" style="4" customWidth="1"/>
    <col min="5891" max="5891" width="12.140625" style="4" customWidth="1"/>
    <col min="5892" max="5892" width="11.42578125" style="4"/>
    <col min="5893" max="5893" width="18.5703125" style="4" customWidth="1"/>
    <col min="5894" max="6145" width="11.42578125" style="4"/>
    <col min="6146" max="6146" width="67.42578125" style="4" customWidth="1"/>
    <col min="6147" max="6147" width="12.140625" style="4" customWidth="1"/>
    <col min="6148" max="6148" width="11.42578125" style="4"/>
    <col min="6149" max="6149" width="18.5703125" style="4" customWidth="1"/>
    <col min="6150" max="6401" width="11.42578125" style="4"/>
    <col min="6402" max="6402" width="67.42578125" style="4" customWidth="1"/>
    <col min="6403" max="6403" width="12.140625" style="4" customWidth="1"/>
    <col min="6404" max="6404" width="11.42578125" style="4"/>
    <col min="6405" max="6405" width="18.5703125" style="4" customWidth="1"/>
    <col min="6406" max="6657" width="11.42578125" style="4"/>
    <col min="6658" max="6658" width="67.42578125" style="4" customWidth="1"/>
    <col min="6659" max="6659" width="12.140625" style="4" customWidth="1"/>
    <col min="6660" max="6660" width="11.42578125" style="4"/>
    <col min="6661" max="6661" width="18.5703125" style="4" customWidth="1"/>
    <col min="6662" max="6913" width="11.42578125" style="4"/>
    <col min="6914" max="6914" width="67.42578125" style="4" customWidth="1"/>
    <col min="6915" max="6915" width="12.140625" style="4" customWidth="1"/>
    <col min="6916" max="6916" width="11.42578125" style="4"/>
    <col min="6917" max="6917" width="18.5703125" style="4" customWidth="1"/>
    <col min="6918" max="7169" width="11.42578125" style="4"/>
    <col min="7170" max="7170" width="67.42578125" style="4" customWidth="1"/>
    <col min="7171" max="7171" width="12.140625" style="4" customWidth="1"/>
    <col min="7172" max="7172" width="11.42578125" style="4"/>
    <col min="7173" max="7173" width="18.5703125" style="4" customWidth="1"/>
    <col min="7174" max="7425" width="11.42578125" style="4"/>
    <col min="7426" max="7426" width="67.42578125" style="4" customWidth="1"/>
    <col min="7427" max="7427" width="12.140625" style="4" customWidth="1"/>
    <col min="7428" max="7428" width="11.42578125" style="4"/>
    <col min="7429" max="7429" width="18.5703125" style="4" customWidth="1"/>
    <col min="7430" max="7681" width="11.42578125" style="4"/>
    <col min="7682" max="7682" width="67.42578125" style="4" customWidth="1"/>
    <col min="7683" max="7683" width="12.140625" style="4" customWidth="1"/>
    <col min="7684" max="7684" width="11.42578125" style="4"/>
    <col min="7685" max="7685" width="18.5703125" style="4" customWidth="1"/>
    <col min="7686" max="7937" width="11.42578125" style="4"/>
    <col min="7938" max="7938" width="67.42578125" style="4" customWidth="1"/>
    <col min="7939" max="7939" width="12.140625" style="4" customWidth="1"/>
    <col min="7940" max="7940" width="11.42578125" style="4"/>
    <col min="7941" max="7941" width="18.5703125" style="4" customWidth="1"/>
    <col min="7942" max="8193" width="11.42578125" style="4"/>
    <col min="8194" max="8194" width="67.42578125" style="4" customWidth="1"/>
    <col min="8195" max="8195" width="12.140625" style="4" customWidth="1"/>
    <col min="8196" max="8196" width="11.42578125" style="4"/>
    <col min="8197" max="8197" width="18.5703125" style="4" customWidth="1"/>
    <col min="8198" max="8449" width="11.42578125" style="4"/>
    <col min="8450" max="8450" width="67.42578125" style="4" customWidth="1"/>
    <col min="8451" max="8451" width="12.140625" style="4" customWidth="1"/>
    <col min="8452" max="8452" width="11.42578125" style="4"/>
    <col min="8453" max="8453" width="18.5703125" style="4" customWidth="1"/>
    <col min="8454" max="8705" width="11.42578125" style="4"/>
    <col min="8706" max="8706" width="67.42578125" style="4" customWidth="1"/>
    <col min="8707" max="8707" width="12.140625" style="4" customWidth="1"/>
    <col min="8708" max="8708" width="11.42578125" style="4"/>
    <col min="8709" max="8709" width="18.5703125" style="4" customWidth="1"/>
    <col min="8710" max="8961" width="11.42578125" style="4"/>
    <col min="8962" max="8962" width="67.42578125" style="4" customWidth="1"/>
    <col min="8963" max="8963" width="12.140625" style="4" customWidth="1"/>
    <col min="8964" max="8964" width="11.42578125" style="4"/>
    <col min="8965" max="8965" width="18.5703125" style="4" customWidth="1"/>
    <col min="8966" max="9217" width="11.42578125" style="4"/>
    <col min="9218" max="9218" width="67.42578125" style="4" customWidth="1"/>
    <col min="9219" max="9219" width="12.140625" style="4" customWidth="1"/>
    <col min="9220" max="9220" width="11.42578125" style="4"/>
    <col min="9221" max="9221" width="18.5703125" style="4" customWidth="1"/>
    <col min="9222" max="9473" width="11.42578125" style="4"/>
    <col min="9474" max="9474" width="67.42578125" style="4" customWidth="1"/>
    <col min="9475" max="9475" width="12.140625" style="4" customWidth="1"/>
    <col min="9476" max="9476" width="11.42578125" style="4"/>
    <col min="9477" max="9477" width="18.5703125" style="4" customWidth="1"/>
    <col min="9478" max="9729" width="11.42578125" style="4"/>
    <col min="9730" max="9730" width="67.42578125" style="4" customWidth="1"/>
    <col min="9731" max="9731" width="12.140625" style="4" customWidth="1"/>
    <col min="9732" max="9732" width="11.42578125" style="4"/>
    <col min="9733" max="9733" width="18.5703125" style="4" customWidth="1"/>
    <col min="9734" max="9985" width="11.42578125" style="4"/>
    <col min="9986" max="9986" width="67.42578125" style="4" customWidth="1"/>
    <col min="9987" max="9987" width="12.140625" style="4" customWidth="1"/>
    <col min="9988" max="9988" width="11.42578125" style="4"/>
    <col min="9989" max="9989" width="18.5703125" style="4" customWidth="1"/>
    <col min="9990" max="10241" width="11.42578125" style="4"/>
    <col min="10242" max="10242" width="67.42578125" style="4" customWidth="1"/>
    <col min="10243" max="10243" width="12.140625" style="4" customWidth="1"/>
    <col min="10244" max="10244" width="11.42578125" style="4"/>
    <col min="10245" max="10245" width="18.5703125" style="4" customWidth="1"/>
    <col min="10246" max="10497" width="11.42578125" style="4"/>
    <col min="10498" max="10498" width="67.42578125" style="4" customWidth="1"/>
    <col min="10499" max="10499" width="12.140625" style="4" customWidth="1"/>
    <col min="10500" max="10500" width="11.42578125" style="4"/>
    <col min="10501" max="10501" width="18.5703125" style="4" customWidth="1"/>
    <col min="10502" max="10753" width="11.42578125" style="4"/>
    <col min="10754" max="10754" width="67.42578125" style="4" customWidth="1"/>
    <col min="10755" max="10755" width="12.140625" style="4" customWidth="1"/>
    <col min="10756" max="10756" width="11.42578125" style="4"/>
    <col min="10757" max="10757" width="18.5703125" style="4" customWidth="1"/>
    <col min="10758" max="11009" width="11.42578125" style="4"/>
    <col min="11010" max="11010" width="67.42578125" style="4" customWidth="1"/>
    <col min="11011" max="11011" width="12.140625" style="4" customWidth="1"/>
    <col min="11012" max="11012" width="11.42578125" style="4"/>
    <col min="11013" max="11013" width="18.5703125" style="4" customWidth="1"/>
    <col min="11014" max="11265" width="11.42578125" style="4"/>
    <col min="11266" max="11266" width="67.42578125" style="4" customWidth="1"/>
    <col min="11267" max="11267" width="12.140625" style="4" customWidth="1"/>
    <col min="11268" max="11268" width="11.42578125" style="4"/>
    <col min="11269" max="11269" width="18.5703125" style="4" customWidth="1"/>
    <col min="11270" max="11521" width="11.42578125" style="4"/>
    <col min="11522" max="11522" width="67.42578125" style="4" customWidth="1"/>
    <col min="11523" max="11523" width="12.140625" style="4" customWidth="1"/>
    <col min="11524" max="11524" width="11.42578125" style="4"/>
    <col min="11525" max="11525" width="18.5703125" style="4" customWidth="1"/>
    <col min="11526" max="11777" width="11.42578125" style="4"/>
    <col min="11778" max="11778" width="67.42578125" style="4" customWidth="1"/>
    <col min="11779" max="11779" width="12.140625" style="4" customWidth="1"/>
    <col min="11780" max="11780" width="11.42578125" style="4"/>
    <col min="11781" max="11781" width="18.5703125" style="4" customWidth="1"/>
    <col min="11782" max="12033" width="11.42578125" style="4"/>
    <col min="12034" max="12034" width="67.42578125" style="4" customWidth="1"/>
    <col min="12035" max="12035" width="12.140625" style="4" customWidth="1"/>
    <col min="12036" max="12036" width="11.42578125" style="4"/>
    <col min="12037" max="12037" width="18.5703125" style="4" customWidth="1"/>
    <col min="12038" max="12289" width="11.42578125" style="4"/>
    <col min="12290" max="12290" width="67.42578125" style="4" customWidth="1"/>
    <col min="12291" max="12291" width="12.140625" style="4" customWidth="1"/>
    <col min="12292" max="12292" width="11.42578125" style="4"/>
    <col min="12293" max="12293" width="18.5703125" style="4" customWidth="1"/>
    <col min="12294" max="12545" width="11.42578125" style="4"/>
    <col min="12546" max="12546" width="67.42578125" style="4" customWidth="1"/>
    <col min="12547" max="12547" width="12.140625" style="4" customWidth="1"/>
    <col min="12548" max="12548" width="11.42578125" style="4"/>
    <col min="12549" max="12549" width="18.5703125" style="4" customWidth="1"/>
    <col min="12550" max="12801" width="11.42578125" style="4"/>
    <col min="12802" max="12802" width="67.42578125" style="4" customWidth="1"/>
    <col min="12803" max="12803" width="12.140625" style="4" customWidth="1"/>
    <col min="12804" max="12804" width="11.42578125" style="4"/>
    <col min="12805" max="12805" width="18.5703125" style="4" customWidth="1"/>
    <col min="12806" max="13057" width="11.42578125" style="4"/>
    <col min="13058" max="13058" width="67.42578125" style="4" customWidth="1"/>
    <col min="13059" max="13059" width="12.140625" style="4" customWidth="1"/>
    <col min="13060" max="13060" width="11.42578125" style="4"/>
    <col min="13061" max="13061" width="18.5703125" style="4" customWidth="1"/>
    <col min="13062" max="13313" width="11.42578125" style="4"/>
    <col min="13314" max="13314" width="67.42578125" style="4" customWidth="1"/>
    <col min="13315" max="13315" width="12.140625" style="4" customWidth="1"/>
    <col min="13316" max="13316" width="11.42578125" style="4"/>
    <col min="13317" max="13317" width="18.5703125" style="4" customWidth="1"/>
    <col min="13318" max="13569" width="11.42578125" style="4"/>
    <col min="13570" max="13570" width="67.42578125" style="4" customWidth="1"/>
    <col min="13571" max="13571" width="12.140625" style="4" customWidth="1"/>
    <col min="13572" max="13572" width="11.42578125" style="4"/>
    <col min="13573" max="13573" width="18.5703125" style="4" customWidth="1"/>
    <col min="13574" max="13825" width="11.42578125" style="4"/>
    <col min="13826" max="13826" width="67.42578125" style="4" customWidth="1"/>
    <col min="13827" max="13827" width="12.140625" style="4" customWidth="1"/>
    <col min="13828" max="13828" width="11.42578125" style="4"/>
    <col min="13829" max="13829" width="18.5703125" style="4" customWidth="1"/>
    <col min="13830" max="14081" width="11.42578125" style="4"/>
    <col min="14082" max="14082" width="67.42578125" style="4" customWidth="1"/>
    <col min="14083" max="14083" width="12.140625" style="4" customWidth="1"/>
    <col min="14084" max="14084" width="11.42578125" style="4"/>
    <col min="14085" max="14085" width="18.5703125" style="4" customWidth="1"/>
    <col min="14086" max="14337" width="11.42578125" style="4"/>
    <col min="14338" max="14338" width="67.42578125" style="4" customWidth="1"/>
    <col min="14339" max="14339" width="12.140625" style="4" customWidth="1"/>
    <col min="14340" max="14340" width="11.42578125" style="4"/>
    <col min="14341" max="14341" width="18.5703125" style="4" customWidth="1"/>
    <col min="14342" max="14593" width="11.42578125" style="4"/>
    <col min="14594" max="14594" width="67.42578125" style="4" customWidth="1"/>
    <col min="14595" max="14595" width="12.140625" style="4" customWidth="1"/>
    <col min="14596" max="14596" width="11.42578125" style="4"/>
    <col min="14597" max="14597" width="18.5703125" style="4" customWidth="1"/>
    <col min="14598" max="14849" width="11.42578125" style="4"/>
    <col min="14850" max="14850" width="67.42578125" style="4" customWidth="1"/>
    <col min="14851" max="14851" width="12.140625" style="4" customWidth="1"/>
    <col min="14852" max="14852" width="11.42578125" style="4"/>
    <col min="14853" max="14853" width="18.5703125" style="4" customWidth="1"/>
    <col min="14854" max="15105" width="11.42578125" style="4"/>
    <col min="15106" max="15106" width="67.42578125" style="4" customWidth="1"/>
    <col min="15107" max="15107" width="12.140625" style="4" customWidth="1"/>
    <col min="15108" max="15108" width="11.42578125" style="4"/>
    <col min="15109" max="15109" width="18.5703125" style="4" customWidth="1"/>
    <col min="15110" max="15361" width="11.42578125" style="4"/>
    <col min="15362" max="15362" width="67.42578125" style="4" customWidth="1"/>
    <col min="15363" max="15363" width="12.140625" style="4" customWidth="1"/>
    <col min="15364" max="15364" width="11.42578125" style="4"/>
    <col min="15365" max="15365" width="18.5703125" style="4" customWidth="1"/>
    <col min="15366" max="15617" width="11.42578125" style="4"/>
    <col min="15618" max="15618" width="67.42578125" style="4" customWidth="1"/>
    <col min="15619" max="15619" width="12.140625" style="4" customWidth="1"/>
    <col min="15620" max="15620" width="11.42578125" style="4"/>
    <col min="15621" max="15621" width="18.5703125" style="4" customWidth="1"/>
    <col min="15622" max="15873" width="11.42578125" style="4"/>
    <col min="15874" max="15874" width="67.42578125" style="4" customWidth="1"/>
    <col min="15875" max="15875" width="12.140625" style="4" customWidth="1"/>
    <col min="15876" max="15876" width="11.42578125" style="4"/>
    <col min="15877" max="15877" width="18.5703125" style="4" customWidth="1"/>
    <col min="15878" max="16129" width="11.42578125" style="4"/>
    <col min="16130" max="16130" width="67.42578125" style="4" customWidth="1"/>
    <col min="16131" max="16131" width="12.140625" style="4" customWidth="1"/>
    <col min="16132" max="16132" width="11.42578125" style="4"/>
    <col min="16133" max="16133" width="18.5703125" style="4" customWidth="1"/>
    <col min="16134" max="16384" width="11.42578125" style="4"/>
  </cols>
  <sheetData>
    <row r="9" spans="1:8" s="6" customFormat="1" x14ac:dyDescent="0.2">
      <c r="A9" s="26" t="s">
        <v>27</v>
      </c>
      <c r="B9" s="27">
        <v>2024</v>
      </c>
      <c r="C9" s="5"/>
    </row>
    <row r="10" spans="1:8" x14ac:dyDescent="0.2">
      <c r="A10" s="71" t="s">
        <v>12</v>
      </c>
      <c r="G10" s="42"/>
    </row>
    <row r="12" spans="1:8" ht="36" x14ac:dyDescent="0.2">
      <c r="A12" s="43" t="s">
        <v>0</v>
      </c>
      <c r="B12" s="44" t="s">
        <v>1</v>
      </c>
      <c r="C12" s="43" t="s">
        <v>2</v>
      </c>
      <c r="D12" s="45" t="s">
        <v>3</v>
      </c>
      <c r="E12" s="46" t="s">
        <v>4</v>
      </c>
      <c r="F12" s="47" t="s">
        <v>5</v>
      </c>
      <c r="G12" s="48" t="s">
        <v>30</v>
      </c>
      <c r="H12" s="49" t="s">
        <v>5</v>
      </c>
    </row>
    <row r="13" spans="1:8" ht="43.5" customHeight="1" x14ac:dyDescent="0.2">
      <c r="A13" s="50"/>
      <c r="B13" s="38" t="s">
        <v>19</v>
      </c>
      <c r="C13" s="34" t="s">
        <v>20</v>
      </c>
      <c r="D13" s="50">
        <v>39</v>
      </c>
      <c r="E13" s="36">
        <f>94.5*1.1</f>
        <v>103.95</v>
      </c>
      <c r="F13" s="51">
        <f t="shared" ref="F13:F17" si="0">D13*E13</f>
        <v>4054.05</v>
      </c>
      <c r="G13" s="36"/>
      <c r="H13" s="36">
        <f>D13*G13</f>
        <v>0</v>
      </c>
    </row>
    <row r="14" spans="1:8" ht="30.75" customHeight="1" x14ac:dyDescent="0.2">
      <c r="A14" s="50"/>
      <c r="B14" s="38" t="s">
        <v>26</v>
      </c>
      <c r="C14" s="34" t="s">
        <v>21</v>
      </c>
      <c r="D14" s="50">
        <v>13</v>
      </c>
      <c r="E14" s="52">
        <f>126*1.1</f>
        <v>138.60000000000002</v>
      </c>
      <c r="F14" s="51">
        <f t="shared" ref="F14:F16" si="1">D14*E14</f>
        <v>1801.8000000000002</v>
      </c>
      <c r="G14" s="36"/>
      <c r="H14" s="36">
        <f>D14*G14</f>
        <v>0</v>
      </c>
    </row>
    <row r="15" spans="1:8" ht="24" x14ac:dyDescent="0.2">
      <c r="A15" s="50"/>
      <c r="B15" s="38" t="s">
        <v>23</v>
      </c>
      <c r="C15" s="34" t="s">
        <v>17</v>
      </c>
      <c r="D15" s="50">
        <v>4</v>
      </c>
      <c r="E15" s="52">
        <f>189*1.1</f>
        <v>207.9</v>
      </c>
      <c r="F15" s="17">
        <f t="shared" si="1"/>
        <v>831.6</v>
      </c>
      <c r="G15" s="36"/>
      <c r="H15" s="36">
        <f t="shared" ref="H15" si="2">D15*G15</f>
        <v>0</v>
      </c>
    </row>
    <row r="16" spans="1:8" ht="24" x14ac:dyDescent="0.2">
      <c r="A16" s="50"/>
      <c r="B16" s="38" t="s">
        <v>24</v>
      </c>
      <c r="C16" s="34" t="s">
        <v>18</v>
      </c>
      <c r="D16" s="50">
        <v>12</v>
      </c>
      <c r="E16" s="53">
        <f>42*1.1</f>
        <v>46.2</v>
      </c>
      <c r="F16" s="17">
        <f t="shared" si="1"/>
        <v>554.40000000000009</v>
      </c>
      <c r="G16" s="36"/>
      <c r="H16" s="36"/>
    </row>
    <row r="17" spans="1:8" ht="24" x14ac:dyDescent="0.2">
      <c r="A17" s="13"/>
      <c r="B17" s="38" t="s">
        <v>25</v>
      </c>
      <c r="C17" s="34" t="s">
        <v>22</v>
      </c>
      <c r="D17" s="50">
        <v>4</v>
      </c>
      <c r="E17" s="52">
        <f>231*1.1</f>
        <v>254.10000000000002</v>
      </c>
      <c r="F17" s="17">
        <f t="shared" si="0"/>
        <v>1016.4000000000001</v>
      </c>
      <c r="G17" s="36"/>
      <c r="H17" s="36">
        <f t="shared" ref="H17" si="3">D17*G17</f>
        <v>0</v>
      </c>
    </row>
    <row r="18" spans="1:8" ht="12.75" thickBot="1" x14ac:dyDescent="0.25"/>
    <row r="19" spans="1:8" x14ac:dyDescent="0.2">
      <c r="D19" s="54" t="s">
        <v>7</v>
      </c>
      <c r="E19" s="55"/>
      <c r="F19" s="56">
        <f>SUM(F13:F18)</f>
        <v>8258.25</v>
      </c>
      <c r="G19" s="54" t="s">
        <v>7</v>
      </c>
      <c r="H19" s="57"/>
    </row>
    <row r="20" spans="1:8" x14ac:dyDescent="0.2">
      <c r="D20" s="58" t="s">
        <v>8</v>
      </c>
      <c r="E20" s="37"/>
      <c r="F20" s="59">
        <f>F19*21%</f>
        <v>1734.2324999999998</v>
      </c>
      <c r="G20" s="58" t="s">
        <v>8</v>
      </c>
      <c r="H20" s="60"/>
    </row>
    <row r="21" spans="1:8" ht="12.75" thickBot="1" x14ac:dyDescent="0.25">
      <c r="D21" s="61" t="s">
        <v>5</v>
      </c>
      <c r="E21" s="62"/>
      <c r="F21" s="63">
        <f>F20+F19</f>
        <v>9992.4825000000001</v>
      </c>
      <c r="G21" s="61" t="s">
        <v>5</v>
      </c>
      <c r="H21" s="64"/>
    </row>
    <row r="22" spans="1:8" x14ac:dyDescent="0.2">
      <c r="E22" s="65"/>
    </row>
    <row r="23" spans="1:8" s="6" customFormat="1" x14ac:dyDescent="0.2">
      <c r="A23" s="26" t="s">
        <v>27</v>
      </c>
      <c r="B23" s="27">
        <v>2025</v>
      </c>
      <c r="C23" s="5"/>
    </row>
    <row r="24" spans="1:8" x14ac:dyDescent="0.2">
      <c r="A24" s="71" t="s">
        <v>12</v>
      </c>
      <c r="E24" s="65"/>
      <c r="G24" s="42"/>
    </row>
    <row r="26" spans="1:8" ht="36" x14ac:dyDescent="0.2">
      <c r="A26" s="43" t="s">
        <v>0</v>
      </c>
      <c r="B26" s="44" t="s">
        <v>1</v>
      </c>
      <c r="C26" s="43" t="s">
        <v>2</v>
      </c>
      <c r="D26" s="45" t="s">
        <v>3</v>
      </c>
      <c r="E26" s="46" t="s">
        <v>4</v>
      </c>
      <c r="F26" s="47" t="s">
        <v>5</v>
      </c>
      <c r="G26" s="48" t="s">
        <v>30</v>
      </c>
      <c r="H26" s="49" t="s">
        <v>5</v>
      </c>
    </row>
    <row r="27" spans="1:8" ht="35.25" customHeight="1" x14ac:dyDescent="0.2">
      <c r="A27" s="50"/>
      <c r="B27" s="38" t="s">
        <v>19</v>
      </c>
      <c r="C27" s="34" t="s">
        <v>20</v>
      </c>
      <c r="D27" s="50">
        <v>40</v>
      </c>
      <c r="E27" s="36">
        <f>94.5*1.1</f>
        <v>103.95</v>
      </c>
      <c r="F27" s="51">
        <f t="shared" ref="F27:F31" si="4">D27*E27</f>
        <v>4158</v>
      </c>
      <c r="G27" s="36"/>
      <c r="H27" s="36">
        <f>D27*G27</f>
        <v>0</v>
      </c>
    </row>
    <row r="28" spans="1:8" ht="26.25" customHeight="1" x14ac:dyDescent="0.2">
      <c r="A28" s="50"/>
      <c r="B28" s="38" t="s">
        <v>26</v>
      </c>
      <c r="C28" s="34" t="s">
        <v>21</v>
      </c>
      <c r="D28" s="50">
        <v>18</v>
      </c>
      <c r="E28" s="52">
        <f>126*1.1</f>
        <v>138.60000000000002</v>
      </c>
      <c r="F28" s="51">
        <f t="shared" si="4"/>
        <v>2494.8000000000002</v>
      </c>
      <c r="G28" s="36"/>
      <c r="H28" s="36">
        <f>D28*G28</f>
        <v>0</v>
      </c>
    </row>
    <row r="29" spans="1:8" ht="24" x14ac:dyDescent="0.2">
      <c r="A29" s="50"/>
      <c r="B29" s="38" t="s">
        <v>23</v>
      </c>
      <c r="C29" s="34" t="s">
        <v>17</v>
      </c>
      <c r="D29" s="50">
        <v>4</v>
      </c>
      <c r="E29" s="52">
        <f>189*1.1</f>
        <v>207.9</v>
      </c>
      <c r="F29" s="17">
        <f t="shared" si="4"/>
        <v>831.6</v>
      </c>
      <c r="G29" s="36"/>
      <c r="H29" s="36">
        <f t="shared" ref="H29" si="5">D29*G29</f>
        <v>0</v>
      </c>
    </row>
    <row r="30" spans="1:8" ht="24" x14ac:dyDescent="0.2">
      <c r="A30" s="50"/>
      <c r="B30" s="38" t="s">
        <v>24</v>
      </c>
      <c r="C30" s="34" t="s">
        <v>18</v>
      </c>
      <c r="D30" s="50">
        <v>17</v>
      </c>
      <c r="E30" s="53">
        <f>42*1.1</f>
        <v>46.2</v>
      </c>
      <c r="F30" s="17">
        <f t="shared" si="4"/>
        <v>785.40000000000009</v>
      </c>
      <c r="G30" s="36"/>
      <c r="H30" s="36"/>
    </row>
    <row r="31" spans="1:8" ht="24" x14ac:dyDescent="0.2">
      <c r="A31" s="13"/>
      <c r="B31" s="38" t="s">
        <v>25</v>
      </c>
      <c r="C31" s="34" t="s">
        <v>22</v>
      </c>
      <c r="D31" s="50">
        <v>5</v>
      </c>
      <c r="E31" s="52">
        <f>231*1.1</f>
        <v>254.10000000000002</v>
      </c>
      <c r="F31" s="17">
        <f t="shared" si="4"/>
        <v>1270.5</v>
      </c>
      <c r="G31" s="36"/>
      <c r="H31" s="36">
        <f t="shared" ref="H31" si="6">D31*G31</f>
        <v>0</v>
      </c>
    </row>
    <row r="32" spans="1:8" ht="12.75" thickBot="1" x14ac:dyDescent="0.25"/>
    <row r="33" spans="1:8" x14ac:dyDescent="0.2">
      <c r="D33" s="54" t="s">
        <v>7</v>
      </c>
      <c r="E33" s="55"/>
      <c r="F33" s="56">
        <f>SUM(F27:F32)</f>
        <v>9540.3000000000011</v>
      </c>
      <c r="G33" s="54" t="s">
        <v>7</v>
      </c>
      <c r="H33" s="57"/>
    </row>
    <row r="34" spans="1:8" x14ac:dyDescent="0.2">
      <c r="D34" s="58" t="s">
        <v>8</v>
      </c>
      <c r="E34" s="37"/>
      <c r="F34" s="59">
        <f>F33*21%</f>
        <v>2003.4630000000002</v>
      </c>
      <c r="G34" s="58" t="s">
        <v>8</v>
      </c>
      <c r="H34" s="60"/>
    </row>
    <row r="35" spans="1:8" ht="12.75" thickBot="1" x14ac:dyDescent="0.25">
      <c r="D35" s="61" t="s">
        <v>5</v>
      </c>
      <c r="E35" s="62"/>
      <c r="F35" s="63">
        <f>F34+F33</f>
        <v>11543.763000000001</v>
      </c>
      <c r="G35" s="61" t="s">
        <v>5</v>
      </c>
      <c r="H35" s="64"/>
    </row>
    <row r="37" spans="1:8" x14ac:dyDescent="0.2">
      <c r="A37" s="26" t="s">
        <v>27</v>
      </c>
      <c r="B37" s="27">
        <v>2026</v>
      </c>
      <c r="C37" s="5"/>
      <c r="D37" s="6"/>
      <c r="E37" s="6"/>
      <c r="F37" s="6"/>
      <c r="G37" s="6"/>
      <c r="H37" s="6"/>
    </row>
    <row r="38" spans="1:8" x14ac:dyDescent="0.2">
      <c r="A38" s="71" t="s">
        <v>12</v>
      </c>
      <c r="G38" s="42"/>
    </row>
    <row r="40" spans="1:8" ht="36" x14ac:dyDescent="0.2">
      <c r="A40" s="7" t="s">
        <v>0</v>
      </c>
      <c r="B40" s="66" t="s">
        <v>1</v>
      </c>
      <c r="C40" s="7" t="s">
        <v>2</v>
      </c>
      <c r="D40" s="67" t="s">
        <v>3</v>
      </c>
      <c r="E40" s="9" t="s">
        <v>4</v>
      </c>
      <c r="F40" s="68" t="s">
        <v>5</v>
      </c>
      <c r="G40" s="11" t="s">
        <v>30</v>
      </c>
      <c r="H40" s="12" t="s">
        <v>5</v>
      </c>
    </row>
    <row r="41" spans="1:8" ht="48" x14ac:dyDescent="0.2">
      <c r="A41" s="50"/>
      <c r="B41" s="38" t="s">
        <v>19</v>
      </c>
      <c r="C41" s="34" t="s">
        <v>20</v>
      </c>
      <c r="D41" s="50">
        <v>26</v>
      </c>
      <c r="E41" s="36">
        <f>94.5*1.1</f>
        <v>103.95</v>
      </c>
      <c r="F41" s="51">
        <f t="shared" ref="F41:F45" si="7">D41*E41</f>
        <v>2702.7000000000003</v>
      </c>
      <c r="G41" s="36"/>
      <c r="H41" s="36">
        <f>D41*G41</f>
        <v>0</v>
      </c>
    </row>
    <row r="42" spans="1:8" ht="36" x14ac:dyDescent="0.2">
      <c r="A42" s="50"/>
      <c r="B42" s="38" t="s">
        <v>26</v>
      </c>
      <c r="C42" s="34" t="s">
        <v>21</v>
      </c>
      <c r="D42" s="50">
        <v>13</v>
      </c>
      <c r="E42" s="52">
        <f>126*1.1</f>
        <v>138.60000000000002</v>
      </c>
      <c r="F42" s="51">
        <f t="shared" si="7"/>
        <v>1801.8000000000002</v>
      </c>
      <c r="G42" s="36"/>
      <c r="H42" s="36">
        <f>D42*G42</f>
        <v>0</v>
      </c>
    </row>
    <row r="43" spans="1:8" ht="24" x14ac:dyDescent="0.2">
      <c r="A43" s="50"/>
      <c r="B43" s="38" t="s">
        <v>23</v>
      </c>
      <c r="C43" s="34" t="s">
        <v>17</v>
      </c>
      <c r="D43" s="50">
        <v>4</v>
      </c>
      <c r="E43" s="52">
        <f>189*1.1</f>
        <v>207.9</v>
      </c>
      <c r="F43" s="17">
        <f t="shared" si="7"/>
        <v>831.6</v>
      </c>
      <c r="G43" s="36"/>
      <c r="H43" s="36">
        <f t="shared" ref="H43" si="8">D43*G43</f>
        <v>0</v>
      </c>
    </row>
    <row r="44" spans="1:8" ht="24" x14ac:dyDescent="0.2">
      <c r="A44" s="50"/>
      <c r="B44" s="38" t="s">
        <v>24</v>
      </c>
      <c r="C44" s="34" t="s">
        <v>18</v>
      </c>
      <c r="D44" s="50">
        <v>13</v>
      </c>
      <c r="E44" s="53">
        <f>42*1.1</f>
        <v>46.2</v>
      </c>
      <c r="F44" s="17">
        <f t="shared" si="7"/>
        <v>600.6</v>
      </c>
      <c r="G44" s="36"/>
      <c r="H44" s="36"/>
    </row>
    <row r="45" spans="1:8" ht="24" x14ac:dyDescent="0.2">
      <c r="A45" s="13"/>
      <c r="B45" s="38" t="s">
        <v>25</v>
      </c>
      <c r="C45" s="34" t="s">
        <v>22</v>
      </c>
      <c r="D45" s="50">
        <v>4</v>
      </c>
      <c r="E45" s="52">
        <f>231*1.1</f>
        <v>254.10000000000002</v>
      </c>
      <c r="F45" s="17">
        <f t="shared" si="7"/>
        <v>1016.4000000000001</v>
      </c>
      <c r="G45" s="36"/>
      <c r="H45" s="36">
        <f t="shared" ref="H45" si="9">D45*G45</f>
        <v>0</v>
      </c>
    </row>
    <row r="46" spans="1:8" ht="12.75" thickBot="1" x14ac:dyDescent="0.25"/>
    <row r="47" spans="1:8" x14ac:dyDescent="0.2">
      <c r="D47" s="54" t="s">
        <v>7</v>
      </c>
      <c r="E47" s="55"/>
      <c r="F47" s="56">
        <f>SUM(F41:F46)</f>
        <v>6953.1</v>
      </c>
      <c r="G47" s="54" t="s">
        <v>7</v>
      </c>
      <c r="H47" s="57"/>
    </row>
    <row r="48" spans="1:8" x14ac:dyDescent="0.2">
      <c r="D48" s="58" t="s">
        <v>8</v>
      </c>
      <c r="E48" s="37"/>
      <c r="F48" s="59">
        <f>F47*21%</f>
        <v>1460.1510000000001</v>
      </c>
      <c r="G48" s="58" t="s">
        <v>8</v>
      </c>
      <c r="H48" s="60"/>
    </row>
    <row r="49" spans="3:8" ht="12.75" thickBot="1" x14ac:dyDescent="0.25">
      <c r="D49" s="61" t="s">
        <v>5</v>
      </c>
      <c r="E49" s="62"/>
      <c r="F49" s="63">
        <f>F48+F47</f>
        <v>8413.2510000000002</v>
      </c>
      <c r="G49" s="61" t="s">
        <v>5</v>
      </c>
      <c r="H49" s="64"/>
    </row>
    <row r="50" spans="3:8" ht="12.75" thickBot="1" x14ac:dyDescent="0.25"/>
    <row r="51" spans="3:8" ht="13.5" thickBot="1" x14ac:dyDescent="0.25">
      <c r="C51" s="70" t="s">
        <v>28</v>
      </c>
      <c r="D51" s="54" t="s">
        <v>7</v>
      </c>
      <c r="E51" s="55"/>
      <c r="F51" s="56">
        <f>SUM(F19,F33,F47)</f>
        <v>24751.65</v>
      </c>
      <c r="G51" s="54" t="s">
        <v>7</v>
      </c>
      <c r="H51" s="57"/>
    </row>
    <row r="52" spans="3:8" x14ac:dyDescent="0.2">
      <c r="D52" s="58" t="s">
        <v>8</v>
      </c>
      <c r="E52" s="37"/>
      <c r="F52" s="59">
        <f>F51*21%</f>
        <v>5197.8465000000006</v>
      </c>
      <c r="G52" s="58" t="s">
        <v>8</v>
      </c>
      <c r="H52" s="60"/>
    </row>
    <row r="53" spans="3:8" ht="12.75" thickBot="1" x14ac:dyDescent="0.25">
      <c r="D53" s="61" t="s">
        <v>5</v>
      </c>
      <c r="E53" s="62"/>
      <c r="F53" s="63">
        <f>F52+F51</f>
        <v>29949.496500000001</v>
      </c>
      <c r="G53" s="61" t="s">
        <v>5</v>
      </c>
      <c r="H53" s="64"/>
    </row>
  </sheetData>
  <protectedRanges>
    <protectedRange sqref="G1:H8 G10:H22 G38:H1048576 G24:H36" name="Rango3"/>
    <protectedRange sqref="G12:H12 G26:H26 G40:H40" name="Rango1"/>
    <protectedRange sqref="G12:H12 G26:H26 G40:H40" name="Rango2"/>
    <protectedRange sqref="G9:H9" name="Rango2_1"/>
    <protectedRange sqref="G23:H23 G37:H37" name="Rango2_2"/>
  </protectedRanges>
  <sortState ref="A10:F15">
    <sortCondition ref="A10"/>
  </sortState>
  <customSheetViews>
    <customSheetView guid="{59C06D91-2101-42E6-80A9-428AA0D1F3CA}" showPageBreaks="1" topLeftCell="A35">
      <selection activeCell="D53" sqref="D53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</customSheetViews>
  <dataValidations count="1">
    <dataValidation type="custom" allowBlank="1" showInputMessage="1" showErrorMessage="1" errorTitle="ERROR" error="El preu introduït ha de ser inferior o igual al preu unitari màxim." sqref="G13:G17 G27:G31 G41:G45">
      <formula1>IF(G13&lt;=E13,TRUE,FALSE)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LOT 1</vt:lpstr>
      <vt:lpstr>LOT 2</vt:lpstr>
      <vt:lpstr>LOT 3</vt:lpstr>
      <vt:lpstr>'LOT 1'!Títulos_a_imprimir</vt:lpstr>
      <vt:lpstr>'LOT 2'!Títulos_a_imprimir</vt:lpstr>
      <vt:lpstr>'LOT 3'!Títulos_a_imprimir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elopez</dc:creator>
  <cp:lastModifiedBy>Monica Rodriguez Campos</cp:lastModifiedBy>
  <cp:lastPrinted>2023-12-22T09:44:30Z</cp:lastPrinted>
  <dcterms:created xsi:type="dcterms:W3CDTF">2017-02-13T11:24:30Z</dcterms:created>
  <dcterms:modified xsi:type="dcterms:W3CDTF">2024-01-26T14:39:31Z</dcterms:modified>
</cp:coreProperties>
</file>