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 yWindow="90" windowWidth="19305" windowHeight="10905"/>
  </bookViews>
  <sheets>
    <sheet name="ANNEX 4" sheetId="7" r:id="rId1"/>
    <sheet name="Full1" sheetId="1" r:id="rId2"/>
    <sheet name="Full2" sheetId="2" r:id="rId3"/>
    <sheet name="Full3" sheetId="3" r:id="rId4"/>
  </sheets>
  <externalReferences>
    <externalReference r:id="rId5"/>
  </externalReferences>
  <definedNames>
    <definedName name="CostAuxiliarHora">#REF!</definedName>
    <definedName name="CostDireccióHora">#REF!</definedName>
    <definedName name="CostMenú">#REF!</definedName>
    <definedName name="HoresSessió">#REF!</definedName>
    <definedName name="SessionsAnuals">#REF!</definedName>
  </definedNames>
  <calcPr calcId="145621" fullPrecision="0"/>
</workbook>
</file>

<file path=xl/calcChain.xml><?xml version="1.0" encoding="utf-8"?>
<calcChain xmlns="http://schemas.openxmlformats.org/spreadsheetml/2006/main">
  <c r="G7" i="7" l="1"/>
  <c r="G15" i="7" l="1"/>
  <c r="E27" i="7" l="1"/>
  <c r="E26" i="7"/>
  <c r="E22" i="7"/>
  <c r="A22" i="7"/>
  <c r="E21" i="7"/>
  <c r="A21" i="7"/>
  <c r="E20" i="7"/>
  <c r="A20" i="7"/>
  <c r="E19" i="7"/>
  <c r="A19" i="7"/>
  <c r="G16" i="7"/>
  <c r="D16" i="7"/>
  <c r="E16" i="7" s="1"/>
  <c r="C16" i="7"/>
  <c r="D15" i="7"/>
  <c r="H15" i="7" s="1"/>
  <c r="C15" i="7"/>
  <c r="A15" i="7"/>
  <c r="D14" i="7"/>
  <c r="H14" i="7" s="1"/>
  <c r="C14" i="7"/>
  <c r="A14" i="7"/>
  <c r="D13" i="7"/>
  <c r="H13" i="7" s="1"/>
  <c r="C13" i="7"/>
  <c r="A13" i="7"/>
  <c r="D12" i="7"/>
  <c r="H12" i="7" s="1"/>
  <c r="C12" i="7"/>
  <c r="D11" i="7"/>
  <c r="H11" i="7" s="1"/>
  <c r="C11" i="7"/>
  <c r="D10" i="7"/>
  <c r="H10" i="7" s="1"/>
  <c r="C10" i="7"/>
  <c r="G10" i="7" s="1"/>
  <c r="G6" i="7"/>
  <c r="E6" i="7"/>
  <c r="E7" i="7" s="1"/>
  <c r="E10" i="7" l="1"/>
  <c r="E23" i="7"/>
  <c r="G23" i="7" s="1"/>
  <c r="H6" i="7"/>
  <c r="G11" i="7"/>
  <c r="E12" i="7"/>
  <c r="E13" i="7"/>
  <c r="E14" i="7"/>
  <c r="E15" i="7"/>
  <c r="E11" i="7"/>
  <c r="G12" i="7"/>
  <c r="G13" i="7"/>
  <c r="G14" i="7"/>
  <c r="G26" i="7"/>
  <c r="H16" i="7"/>
  <c r="G17" i="7" l="1"/>
  <c r="G25" i="7" s="1"/>
  <c r="G27" i="7" s="1"/>
  <c r="E17" i="7"/>
  <c r="E25" i="7" s="1"/>
  <c r="E28" i="7" s="1"/>
  <c r="G28" i="7" l="1"/>
</calcChain>
</file>

<file path=xl/sharedStrings.xml><?xml version="1.0" encoding="utf-8"?>
<sst xmlns="http://schemas.openxmlformats.org/spreadsheetml/2006/main" count="46" uniqueCount="38">
  <si>
    <t>24 Mesos</t>
  </si>
  <si>
    <t>ERROR!!</t>
  </si>
  <si>
    <t>Codi</t>
  </si>
  <si>
    <t>Descripció</t>
  </si>
  <si>
    <t>Quantitat estimada</t>
  </si>
  <si>
    <t>Preu u/t Sortida</t>
  </si>
  <si>
    <t>Import sortida</t>
  </si>
  <si>
    <t>Preu u/t  Proveïdor</t>
  </si>
  <si>
    <t>Import  Proveïdor</t>
  </si>
  <si>
    <t>Despeses per preu GLOBAL</t>
  </si>
  <si>
    <t>PREU GLOBAL</t>
  </si>
  <si>
    <t>Subtotal preu global</t>
  </si>
  <si>
    <t>Subtotal preu global proveidor</t>
  </si>
  <si>
    <t xml:space="preserve">Despeses per preu UNITARI </t>
  </si>
  <si>
    <t>PREU UNITARI</t>
  </si>
  <si>
    <t>ÀPATS EN CENTRE DE DIA</t>
  </si>
  <si>
    <t>PREU UNITARI(*)</t>
  </si>
  <si>
    <t>Subtotal preus unitaris</t>
  </si>
  <si>
    <t>Subtotal preus unitaris proveidor</t>
  </si>
  <si>
    <t>Despeses per PROVISIONS</t>
  </si>
  <si>
    <t>Total Provisió per aquest concepte</t>
  </si>
  <si>
    <t>Subtotal de provisions</t>
  </si>
  <si>
    <t>Subtotal provisions de proveidor</t>
  </si>
  <si>
    <t>IMPORT NET:</t>
  </si>
  <si>
    <t xml:space="preserve">IMPORT NET:                    </t>
  </si>
  <si>
    <t>IVA (%):(*)</t>
  </si>
  <si>
    <t>IVA (%):</t>
  </si>
  <si>
    <t>TOTAL (IVA INCLÓS):</t>
  </si>
  <si>
    <t xml:space="preserve">TOTAL PROVEIDOR: </t>
  </si>
  <si>
    <t>Barcelona, en la data de signatura</t>
  </si>
  <si>
    <t>Pel període inicial del contracte: 2024-2025-2026</t>
  </si>
  <si>
    <t>EXP  20230230           ANNEX-3 BIS</t>
  </si>
  <si>
    <t>ÀPATS EN COMPANYIA</t>
  </si>
  <si>
    <t>ACOMPANYAMENTS (hores)</t>
  </si>
  <si>
    <t>Nota: Aquest document s'ha de convertir en pdf i s'ha de signar pel representant legal de la licitadora.</t>
  </si>
  <si>
    <r>
      <t>Les quantitats indicades per l’IMSS com a preu global net (9.373.554,46 €</t>
    </r>
    <r>
      <rPr>
        <sz val="10"/>
        <color indexed="8"/>
        <rFont val="Verdana"/>
        <family val="2"/>
      </rPr>
      <t>) així com cadascun dels preus unitaris nets determinats constitueixen la xifra màxima per sobre de la qual s'estimarà que les ofertes dels licitadors excedeixen el tipus de la licitació i, per tant, seran excloses.</t>
    </r>
  </si>
  <si>
    <t>RESIDENCIA, CENTRE DE DIA I ÀPATS EN COMPANYIA FORT PIENC</t>
  </si>
  <si>
    <t>ÀPATS EN RESIDÈNCIA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</si>
</sst>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43" formatCode="_-* #,##0.00\ _€_-;\-* #,##0.00\ _€_-;_-* &quot;-&quot;??\ _€_-;_-@_-"/>
    <numFmt numFmtId="164" formatCode="#,##0.00\ &quot;€&quot;"/>
    <numFmt numFmtId="165" formatCode="_-* #,##0.00\ [$€-403]_-;\-* #,##0.00\ [$€-403]_-;_-* &quot;-&quot;??\ [$€-403]_-;_-@_-"/>
  </numFmts>
  <fonts count="19" x14ac:knownFonts="1">
    <font>
      <sz val="11"/>
      <color theme="1"/>
      <name val="Calibri"/>
      <family val="2"/>
      <scheme val="minor"/>
    </font>
    <font>
      <sz val="10"/>
      <color theme="1"/>
      <name val="Verdana"/>
      <family val="2"/>
    </font>
    <font>
      <sz val="10"/>
      <name val="Arial"/>
      <family val="2"/>
    </font>
    <font>
      <sz val="10"/>
      <name val="Verdana"/>
      <family val="2"/>
    </font>
    <font>
      <b/>
      <sz val="10"/>
      <color rgb="FFFF0000"/>
      <name val="Verdana"/>
      <family val="2"/>
    </font>
    <font>
      <sz val="10"/>
      <color rgb="FF000000"/>
      <name val="Calibri"/>
      <family val="2"/>
      <scheme val="minor"/>
    </font>
    <font>
      <sz val="8"/>
      <color rgb="FF000000"/>
      <name val="Arial"/>
      <family val="2"/>
    </font>
    <font>
      <b/>
      <sz val="14"/>
      <name val="Arial"/>
      <family val="2"/>
    </font>
    <font>
      <sz val="10"/>
      <color theme="0"/>
      <name val="Verdana"/>
      <family val="2"/>
    </font>
    <font>
      <b/>
      <sz val="20"/>
      <name val="Calibri"/>
      <family val="2"/>
      <scheme val="minor"/>
    </font>
    <font>
      <sz val="9"/>
      <color theme="1"/>
      <name val="Calibri"/>
      <family val="2"/>
      <scheme val="minor"/>
    </font>
    <font>
      <b/>
      <sz val="9"/>
      <name val="Calibri"/>
      <family val="2"/>
      <scheme val="minor"/>
    </font>
    <font>
      <b/>
      <sz val="12"/>
      <name val="Calibri"/>
      <family val="2"/>
      <scheme val="minor"/>
    </font>
    <font>
      <sz val="9"/>
      <name val="Calibri"/>
      <family val="2"/>
      <scheme val="minor"/>
    </font>
    <font>
      <b/>
      <sz val="9"/>
      <color theme="1"/>
      <name val="Calibri"/>
      <family val="2"/>
      <scheme val="minor"/>
    </font>
    <font>
      <b/>
      <sz val="10"/>
      <name val="Calibri"/>
      <family val="2"/>
      <scheme val="minor"/>
    </font>
    <font>
      <b/>
      <sz val="10"/>
      <color theme="1"/>
      <name val="Calibri"/>
      <family val="2"/>
      <scheme val="minor"/>
    </font>
    <font>
      <b/>
      <sz val="10"/>
      <color theme="1"/>
      <name val="Verdana"/>
      <family val="2"/>
    </font>
    <font>
      <sz val="10"/>
      <color indexed="8"/>
      <name val="Verdana"/>
      <family val="2"/>
    </font>
  </fonts>
  <fills count="6">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0"/>
        <bgColor indexed="64"/>
      </patternFill>
    </fill>
    <fill>
      <patternFill patternType="solid">
        <fgColor indexed="5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bottom/>
      <diagonal/>
    </border>
  </borders>
  <cellStyleXfs count="9">
    <xf numFmtId="0" fontId="0" fillId="0" borderId="0"/>
    <xf numFmtId="0" fontId="1" fillId="0" borderId="0"/>
    <xf numFmtId="9" fontId="1" fillId="0" borderId="0" applyFont="0" applyFill="0" applyBorder="0" applyAlignment="0" applyProtection="0"/>
    <xf numFmtId="44" fontId="1" fillId="0" borderId="0" applyFont="0" applyFill="0" applyBorder="0" applyAlignment="0" applyProtection="0"/>
    <xf numFmtId="43" fontId="5" fillId="0" borderId="0" applyFont="0" applyFill="0" applyBorder="0" applyAlignment="0" applyProtection="0"/>
    <xf numFmtId="0" fontId="2" fillId="0" borderId="0"/>
    <xf numFmtId="0" fontId="5" fillId="0" borderId="0"/>
    <xf numFmtId="0" fontId="2" fillId="0" borderId="0"/>
    <xf numFmtId="43" fontId="1" fillId="0" borderId="0" applyFont="0" applyFill="0" applyBorder="0" applyAlignment="0" applyProtection="0"/>
  </cellStyleXfs>
  <cellXfs count="74">
    <xf numFmtId="0" fontId="0" fillId="0" borderId="0" xfId="0"/>
    <xf numFmtId="0" fontId="1" fillId="0" borderId="0" xfId="1"/>
    <xf numFmtId="0" fontId="1" fillId="0" borderId="5" xfId="1" applyBorder="1" applyProtection="1">
      <protection hidden="1"/>
    </xf>
    <xf numFmtId="0" fontId="3" fillId="0" borderId="0" xfId="1" applyFont="1" applyAlignment="1">
      <alignment horizontal="center"/>
    </xf>
    <xf numFmtId="0" fontId="9" fillId="0" borderId="8" xfId="1" applyFont="1" applyFill="1" applyBorder="1" applyProtection="1">
      <protection hidden="1"/>
    </xf>
    <xf numFmtId="0" fontId="10" fillId="0" borderId="0" xfId="1" applyFont="1" applyBorder="1" applyProtection="1">
      <protection hidden="1"/>
    </xf>
    <xf numFmtId="2" fontId="10" fillId="0" borderId="0" xfId="1" applyNumberFormat="1" applyFont="1" applyBorder="1" applyProtection="1">
      <protection hidden="1"/>
    </xf>
    <xf numFmtId="0" fontId="10" fillId="0" borderId="8" xfId="1" applyFont="1" applyBorder="1" applyProtection="1">
      <protection hidden="1"/>
    </xf>
    <xf numFmtId="0" fontId="11" fillId="5" borderId="6" xfId="1" applyFont="1" applyFill="1" applyBorder="1" applyAlignment="1" applyProtection="1">
      <alignment wrapText="1"/>
      <protection hidden="1"/>
    </xf>
    <xf numFmtId="0" fontId="11" fillId="5" borderId="1" xfId="1" applyFont="1" applyFill="1" applyBorder="1" applyAlignment="1" applyProtection="1">
      <alignment vertical="center" wrapText="1"/>
      <protection hidden="1"/>
    </xf>
    <xf numFmtId="0" fontId="11" fillId="5" borderId="1" xfId="1" applyFont="1" applyFill="1" applyBorder="1" applyAlignment="1" applyProtection="1">
      <alignment horizontal="center" vertical="center" wrapText="1"/>
      <protection hidden="1"/>
    </xf>
    <xf numFmtId="2" fontId="11" fillId="5" borderId="1" xfId="1" applyNumberFormat="1" applyFont="1" applyFill="1" applyBorder="1" applyAlignment="1" applyProtection="1">
      <alignment horizontal="center" vertical="center" wrapText="1"/>
      <protection hidden="1"/>
    </xf>
    <xf numFmtId="0" fontId="12" fillId="0" borderId="6" xfId="1" quotePrefix="1" applyFont="1" applyFill="1" applyBorder="1" applyAlignment="1" applyProtection="1">
      <alignment horizontal="left" wrapText="1"/>
      <protection hidden="1"/>
    </xf>
    <xf numFmtId="0" fontId="13" fillId="4" borderId="1" xfId="1" quotePrefix="1" applyFont="1" applyFill="1" applyBorder="1" applyAlignment="1" applyProtection="1">
      <alignment wrapText="1"/>
      <protection hidden="1"/>
    </xf>
    <xf numFmtId="165" fontId="13" fillId="0" borderId="1" xfId="1" applyNumberFormat="1" applyFont="1" applyBorder="1" applyProtection="1">
      <protection hidden="1"/>
    </xf>
    <xf numFmtId="165" fontId="10" fillId="3" borderId="1" xfId="1" applyNumberFormat="1" applyFont="1" applyFill="1" applyBorder="1" applyProtection="1">
      <protection locked="0" hidden="1"/>
    </xf>
    <xf numFmtId="0" fontId="13" fillId="4" borderId="8" xfId="1" quotePrefix="1" applyFont="1" applyFill="1" applyBorder="1" applyAlignment="1" applyProtection="1">
      <alignment wrapText="1"/>
      <protection hidden="1"/>
    </xf>
    <xf numFmtId="0" fontId="13" fillId="4" borderId="0" xfId="1" quotePrefix="1" applyFont="1" applyFill="1" applyBorder="1" applyAlignment="1" applyProtection="1">
      <alignment wrapText="1"/>
      <protection hidden="1"/>
    </xf>
    <xf numFmtId="165" fontId="11" fillId="2" borderId="4" xfId="1" applyNumberFormat="1" applyFont="1" applyFill="1" applyBorder="1" applyProtection="1">
      <protection hidden="1"/>
    </xf>
    <xf numFmtId="165" fontId="14" fillId="2" borderId="1" xfId="1" applyNumberFormat="1" applyFont="1" applyFill="1" applyBorder="1" applyAlignment="1" applyProtection="1">
      <alignment horizontal="right"/>
      <protection hidden="1"/>
    </xf>
    <xf numFmtId="165" fontId="11" fillId="2" borderId="1" xfId="1" applyNumberFormat="1" applyFont="1" applyFill="1" applyBorder="1" applyProtection="1">
      <protection hidden="1"/>
    </xf>
    <xf numFmtId="165" fontId="11" fillId="0" borderId="0" xfId="1" applyNumberFormat="1" applyFont="1" applyBorder="1" applyAlignment="1" applyProtection="1">
      <alignment horizontal="right"/>
      <protection hidden="1"/>
    </xf>
    <xf numFmtId="165" fontId="11" fillId="0" borderId="9" xfId="1" applyNumberFormat="1" applyFont="1" applyBorder="1" applyAlignment="1" applyProtection="1">
      <alignment horizontal="right"/>
      <protection hidden="1"/>
    </xf>
    <xf numFmtId="165" fontId="11" fillId="0" borderId="0" xfId="1" applyNumberFormat="1" applyFont="1" applyBorder="1" applyProtection="1">
      <protection hidden="1"/>
    </xf>
    <xf numFmtId="165" fontId="14" fillId="0" borderId="0" xfId="1" applyNumberFormat="1" applyFont="1" applyBorder="1" applyAlignment="1" applyProtection="1">
      <alignment horizontal="right"/>
      <protection hidden="1"/>
    </xf>
    <xf numFmtId="0" fontId="12" fillId="4" borderId="8" xfId="1" quotePrefix="1" applyFont="1" applyFill="1" applyBorder="1" applyAlignment="1" applyProtection="1">
      <alignment horizontal="center" wrapText="1"/>
      <protection hidden="1"/>
    </xf>
    <xf numFmtId="165" fontId="11" fillId="0" borderId="0" xfId="1" applyNumberFormat="1" applyFont="1" applyBorder="1" applyAlignment="1" applyProtection="1">
      <alignment horizontal="center"/>
      <protection hidden="1"/>
    </xf>
    <xf numFmtId="165" fontId="11" fillId="0" borderId="9" xfId="1" applyNumberFormat="1" applyFont="1" applyBorder="1" applyAlignment="1" applyProtection="1">
      <alignment horizontal="center"/>
      <protection hidden="1"/>
    </xf>
    <xf numFmtId="165" fontId="13" fillId="0" borderId="3" xfId="1" applyNumberFormat="1" applyFont="1" applyBorder="1" applyProtection="1">
      <protection hidden="1"/>
    </xf>
    <xf numFmtId="165" fontId="1" fillId="0" borderId="0" xfId="1" applyNumberFormat="1" applyBorder="1" applyProtection="1">
      <protection hidden="1"/>
    </xf>
    <xf numFmtId="165" fontId="13" fillId="0" borderId="0" xfId="1" applyNumberFormat="1" applyFont="1" applyBorder="1" applyProtection="1">
      <protection hidden="1"/>
    </xf>
    <xf numFmtId="3" fontId="13" fillId="0" borderId="1" xfId="1" applyNumberFormat="1" applyFont="1" applyBorder="1" applyAlignment="1" applyProtection="1">
      <alignment horizontal="right"/>
      <protection hidden="1"/>
    </xf>
    <xf numFmtId="165" fontId="13" fillId="0" borderId="1" xfId="1" applyNumberFormat="1" applyFont="1" applyBorder="1" applyAlignment="1" applyProtection="1">
      <alignment horizontal="center"/>
      <protection hidden="1"/>
    </xf>
    <xf numFmtId="44" fontId="0" fillId="0" borderId="0" xfId="3" applyFont="1"/>
    <xf numFmtId="3" fontId="13" fillId="4" borderId="1" xfId="1" quotePrefix="1" applyNumberFormat="1" applyFont="1" applyFill="1" applyBorder="1" applyAlignment="1" applyProtection="1">
      <alignment wrapText="1"/>
      <protection hidden="1"/>
    </xf>
    <xf numFmtId="165" fontId="13" fillId="4" borderId="1" xfId="1" quotePrefix="1" applyNumberFormat="1" applyFont="1" applyFill="1" applyBorder="1" applyAlignment="1" applyProtection="1">
      <alignment wrapText="1"/>
      <protection hidden="1"/>
    </xf>
    <xf numFmtId="0" fontId="1" fillId="0" borderId="8" xfId="1" applyBorder="1" applyProtection="1">
      <protection hidden="1"/>
    </xf>
    <xf numFmtId="165" fontId="14" fillId="2" borderId="1" xfId="3" applyNumberFormat="1" applyFont="1" applyFill="1" applyBorder="1" applyProtection="1">
      <protection hidden="1"/>
    </xf>
    <xf numFmtId="165" fontId="11" fillId="2" borderId="1" xfId="1" applyNumberFormat="1" applyFont="1" applyFill="1" applyBorder="1" applyAlignment="1" applyProtection="1">
      <alignment horizontal="right"/>
      <protection hidden="1"/>
    </xf>
    <xf numFmtId="165" fontId="11" fillId="2" borderId="4" xfId="1" applyNumberFormat="1" applyFont="1" applyFill="1" applyBorder="1" applyAlignment="1" applyProtection="1">
      <protection hidden="1"/>
    </xf>
    <xf numFmtId="165" fontId="14" fillId="0" borderId="0" xfId="3" applyNumberFormat="1" applyFont="1" applyBorder="1" applyProtection="1">
      <protection hidden="1"/>
    </xf>
    <xf numFmtId="165" fontId="10" fillId="0" borderId="0" xfId="1" applyNumberFormat="1" applyFont="1" applyBorder="1" applyProtection="1">
      <protection hidden="1"/>
    </xf>
    <xf numFmtId="0" fontId="13" fillId="0" borderId="2" xfId="1" applyFont="1" applyBorder="1" applyProtection="1">
      <protection hidden="1"/>
    </xf>
    <xf numFmtId="0" fontId="10" fillId="0" borderId="4" xfId="1" applyFont="1" applyBorder="1" applyProtection="1">
      <protection hidden="1"/>
    </xf>
    <xf numFmtId="165" fontId="11" fillId="2" borderId="1" xfId="8" applyNumberFormat="1" applyFont="1" applyFill="1" applyBorder="1" applyProtection="1">
      <protection hidden="1"/>
    </xf>
    <xf numFmtId="165" fontId="14" fillId="0" borderId="1" xfId="1" applyNumberFormat="1" applyFont="1" applyBorder="1" applyAlignment="1" applyProtection="1">
      <alignment horizontal="left"/>
      <protection hidden="1"/>
    </xf>
    <xf numFmtId="9" fontId="13" fillId="0" borderId="1" xfId="2" applyFont="1" applyBorder="1" applyProtection="1">
      <protection hidden="1"/>
    </xf>
    <xf numFmtId="165" fontId="13" fillId="0" borderId="1" xfId="8" applyNumberFormat="1" applyFont="1" applyBorder="1" applyProtection="1">
      <protection hidden="1"/>
    </xf>
    <xf numFmtId="164" fontId="10" fillId="4" borderId="1" xfId="1" applyNumberFormat="1" applyFont="1" applyFill="1" applyBorder="1" applyAlignment="1" applyProtection="1">
      <alignment horizontal="right"/>
      <protection locked="0" hidden="1"/>
    </xf>
    <xf numFmtId="0" fontId="15" fillId="0" borderId="2" xfId="1" applyFont="1" applyBorder="1" applyProtection="1">
      <protection hidden="1"/>
    </xf>
    <xf numFmtId="0" fontId="16" fillId="0" borderId="4" xfId="1" applyFont="1" applyBorder="1" applyProtection="1">
      <protection hidden="1"/>
    </xf>
    <xf numFmtId="165" fontId="15" fillId="0" borderId="1" xfId="8" applyNumberFormat="1" applyFont="1" applyBorder="1" applyProtection="1">
      <protection hidden="1"/>
    </xf>
    <xf numFmtId="165" fontId="15" fillId="0" borderId="1" xfId="1" applyNumberFormat="1" applyFont="1" applyBorder="1" applyProtection="1">
      <protection hidden="1"/>
    </xf>
    <xf numFmtId="0" fontId="11" fillId="0" borderId="0" xfId="1" applyFont="1" applyBorder="1" applyProtection="1">
      <protection hidden="1"/>
    </xf>
    <xf numFmtId="0" fontId="14" fillId="0" borderId="0" xfId="1" applyFont="1" applyBorder="1" applyProtection="1">
      <protection hidden="1"/>
    </xf>
    <xf numFmtId="165" fontId="11" fillId="0" borderId="0" xfId="8" applyNumberFormat="1" applyFont="1" applyBorder="1" applyProtection="1">
      <protection hidden="1"/>
    </xf>
    <xf numFmtId="0" fontId="1" fillId="0" borderId="0" xfId="1" applyBorder="1" applyProtection="1">
      <protection hidden="1"/>
    </xf>
    <xf numFmtId="2" fontId="1" fillId="0" borderId="0" xfId="1" applyNumberFormat="1" applyBorder="1" applyProtection="1">
      <protection hidden="1"/>
    </xf>
    <xf numFmtId="0" fontId="1" fillId="0" borderId="8" xfId="1" applyFill="1" applyBorder="1" applyProtection="1">
      <protection hidden="1"/>
    </xf>
    <xf numFmtId="0" fontId="1" fillId="0" borderId="0" xfId="1" applyFill="1" applyBorder="1" applyProtection="1">
      <protection hidden="1"/>
    </xf>
    <xf numFmtId="0" fontId="7" fillId="0" borderId="7" xfId="1" applyFont="1" applyBorder="1" applyAlignment="1" applyProtection="1">
      <protection hidden="1"/>
    </xf>
    <xf numFmtId="0" fontId="8" fillId="0" borderId="0" xfId="1" applyFont="1" applyAlignment="1" applyProtection="1">
      <alignment horizontal="center"/>
      <protection hidden="1"/>
    </xf>
    <xf numFmtId="0" fontId="3" fillId="0" borderId="0" xfId="1" applyFont="1" applyAlignment="1" applyProtection="1">
      <alignment horizontal="center"/>
      <protection hidden="1"/>
    </xf>
    <xf numFmtId="0" fontId="4" fillId="0" borderId="0" xfId="1" applyFont="1" applyAlignment="1" applyProtection="1">
      <alignment horizontal="center"/>
      <protection hidden="1"/>
    </xf>
    <xf numFmtId="0" fontId="6" fillId="0" borderId="1" xfId="1" applyFont="1" applyBorder="1" applyAlignment="1" applyProtection="1">
      <alignment horizontal="left" vertical="center" wrapText="1"/>
      <protection hidden="1"/>
    </xf>
    <xf numFmtId="0" fontId="6" fillId="0" borderId="0" xfId="1" applyFont="1" applyFill="1" applyBorder="1" applyAlignment="1" applyProtection="1">
      <alignment horizontal="center" vertical="center" wrapText="1"/>
      <protection hidden="1"/>
    </xf>
    <xf numFmtId="165" fontId="16" fillId="0" borderId="1" xfId="1" applyNumberFormat="1" applyFont="1" applyBorder="1" applyAlignment="1" applyProtection="1">
      <alignment horizontal="left"/>
      <protection locked="0" hidden="1"/>
    </xf>
    <xf numFmtId="0" fontId="10" fillId="0" borderId="1" xfId="1" applyFont="1" applyBorder="1" applyAlignment="1" applyProtection="1">
      <alignment horizontal="center"/>
      <protection hidden="1"/>
    </xf>
    <xf numFmtId="165" fontId="11" fillId="0" borderId="2" xfId="1" applyNumberFormat="1" applyFont="1" applyBorder="1" applyAlignment="1" applyProtection="1">
      <alignment horizontal="right"/>
      <protection hidden="1"/>
    </xf>
    <xf numFmtId="165" fontId="11" fillId="0" borderId="4" xfId="1" applyNumberFormat="1" applyFont="1" applyBorder="1" applyAlignment="1" applyProtection="1">
      <alignment horizontal="right"/>
      <protection hidden="1"/>
    </xf>
    <xf numFmtId="0" fontId="1" fillId="0" borderId="0" xfId="1" applyFont="1" applyBorder="1" applyAlignment="1" applyProtection="1">
      <alignment horizontal="center" vertical="center" wrapText="1"/>
      <protection hidden="1"/>
    </xf>
    <xf numFmtId="0" fontId="1" fillId="0" borderId="5" xfId="1" applyBorder="1" applyAlignment="1" applyProtection="1">
      <alignment horizontal="center"/>
      <protection hidden="1"/>
    </xf>
    <xf numFmtId="0" fontId="1" fillId="0" borderId="0" xfId="1" applyProtection="1">
      <protection hidden="1"/>
    </xf>
    <xf numFmtId="0" fontId="17" fillId="0" borderId="0" xfId="1" applyFont="1" applyProtection="1">
      <protection hidden="1"/>
    </xf>
  </cellXfs>
  <cellStyles count="9">
    <cellStyle name="Coma 2" xfId="8"/>
    <cellStyle name="Millares 2" xfId="4"/>
    <cellStyle name="Moneda 2" xfId="3"/>
    <cellStyle name="Normal" xfId="0" builtinId="0"/>
    <cellStyle name="Normal 2" xfId="1"/>
    <cellStyle name="Normal 2 2" xfId="5"/>
    <cellStyle name="Normal 3" xfId="6"/>
    <cellStyle name="Normal 4" xfId="7"/>
    <cellStyle name="Percentatg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952009\AppData\Local\Microsoft\Windows\INetCache\Content.Outlook\7H22DCA8\Estudi%20costos%20CTE.FORT%20PIENC_2023_b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IMACIO MITJ.REV.SALARIS"/>
      <sheetName val="FULL SUBROGACIO"/>
      <sheetName val="Sou perfils full subrogacio"/>
      <sheetName val="ANTIGUITAT"/>
      <sheetName val="Necessitats personal PLECS"/>
      <sheetName val="CONVENI DEPENDENCIA"/>
      <sheetName val="PyG Fort Pienc 31-12-21"/>
      <sheetName val="Altres despeses funcionament"/>
      <sheetName val="Despeses Serv complem i Àpats"/>
      <sheetName val="Provisions i retrib extraordin"/>
      <sheetName val="TAULA MARE"/>
      <sheetName val="TAULA EXE - CD_CI"/>
      <sheetName val="PBL-VEC "/>
      <sheetName val="ANNEX 4"/>
      <sheetName val="Subrog anterior plec"/>
      <sheetName val="PiG2011"/>
      <sheetName val="PiG 2012"/>
      <sheetName val="PiG2013"/>
      <sheetName val="Full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ow r="15">
          <cell r="N15">
            <v>90000</v>
          </cell>
        </row>
      </sheetData>
      <sheetData sheetId="10">
        <row r="20">
          <cell r="W20" t="str">
            <v>PERRUQUERIA DONA (serveis)</v>
          </cell>
          <cell r="X20" t="str">
            <v>PERRUQUERIA HOME (serveis)</v>
          </cell>
          <cell r="Y20" t="str">
            <v>PODOLOGIA (serveis)</v>
          </cell>
        </row>
        <row r="81">
          <cell r="B81" t="str">
            <v>Programa serveis complementaris necessitats bàsiques</v>
          </cell>
        </row>
        <row r="82">
          <cell r="B82" t="str">
            <v>Programa anual d'activitats</v>
          </cell>
        </row>
        <row r="83">
          <cell r="B83" t="str">
            <v>Auditoria tècnica de qualitat (externa)</v>
          </cell>
        </row>
        <row r="99">
          <cell r="AG99" t="str">
            <v>Manteniment</v>
          </cell>
        </row>
      </sheetData>
      <sheetData sheetId="11">
        <row r="11">
          <cell r="H11">
            <v>9373554.4600000009</v>
          </cell>
        </row>
        <row r="14">
          <cell r="H14">
            <v>100010</v>
          </cell>
        </row>
        <row r="15">
          <cell r="H15">
            <v>15600</v>
          </cell>
        </row>
        <row r="16">
          <cell r="H16">
            <v>15600</v>
          </cell>
        </row>
        <row r="17">
          <cell r="H17">
            <v>3048</v>
          </cell>
        </row>
        <row r="18">
          <cell r="H18">
            <v>960</v>
          </cell>
        </row>
        <row r="19">
          <cell r="H19">
            <v>4008</v>
          </cell>
        </row>
        <row r="20">
          <cell r="H20">
            <v>936</v>
          </cell>
        </row>
        <row r="22">
          <cell r="D22">
            <v>8.0500000000000007</v>
          </cell>
        </row>
        <row r="23">
          <cell r="D23">
            <v>6.88</v>
          </cell>
        </row>
        <row r="24">
          <cell r="D24">
            <v>6.05</v>
          </cell>
        </row>
        <row r="25">
          <cell r="D25">
            <v>37.119999999999997</v>
          </cell>
        </row>
        <row r="26">
          <cell r="D26">
            <v>13.18</v>
          </cell>
        </row>
        <row r="27">
          <cell r="D27">
            <v>24.42</v>
          </cell>
        </row>
        <row r="28">
          <cell r="D28">
            <v>16.18</v>
          </cell>
        </row>
        <row r="32">
          <cell r="H32">
            <v>22200</v>
          </cell>
        </row>
        <row r="33">
          <cell r="H33">
            <v>140415.01</v>
          </cell>
        </row>
        <row r="34">
          <cell r="H34">
            <v>31080</v>
          </cell>
        </row>
        <row r="35">
          <cell r="H35">
            <v>307035.76</v>
          </cell>
        </row>
        <row r="40">
          <cell r="H40">
            <v>0</v>
          </cell>
        </row>
        <row r="41">
          <cell r="H41">
            <v>440880.51080000005</v>
          </cell>
        </row>
      </sheetData>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J42"/>
  <sheetViews>
    <sheetView tabSelected="1" zoomScaleNormal="100" workbookViewId="0">
      <selection activeCell="F11" sqref="F11"/>
    </sheetView>
  </sheetViews>
  <sheetFormatPr defaultColWidth="10.5703125" defaultRowHeight="12.75" x14ac:dyDescent="0.2"/>
  <cols>
    <col min="1" max="1" width="47" style="1" customWidth="1"/>
    <col min="2" max="2" width="16.42578125" style="1" customWidth="1"/>
    <col min="3" max="7" width="30.140625" style="1" customWidth="1"/>
    <col min="8" max="8" width="10.5703125" style="3"/>
    <col min="9" max="9" width="10.5703125" style="1"/>
    <col min="10" max="10" width="16.140625" style="1" bestFit="1" customWidth="1"/>
    <col min="11" max="16384" width="10.5703125" style="1"/>
  </cols>
  <sheetData>
    <row r="1" spans="1:10" ht="18" x14ac:dyDescent="0.25">
      <c r="A1" s="60" t="s">
        <v>36</v>
      </c>
      <c r="B1" s="2"/>
      <c r="C1" s="2"/>
      <c r="D1" s="71" t="s">
        <v>30</v>
      </c>
      <c r="E1" s="71"/>
      <c r="F1" s="2" t="s">
        <v>0</v>
      </c>
      <c r="G1" s="2"/>
      <c r="H1" s="61" t="s">
        <v>1</v>
      </c>
      <c r="I1" s="72"/>
    </row>
    <row r="2" spans="1:10" ht="13.5" x14ac:dyDescent="0.3">
      <c r="A2" s="58"/>
      <c r="B2" s="59"/>
      <c r="C2" s="59"/>
      <c r="D2" s="59"/>
      <c r="E2" s="59"/>
      <c r="F2" s="59"/>
      <c r="G2" s="59"/>
      <c r="H2" s="62"/>
      <c r="I2" s="72"/>
    </row>
    <row r="3" spans="1:10" ht="26.1" x14ac:dyDescent="0.6">
      <c r="A3" s="4" t="s">
        <v>31</v>
      </c>
      <c r="B3" s="5"/>
      <c r="C3" s="5"/>
      <c r="D3" s="5"/>
      <c r="E3" s="6"/>
      <c r="F3" s="5"/>
      <c r="G3" s="5"/>
      <c r="H3" s="62"/>
      <c r="I3" s="72"/>
    </row>
    <row r="4" spans="1:10" ht="13.5" x14ac:dyDescent="0.3">
      <c r="A4" s="7"/>
      <c r="B4" s="5"/>
      <c r="C4" s="5"/>
      <c r="D4" s="5"/>
      <c r="E4" s="6"/>
      <c r="F4" s="5"/>
      <c r="G4" s="5"/>
      <c r="H4" s="62"/>
      <c r="I4" s="72"/>
    </row>
    <row r="5" spans="1:10" x14ac:dyDescent="0.2">
      <c r="A5" s="8" t="s">
        <v>2</v>
      </c>
      <c r="B5" s="9" t="s">
        <v>3</v>
      </c>
      <c r="C5" s="10" t="s">
        <v>4</v>
      </c>
      <c r="D5" s="10" t="s">
        <v>5</v>
      </c>
      <c r="E5" s="11" t="s">
        <v>6</v>
      </c>
      <c r="F5" s="10" t="s">
        <v>7</v>
      </c>
      <c r="G5" s="10" t="s">
        <v>8</v>
      </c>
      <c r="H5" s="63"/>
      <c r="I5" s="72"/>
    </row>
    <row r="6" spans="1:10" ht="15.6" x14ac:dyDescent="0.35">
      <c r="A6" s="12" t="s">
        <v>9</v>
      </c>
      <c r="B6" s="13" t="s">
        <v>10</v>
      </c>
      <c r="C6" s="13">
        <v>1</v>
      </c>
      <c r="D6" s="14"/>
      <c r="E6" s="14">
        <f>'[1]TAULA EXE - CD_CI'!H11</f>
        <v>9373554.4600000009</v>
      </c>
      <c r="F6" s="15"/>
      <c r="G6" s="14">
        <f>F6</f>
        <v>0</v>
      </c>
      <c r="H6" s="63" t="str">
        <f>IF(F6&gt;E6,$H$1,"")</f>
        <v/>
      </c>
      <c r="I6" s="72"/>
    </row>
    <row r="7" spans="1:10" ht="13.5" x14ac:dyDescent="0.3">
      <c r="A7" s="16"/>
      <c r="B7" s="17"/>
      <c r="C7" s="68" t="s">
        <v>11</v>
      </c>
      <c r="D7" s="69"/>
      <c r="E7" s="18">
        <f>E6</f>
        <v>9373554.4600000009</v>
      </c>
      <c r="F7" s="19" t="s">
        <v>12</v>
      </c>
      <c r="G7" s="20">
        <f>G6</f>
        <v>0</v>
      </c>
      <c r="H7" s="63"/>
      <c r="I7" s="72"/>
    </row>
    <row r="8" spans="1:10" ht="13.5" x14ac:dyDescent="0.3">
      <c r="A8" s="16"/>
      <c r="B8" s="17"/>
      <c r="C8" s="21"/>
      <c r="D8" s="22"/>
      <c r="E8" s="23"/>
      <c r="F8" s="24"/>
      <c r="G8" s="23"/>
      <c r="H8" s="63"/>
      <c r="I8" s="72"/>
    </row>
    <row r="9" spans="1:10" ht="15.75" customHeight="1" x14ac:dyDescent="0.35">
      <c r="A9" s="25" t="s">
        <v>13</v>
      </c>
      <c r="B9" s="17"/>
      <c r="C9" s="26"/>
      <c r="D9" s="27"/>
      <c r="E9" s="28"/>
      <c r="F9" s="29"/>
      <c r="G9" s="30"/>
      <c r="H9" s="63"/>
      <c r="I9" s="72"/>
    </row>
    <row r="10" spans="1:10" ht="15" x14ac:dyDescent="0.25">
      <c r="A10" s="64" t="s">
        <v>37</v>
      </c>
      <c r="B10" s="13" t="s">
        <v>14</v>
      </c>
      <c r="C10" s="31">
        <f>'[1]TAULA EXE - CD_CI'!H14</f>
        <v>100010</v>
      </c>
      <c r="D10" s="32">
        <f>'[1]TAULA EXE - CD_CI'!D22</f>
        <v>8.0500000000000007</v>
      </c>
      <c r="E10" s="14">
        <f t="shared" ref="E10:E16" si="0">C10*D10</f>
        <v>805080.5</v>
      </c>
      <c r="F10" s="15"/>
      <c r="G10" s="14">
        <f>F10*C10</f>
        <v>0</v>
      </c>
      <c r="H10" s="63" t="str">
        <f>IF(F10&gt;D10,$H$1,"")</f>
        <v/>
      </c>
      <c r="I10" s="72"/>
      <c r="J10" s="33"/>
    </row>
    <row r="11" spans="1:10" ht="15" x14ac:dyDescent="0.25">
      <c r="A11" s="64" t="s">
        <v>15</v>
      </c>
      <c r="B11" s="13" t="s">
        <v>14</v>
      </c>
      <c r="C11" s="31">
        <f>'[1]TAULA EXE - CD_CI'!H15</f>
        <v>15600</v>
      </c>
      <c r="D11" s="32">
        <f>'[1]TAULA EXE - CD_CI'!D23</f>
        <v>6.88</v>
      </c>
      <c r="E11" s="14">
        <f t="shared" si="0"/>
        <v>107328</v>
      </c>
      <c r="F11" s="15"/>
      <c r="G11" s="14">
        <f>F11*C11</f>
        <v>0</v>
      </c>
      <c r="H11" s="63" t="str">
        <f t="shared" ref="H11:H16" si="1">IF(F11&gt;D11,$H$1,"")</f>
        <v/>
      </c>
      <c r="I11" s="72"/>
      <c r="J11" s="33"/>
    </row>
    <row r="12" spans="1:10" ht="15" x14ac:dyDescent="0.25">
      <c r="A12" s="64" t="s">
        <v>32</v>
      </c>
      <c r="B12" s="13" t="s">
        <v>14</v>
      </c>
      <c r="C12" s="31">
        <f>'[1]TAULA EXE - CD_CI'!H16</f>
        <v>15600</v>
      </c>
      <c r="D12" s="32">
        <f>'[1]TAULA EXE - CD_CI'!D24</f>
        <v>6.05</v>
      </c>
      <c r="E12" s="14">
        <f t="shared" si="0"/>
        <v>94380</v>
      </c>
      <c r="F12" s="15"/>
      <c r="G12" s="14">
        <f>F12*C12</f>
        <v>0</v>
      </c>
      <c r="H12" s="63" t="str">
        <f t="shared" si="1"/>
        <v/>
      </c>
      <c r="I12" s="72"/>
      <c r="J12" s="33"/>
    </row>
    <row r="13" spans="1:10" ht="15" x14ac:dyDescent="0.25">
      <c r="A13" s="64" t="str">
        <f>'[1]TAULA MARE'!W20</f>
        <v>PERRUQUERIA DONA (serveis)</v>
      </c>
      <c r="B13" s="13" t="s">
        <v>14</v>
      </c>
      <c r="C13" s="34">
        <f>'[1]TAULA EXE - CD_CI'!H17</f>
        <v>3048</v>
      </c>
      <c r="D13" s="35">
        <f>'[1]TAULA EXE - CD_CI'!D25</f>
        <v>37.119999999999997</v>
      </c>
      <c r="E13" s="14">
        <f t="shared" si="0"/>
        <v>113141.75999999999</v>
      </c>
      <c r="F13" s="15"/>
      <c r="G13" s="14">
        <f t="shared" ref="G13:G16" si="2">F13*C13</f>
        <v>0</v>
      </c>
      <c r="H13" s="63" t="str">
        <f t="shared" si="1"/>
        <v/>
      </c>
      <c r="I13" s="72"/>
      <c r="J13" s="33"/>
    </row>
    <row r="14" spans="1:10" ht="15" x14ac:dyDescent="0.25">
      <c r="A14" s="64" t="str">
        <f>'[1]TAULA MARE'!X20</f>
        <v>PERRUQUERIA HOME (serveis)</v>
      </c>
      <c r="B14" s="13" t="s">
        <v>14</v>
      </c>
      <c r="C14" s="34">
        <f>'[1]TAULA EXE - CD_CI'!H18</f>
        <v>960</v>
      </c>
      <c r="D14" s="35">
        <f>'[1]TAULA EXE - CD_CI'!D26</f>
        <v>13.18</v>
      </c>
      <c r="E14" s="14">
        <f t="shared" si="0"/>
        <v>12652.8</v>
      </c>
      <c r="F14" s="15"/>
      <c r="G14" s="14">
        <f t="shared" si="2"/>
        <v>0</v>
      </c>
      <c r="H14" s="63" t="str">
        <f t="shared" si="1"/>
        <v/>
      </c>
      <c r="I14" s="72"/>
      <c r="J14" s="33"/>
    </row>
    <row r="15" spans="1:10" ht="15" x14ac:dyDescent="0.25">
      <c r="A15" s="64" t="str">
        <f>'[1]TAULA MARE'!$Y$20</f>
        <v>PODOLOGIA (serveis)</v>
      </c>
      <c r="B15" s="13" t="s">
        <v>16</v>
      </c>
      <c r="C15" s="34">
        <f>'[1]TAULA EXE - CD_CI'!H19</f>
        <v>4008</v>
      </c>
      <c r="D15" s="35">
        <f>'[1]TAULA EXE - CD_CI'!D27</f>
        <v>24.42</v>
      </c>
      <c r="E15" s="14">
        <f t="shared" si="0"/>
        <v>97875.36</v>
      </c>
      <c r="F15" s="15"/>
      <c r="G15" s="14">
        <f t="shared" si="2"/>
        <v>0</v>
      </c>
      <c r="H15" s="63" t="str">
        <f t="shared" si="1"/>
        <v/>
      </c>
      <c r="I15" s="72"/>
      <c r="J15" s="33"/>
    </row>
    <row r="16" spans="1:10" ht="15" x14ac:dyDescent="0.25">
      <c r="A16" s="64" t="s">
        <v>33</v>
      </c>
      <c r="B16" s="13" t="s">
        <v>14</v>
      </c>
      <c r="C16" s="34">
        <f>'[1]TAULA EXE - CD_CI'!H20</f>
        <v>936</v>
      </c>
      <c r="D16" s="35">
        <f>'[1]TAULA EXE - CD_CI'!D28</f>
        <v>16.18</v>
      </c>
      <c r="E16" s="14">
        <f t="shared" si="0"/>
        <v>15144.48</v>
      </c>
      <c r="F16" s="15"/>
      <c r="G16" s="14">
        <f t="shared" si="2"/>
        <v>0</v>
      </c>
      <c r="H16" s="63" t="str">
        <f t="shared" si="1"/>
        <v/>
      </c>
      <c r="I16" s="72"/>
      <c r="J16" s="33"/>
    </row>
    <row r="17" spans="1:9" ht="13.5" x14ac:dyDescent="0.3">
      <c r="A17" s="36"/>
      <c r="B17" s="5"/>
      <c r="C17" s="68" t="s">
        <v>17</v>
      </c>
      <c r="D17" s="69"/>
      <c r="E17" s="37">
        <f>SUM(E10:E16)</f>
        <v>1245602.8999999999</v>
      </c>
      <c r="F17" s="38" t="s">
        <v>18</v>
      </c>
      <c r="G17" s="39">
        <f>SUM(G10:G16)</f>
        <v>0</v>
      </c>
      <c r="H17" s="63"/>
      <c r="I17" s="72"/>
    </row>
    <row r="18" spans="1:9" ht="15.6" x14ac:dyDescent="0.35">
      <c r="A18" s="25" t="s">
        <v>19</v>
      </c>
      <c r="B18" s="5"/>
      <c r="C18" s="21"/>
      <c r="D18" s="21"/>
      <c r="E18" s="40"/>
      <c r="F18" s="40"/>
      <c r="G18" s="40"/>
      <c r="H18" s="63"/>
      <c r="I18" s="72"/>
    </row>
    <row r="19" spans="1:9" x14ac:dyDescent="0.2">
      <c r="A19" s="64" t="str">
        <f>'[1]TAULA MARE'!B81</f>
        <v>Programa serveis complementaris necessitats bàsiques</v>
      </c>
      <c r="B19" s="67" t="s">
        <v>20</v>
      </c>
      <c r="C19" s="67"/>
      <c r="D19" s="67"/>
      <c r="E19" s="14">
        <f>'[1]TAULA EXE - CD_CI'!H32</f>
        <v>22200</v>
      </c>
      <c r="F19" s="5"/>
      <c r="G19" s="41"/>
      <c r="H19" s="63"/>
      <c r="I19" s="72"/>
    </row>
    <row r="20" spans="1:9" x14ac:dyDescent="0.2">
      <c r="A20" s="64" t="str">
        <f>'[1]TAULA MARE'!B82</f>
        <v>Programa anual d'activitats</v>
      </c>
      <c r="B20" s="67" t="s">
        <v>20</v>
      </c>
      <c r="C20" s="67"/>
      <c r="D20" s="67"/>
      <c r="E20" s="14">
        <f>'[1]TAULA EXE - CD_CI'!H33</f>
        <v>140415.01</v>
      </c>
      <c r="F20" s="5"/>
      <c r="G20" s="41"/>
      <c r="H20" s="63"/>
      <c r="I20" s="72"/>
    </row>
    <row r="21" spans="1:9" x14ac:dyDescent="0.2">
      <c r="A21" s="64" t="str">
        <f>'[1]TAULA MARE'!B83</f>
        <v>Auditoria tècnica de qualitat (externa)</v>
      </c>
      <c r="B21" s="67" t="s">
        <v>20</v>
      </c>
      <c r="C21" s="67"/>
      <c r="D21" s="67"/>
      <c r="E21" s="14">
        <f>'[1]TAULA EXE - CD_CI'!H34</f>
        <v>31080</v>
      </c>
      <c r="F21" s="5"/>
      <c r="G21" s="41"/>
      <c r="H21" s="63"/>
      <c r="I21" s="72"/>
    </row>
    <row r="22" spans="1:9" x14ac:dyDescent="0.2">
      <c r="A22" s="64" t="str">
        <f>'[1]TAULA MARE'!AG99</f>
        <v>Manteniment</v>
      </c>
      <c r="B22" s="67" t="s">
        <v>20</v>
      </c>
      <c r="C22" s="67"/>
      <c r="D22" s="67"/>
      <c r="E22" s="14">
        <f>'[1]TAULA EXE - CD_CI'!H35</f>
        <v>307035.76</v>
      </c>
      <c r="F22" s="5"/>
      <c r="G22" s="41"/>
      <c r="H22" s="63"/>
      <c r="I22" s="72"/>
    </row>
    <row r="23" spans="1:9" ht="13.5" x14ac:dyDescent="0.3">
      <c r="A23" s="5"/>
      <c r="B23" s="5"/>
      <c r="C23" s="68" t="s">
        <v>21</v>
      </c>
      <c r="D23" s="69"/>
      <c r="E23" s="37">
        <f>SUM(E19:E22)</f>
        <v>500730.77</v>
      </c>
      <c r="F23" s="19" t="s">
        <v>22</v>
      </c>
      <c r="G23" s="39">
        <f t="shared" ref="G23" si="3">SUM(C23:F23)</f>
        <v>500730.77</v>
      </c>
      <c r="H23" s="63"/>
      <c r="I23" s="72"/>
    </row>
    <row r="24" spans="1:9" ht="13.5" x14ac:dyDescent="0.3">
      <c r="A24" s="65"/>
      <c r="B24" s="5"/>
      <c r="C24" s="26"/>
      <c r="D24" s="26"/>
      <c r="E24" s="6"/>
      <c r="F24" s="5"/>
      <c r="G24" s="41"/>
      <c r="H24" s="63"/>
      <c r="I24" s="72"/>
    </row>
    <row r="25" spans="1:9" ht="13.5" x14ac:dyDescent="0.3">
      <c r="A25" s="36"/>
      <c r="B25" s="5"/>
      <c r="C25" s="42" t="s">
        <v>23</v>
      </c>
      <c r="D25" s="43"/>
      <c r="E25" s="44">
        <f>E7+E17+E23</f>
        <v>11119888.130000001</v>
      </c>
      <c r="F25" s="45" t="s">
        <v>24</v>
      </c>
      <c r="G25" s="39" t="str">
        <f>IF(G7=0,"",G7+G17+G23)</f>
        <v/>
      </c>
      <c r="H25" s="63"/>
      <c r="I25" s="72"/>
    </row>
    <row r="26" spans="1:9" ht="13.5" x14ac:dyDescent="0.3">
      <c r="A26" s="36"/>
      <c r="B26" s="5"/>
      <c r="C26" s="42" t="s">
        <v>25</v>
      </c>
      <c r="D26" s="46">
        <v>0</v>
      </c>
      <c r="E26" s="47">
        <f>'[1]TAULA EXE - CD_CI'!$H$40</f>
        <v>0</v>
      </c>
      <c r="F26" s="48"/>
      <c r="G26" s="14">
        <f>G15*D26</f>
        <v>0</v>
      </c>
      <c r="H26" s="63"/>
      <c r="I26" s="72"/>
    </row>
    <row r="27" spans="1:9" ht="13.5" x14ac:dyDescent="0.3">
      <c r="A27" s="36"/>
      <c r="B27" s="5"/>
      <c r="C27" s="42" t="s">
        <v>26</v>
      </c>
      <c r="D27" s="46">
        <v>0.04</v>
      </c>
      <c r="E27" s="47">
        <f>'[1]TAULA EXE - CD_CI'!H41</f>
        <v>440880.51</v>
      </c>
      <c r="F27" s="48">
        <v>4</v>
      </c>
      <c r="G27" s="14" t="str">
        <f>IF(G25="","",(G25-G15)*D27)</f>
        <v/>
      </c>
      <c r="H27" s="63"/>
      <c r="I27" s="72"/>
    </row>
    <row r="28" spans="1:9" x14ac:dyDescent="0.2">
      <c r="A28" s="36"/>
      <c r="B28" s="5"/>
      <c r="C28" s="49" t="s">
        <v>27</v>
      </c>
      <c r="D28" s="50"/>
      <c r="E28" s="51">
        <f>SUM(E25:E27)</f>
        <v>11560768.640000001</v>
      </c>
      <c r="F28" s="66" t="s">
        <v>28</v>
      </c>
      <c r="G28" s="52">
        <f>SUM(G25:G27)</f>
        <v>0</v>
      </c>
      <c r="H28" s="63"/>
      <c r="I28" s="72"/>
    </row>
    <row r="29" spans="1:9" ht="13.5" x14ac:dyDescent="0.3">
      <c r="A29" s="36"/>
      <c r="B29" s="5"/>
      <c r="C29" s="53"/>
      <c r="D29" s="54"/>
      <c r="E29" s="55"/>
      <c r="F29" s="24"/>
      <c r="G29" s="23"/>
      <c r="H29" s="63"/>
      <c r="I29" s="72"/>
    </row>
    <row r="30" spans="1:9" ht="13.5" x14ac:dyDescent="0.3">
      <c r="A30" s="36"/>
      <c r="B30" s="56" t="s">
        <v>29</v>
      </c>
      <c r="C30" s="56"/>
      <c r="D30" s="56"/>
      <c r="E30" s="57"/>
      <c r="F30" s="56"/>
      <c r="G30" s="56"/>
      <c r="H30" s="62"/>
      <c r="I30" s="72"/>
    </row>
    <row r="31" spans="1:9" ht="13.5" x14ac:dyDescent="0.3">
      <c r="A31" s="36"/>
      <c r="B31" s="56"/>
      <c r="C31" s="56"/>
      <c r="D31" s="56"/>
      <c r="E31" s="56"/>
      <c r="F31" s="56"/>
      <c r="G31" s="56"/>
      <c r="H31" s="62"/>
      <c r="I31" s="72"/>
    </row>
    <row r="32" spans="1:9" x14ac:dyDescent="0.2">
      <c r="A32" s="36"/>
      <c r="B32" s="70" t="s">
        <v>35</v>
      </c>
      <c r="C32" s="70"/>
      <c r="D32" s="70"/>
      <c r="E32" s="56"/>
      <c r="F32" s="56"/>
      <c r="G32" s="56"/>
      <c r="H32" s="62"/>
      <c r="I32" s="72"/>
    </row>
    <row r="33" spans="1:9" x14ac:dyDescent="0.2">
      <c r="A33" s="36"/>
      <c r="B33" s="70"/>
      <c r="C33" s="70"/>
      <c r="D33" s="70"/>
      <c r="E33" s="56"/>
      <c r="F33" s="56"/>
      <c r="G33" s="56"/>
      <c r="H33" s="62"/>
      <c r="I33" s="72"/>
    </row>
    <row r="34" spans="1:9" x14ac:dyDescent="0.2">
      <c r="A34" s="36"/>
      <c r="B34" s="70"/>
      <c r="C34" s="70"/>
      <c r="D34" s="70"/>
      <c r="E34" s="56"/>
      <c r="F34" s="56"/>
      <c r="G34" s="56"/>
      <c r="H34" s="62"/>
      <c r="I34" s="72"/>
    </row>
    <row r="35" spans="1:9" x14ac:dyDescent="0.2">
      <c r="A35" s="36"/>
      <c r="B35" s="70"/>
      <c r="C35" s="70"/>
      <c r="D35" s="70"/>
      <c r="E35" s="56"/>
      <c r="F35" s="56"/>
      <c r="G35" s="56"/>
      <c r="H35" s="62"/>
      <c r="I35" s="72"/>
    </row>
    <row r="36" spans="1:9" x14ac:dyDescent="0.2">
      <c r="A36" s="36"/>
      <c r="B36" s="70"/>
      <c r="C36" s="70"/>
      <c r="D36" s="70"/>
      <c r="E36" s="56"/>
      <c r="F36" s="56"/>
      <c r="G36" s="56"/>
      <c r="H36" s="62"/>
      <c r="I36" s="72"/>
    </row>
    <row r="37" spans="1:9" x14ac:dyDescent="0.2">
      <c r="A37" s="36"/>
      <c r="B37" s="70"/>
      <c r="C37" s="70"/>
      <c r="D37" s="70"/>
      <c r="E37" s="56"/>
      <c r="F37" s="56"/>
      <c r="G37" s="56"/>
      <c r="H37" s="62"/>
      <c r="I37" s="72"/>
    </row>
    <row r="38" spans="1:9" x14ac:dyDescent="0.2">
      <c r="A38" s="36"/>
      <c r="B38" s="70"/>
      <c r="C38" s="70"/>
      <c r="D38" s="70"/>
      <c r="E38" s="56"/>
      <c r="F38" s="56"/>
      <c r="G38" s="56"/>
      <c r="H38" s="62"/>
      <c r="I38" s="72"/>
    </row>
    <row r="39" spans="1:9" x14ac:dyDescent="0.2">
      <c r="A39" s="36"/>
      <c r="B39" s="70"/>
      <c r="C39" s="70"/>
      <c r="D39" s="70"/>
      <c r="E39" s="56"/>
      <c r="F39" s="56"/>
      <c r="G39" s="56"/>
      <c r="H39" s="62"/>
      <c r="I39" s="72"/>
    </row>
    <row r="40" spans="1:9" x14ac:dyDescent="0.2">
      <c r="A40" s="36"/>
      <c r="B40" s="70"/>
      <c r="C40" s="70"/>
      <c r="D40" s="70"/>
      <c r="E40" s="56"/>
      <c r="F40" s="56"/>
      <c r="G40" s="56"/>
      <c r="H40" s="62"/>
      <c r="I40" s="72"/>
    </row>
    <row r="41" spans="1:9" ht="13.5" x14ac:dyDescent="0.3">
      <c r="A41" s="72"/>
      <c r="B41" s="73" t="s">
        <v>34</v>
      </c>
      <c r="C41" s="72"/>
      <c r="D41" s="72"/>
      <c r="E41" s="72"/>
      <c r="F41" s="72"/>
      <c r="G41" s="72"/>
      <c r="H41" s="62"/>
      <c r="I41" s="72"/>
    </row>
    <row r="42" spans="1:9" x14ac:dyDescent="0.2">
      <c r="A42" s="72"/>
      <c r="B42" s="72"/>
      <c r="C42" s="72"/>
      <c r="D42" s="72"/>
      <c r="E42" s="72"/>
      <c r="F42" s="72"/>
      <c r="G42" s="72"/>
      <c r="H42" s="62"/>
      <c r="I42" s="72"/>
    </row>
  </sheetData>
  <sheetProtection password="CED6" sheet="1" objects="1" scenarios="1"/>
  <mergeCells count="9">
    <mergeCell ref="B22:D22"/>
    <mergeCell ref="C23:D23"/>
    <mergeCell ref="B32:D40"/>
    <mergeCell ref="D1:E1"/>
    <mergeCell ref="C7:D7"/>
    <mergeCell ref="C17:D17"/>
    <mergeCell ref="B19:D19"/>
    <mergeCell ref="B20:D20"/>
    <mergeCell ref="B21:D21"/>
  </mergeCells>
  <pageMargins left="0.7" right="0.7" top="0.75" bottom="0.75" header="0.3" footer="0.3"/>
  <pageSetup paperSize="8" scale="73"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customProperties>
    <customPr name="FPMExcelClientCellBasedFunctionStatus" r:id="rId1"/>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4</vt:i4>
      </vt:variant>
    </vt:vector>
  </HeadingPairs>
  <TitlesOfParts>
    <vt:vector size="4" baseType="lpstr">
      <vt:lpstr>ANNEX 4</vt:lpstr>
      <vt:lpstr>Full1</vt:lpstr>
      <vt:lpstr>Full2</vt:lpstr>
      <vt:lpstr>Full3</vt:lpstr>
    </vt:vector>
  </TitlesOfParts>
  <Company>Ajuntament de Barcelona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2023-07-21T07:55:07Z</cp:lastPrinted>
  <dcterms:created xsi:type="dcterms:W3CDTF">2023-07-10T07:30:34Z</dcterms:created>
  <dcterms:modified xsi:type="dcterms:W3CDTF">2023-07-24T07:16:20Z</dcterms:modified>
</cp:coreProperties>
</file>