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65" yWindow="105" windowWidth="19305" windowHeight="10905" firstSheet="2" activeTab="2"/>
  </bookViews>
  <sheets>
    <sheet name="Modificació SARA" sheetId="2" state="hidden" r:id="rId1"/>
    <sheet name="ANNEX 4 Lot 1" sheetId="1" state="hidden" r:id="rId2"/>
    <sheet name="ANNEX 3 BIS" sheetId="5" r:id="rId3"/>
    <sheet name="PBL i VEC amb prorroga PU" sheetId="4" state="hidden" r:id="rId4"/>
  </sheets>
  <definedNames>
    <definedName name="_xlnm.Print_Area" localSheetId="2">'ANNEX 3 BIS'!$A$1:$G$26</definedName>
    <definedName name="_xlnm.Print_Area" localSheetId="1">'ANNEX 4 Lot 1'!$A$1:$G$43</definedName>
    <definedName name="_xlnm.Print_Area" localSheetId="0">'Modificació SARA'!$A$1:$G$42</definedName>
    <definedName name="_xlnm.Print_Area" localSheetId="3">'PBL i VEC amb prorroga PU'!$B$4:$N$8</definedName>
  </definedNames>
  <calcPr calcId="145621"/>
</workbook>
</file>

<file path=xl/calcChain.xml><?xml version="1.0" encoding="utf-8"?>
<calcChain xmlns="http://schemas.openxmlformats.org/spreadsheetml/2006/main">
  <c r="F17" i="5" l="1"/>
  <c r="G9" i="5"/>
  <c r="G10" i="5"/>
  <c r="G11" i="5"/>
  <c r="G12" i="5"/>
  <c r="G13" i="5"/>
  <c r="G14" i="5"/>
  <c r="G8" i="5"/>
  <c r="E9" i="5"/>
  <c r="E10" i="5"/>
  <c r="E11" i="5"/>
  <c r="E12" i="5"/>
  <c r="E13" i="5"/>
  <c r="E14" i="5"/>
  <c r="E8" i="5"/>
  <c r="G15" i="5" l="1"/>
  <c r="G17" i="5" s="1"/>
  <c r="G18" i="5" s="1"/>
  <c r="G19" i="5" s="1"/>
  <c r="E15" i="5"/>
  <c r="E17" i="5" s="1"/>
  <c r="E18" i="5" s="1"/>
  <c r="E25" i="2"/>
  <c r="E19" i="5" l="1"/>
  <c r="J24" i="1" l="1"/>
  <c r="K24" i="1"/>
  <c r="I17" i="1"/>
  <c r="K17" i="1" s="1"/>
  <c r="I11" i="1"/>
  <c r="I13" i="1"/>
  <c r="K13" i="1" s="1"/>
  <c r="I10" i="1"/>
  <c r="K10" i="1"/>
  <c r="I12" i="1"/>
  <c r="J12" i="1" s="1"/>
  <c r="K12" i="1" s="1"/>
  <c r="K18" i="1"/>
  <c r="K20" i="1"/>
  <c r="K21" i="1"/>
  <c r="K22" i="1"/>
  <c r="K23" i="1"/>
  <c r="K11" i="1"/>
  <c r="J19" i="1"/>
  <c r="K19" i="1" s="1"/>
  <c r="I14" i="1"/>
  <c r="K14" i="1" s="1"/>
  <c r="I15" i="1"/>
  <c r="K15" i="1" s="1"/>
  <c r="I16" i="1"/>
  <c r="K16" i="1" s="1"/>
  <c r="I18" i="1"/>
  <c r="I19" i="1"/>
  <c r="I20" i="1"/>
  <c r="I21" i="1"/>
  <c r="I22" i="1"/>
  <c r="I23" i="1"/>
  <c r="I24" i="1"/>
  <c r="K25" i="1" l="1"/>
  <c r="S7" i="4" l="1"/>
  <c r="S6" i="4"/>
  <c r="S5" i="4"/>
  <c r="Q7" i="4"/>
  <c r="Q6" i="4"/>
  <c r="Q5" i="4"/>
  <c r="I6" i="4"/>
  <c r="I7" i="4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S8" i="4" l="1"/>
  <c r="Q8" i="4"/>
  <c r="I8" i="4"/>
  <c r="G8" i="4"/>
  <c r="T7" i="4"/>
  <c r="J7" i="4"/>
  <c r="J6" i="4"/>
  <c r="T5" i="4"/>
  <c r="J5" i="4"/>
  <c r="J8" i="4" l="1"/>
  <c r="T6" i="4"/>
  <c r="T8" i="4" s="1"/>
  <c r="R8" i="4"/>
  <c r="E10" i="1"/>
  <c r="E25" i="1" s="1"/>
  <c r="J33" i="1" s="1"/>
  <c r="E29" i="2"/>
  <c r="E30" i="2" s="1"/>
  <c r="G28" i="2"/>
  <c r="F28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C28" i="2" l="1"/>
  <c r="C29" i="2" s="1"/>
  <c r="C30" i="2" s="1"/>
  <c r="C29" i="1"/>
  <c r="G29" i="2"/>
  <c r="G30" i="2" s="1"/>
  <c r="E31" i="1"/>
  <c r="E32" i="1" s="1"/>
  <c r="G29" i="1"/>
  <c r="G31" i="1" s="1"/>
  <c r="G32" i="1" s="1"/>
  <c r="F29" i="1"/>
  <c r="C32" i="1" l="1"/>
</calcChain>
</file>

<file path=xl/sharedStrings.xml><?xml version="1.0" encoding="utf-8"?>
<sst xmlns="http://schemas.openxmlformats.org/spreadsheetml/2006/main" count="153" uniqueCount="92">
  <si>
    <t xml:space="preserve">SUBMINISTRAMENT DE MATERIAL INFANTIL ALS EQUIPAMENTS DE L'INSTITUT MUNICIPAL DE SERVEIS SOCIALS DE BARCELONA </t>
  </si>
  <si>
    <t>LOT 1</t>
  </si>
  <si>
    <t>MATERIAL DE PAPERERIA</t>
  </si>
  <si>
    <t xml:space="preserve">EXP                          ANNEX-4 </t>
  </si>
  <si>
    <t>Codi</t>
  </si>
  <si>
    <t>Descripció</t>
  </si>
  <si>
    <t>Quantitat estimada</t>
  </si>
  <si>
    <t>Preu u/t 
Sortida</t>
  </si>
  <si>
    <t>Import 
sortida</t>
  </si>
  <si>
    <t>Preu u/t 
 Proveïdor</t>
  </si>
  <si>
    <t>Import  Proveïdor</t>
  </si>
  <si>
    <t>CAIXES 
EMMAGATZEMATGE</t>
  </si>
  <si>
    <t>CATIFES</t>
  </si>
  <si>
    <t>PISSARRA VINIL</t>
  </si>
  <si>
    <t>Pissarra blanca lacada amb cavallet
 i possibilitat de fixar a la paret. 45x60</t>
  </si>
  <si>
    <t>CARTOLINES</t>
  </si>
  <si>
    <t>CERES</t>
  </si>
  <si>
    <t>GOMA ESBORRAR</t>
  </si>
  <si>
    <t>LLAPISSOS COLORS</t>
  </si>
  <si>
    <t>LLAPISSOS ESCRIURE</t>
  </si>
  <si>
    <t>LLIBRETES</t>
  </si>
  <si>
    <t>MAQUINETA</t>
  </si>
  <si>
    <t>PLASTELINA</t>
  </si>
  <si>
    <t>RETOLADORS</t>
  </si>
  <si>
    <t>TEMPERES</t>
  </si>
  <si>
    <t>TISORES INFANTILS</t>
  </si>
  <si>
    <t xml:space="preserve">Subtotal
 preus unitaris </t>
  </si>
  <si>
    <t>Subtotal 
preus unitaris
Proveidor</t>
  </si>
  <si>
    <t>LOT 1
MATERIAL
PAPERERIA</t>
  </si>
  <si>
    <t>IMPORT:</t>
  </si>
  <si>
    <t>IVA (%):</t>
  </si>
  <si>
    <t>TOTAL:</t>
  </si>
  <si>
    <t>Barcelona, en la data de signatura</t>
  </si>
  <si>
    <r>
      <t xml:space="preserve">Les quantitats indicades per l’IMSS  com a preu </t>
    </r>
    <r>
      <rPr>
        <sz val="11"/>
        <color indexed="8"/>
        <rFont val="Calibri"/>
        <family val="2"/>
      </rPr>
      <t>unitaris nets determinats constitueixen la xifra màxima per sobre de la qual s'estimarà que les ofertes dels licitadors excedeixen el tipus de la licitació i, per tant, seran excloses.</t>
    </r>
  </si>
  <si>
    <t>Pack pissarra 
(esborrany, 4 imants, spray i 4 retoladors)</t>
  </si>
  <si>
    <t>Ceres Blandes 24 unitats</t>
  </si>
  <si>
    <t>Cuadern tapa flexible 100</t>
  </si>
  <si>
    <t>Maquineta 2 Forats</t>
  </si>
  <si>
    <t>Play Doh  o similar 8 colors</t>
  </si>
  <si>
    <t>Retolador alpino  o similar maxi caixa de 24 colors</t>
  </si>
  <si>
    <t>GIOTTO o similar  Tempera Escolar 25 ml,
 12 unidades + Pinzell</t>
  </si>
  <si>
    <t>Tisores escolars 13 cm</t>
  </si>
  <si>
    <t>Staedtler Noris o similar 185 CD36</t>
  </si>
  <si>
    <t>Llapis Staedtler Noris o similar  3H 12 unitats</t>
  </si>
  <si>
    <t>Catifa puzzle CIGIOKI o similar 10 peces</t>
  </si>
  <si>
    <t>Caixes (3 unitats) 18x34x27</t>
  </si>
  <si>
    <t>Bloc 50 Cartulinas Colors DINA4</t>
  </si>
  <si>
    <t>Goma d'esborrar Milan 430 o similar 30 unitats</t>
  </si>
  <si>
    <t>TOTAL</t>
  </si>
  <si>
    <t>PBL</t>
  </si>
  <si>
    <t>VEC</t>
  </si>
  <si>
    <t>Any</t>
  </si>
  <si>
    <t>Mesos</t>
  </si>
  <si>
    <t>C. Orgànic.</t>
  </si>
  <si>
    <t>C Econòmic</t>
  </si>
  <si>
    <t>Programa</t>
  </si>
  <si>
    <t>Import net</t>
  </si>
  <si>
    <t>% IVA</t>
  </si>
  <si>
    <t>Import IVA</t>
  </si>
  <si>
    <t>Import total</t>
  </si>
  <si>
    <t>VE prestació</t>
  </si>
  <si>
    <t>Modificacions previstes</t>
  </si>
  <si>
    <t>VE altres conceptes 10% sobre preus unitaris 
(art 301.2 LCSP)</t>
  </si>
  <si>
    <t>SUMA</t>
  </si>
  <si>
    <t>0101</t>
  </si>
  <si>
    <t>Total</t>
  </si>
  <si>
    <t>º</t>
  </si>
  <si>
    <t>IMPORT  PREUS UNITARI MATERIAL:</t>
  </si>
  <si>
    <t>IMPORT PREU UNITARI DISTRIBUCIÓ</t>
  </si>
  <si>
    <t>MAQUINETA GIOTTO 3 FORATS</t>
  </si>
  <si>
    <t>Caixes (3 unitats) Aprox 18x27</t>
  </si>
  <si>
    <t>Subtotal
 preus unitaris  material</t>
  </si>
  <si>
    <t>Les quantitats indicades per l’IMSS  com a preu unitaris nets determinats constitueixen la xifra màxima per sobre de la qual s'estimarà que les ofertes dels licitadors excedeixen el tipus de la licitació i, per tant, seran excloses.</t>
  </si>
  <si>
    <t>Equip</t>
  </si>
  <si>
    <t>Import (2 anys)
sortida</t>
  </si>
  <si>
    <t>Equip Multifunció Testo 440</t>
  </si>
  <si>
    <t>Sònometre CESVA SC102</t>
  </si>
  <si>
    <t>Luxímetre TESTO 540</t>
  </si>
  <si>
    <t>Component a calibrar/servei</t>
  </si>
  <si>
    <t>Número d'unitats anuals de serveis</t>
  </si>
  <si>
    <t>Preus unitaris serveis</t>
  </si>
  <si>
    <t>Preu u/t 
Licitador</t>
  </si>
  <si>
    <t>Total 
preus unitaris oferts</t>
  </si>
  <si>
    <t>Preu sortida</t>
  </si>
  <si>
    <t>IVA (21%)</t>
  </si>
  <si>
    <t>TOTAL OFERTA LICITADOR</t>
  </si>
  <si>
    <t xml:space="preserve">SERVEIS DE CALIBRATGE  DELS APARELLS DE MESURAMENT DEL SERVEI DE PREVENCIÓ DE RISCOS LABORALS DE L’IMSS </t>
  </si>
  <si>
    <t xml:space="preserve">EXP: 015_24000102  CONTRACTE P2400025                         ANNEX-3 BIS </t>
  </si>
  <si>
    <r>
      <t>Capçal sonda CO</t>
    </r>
    <r>
      <rPr>
        <vertAlign val="subscript"/>
        <sz val="10"/>
        <color theme="1"/>
        <rFont val="Times New Roman"/>
        <family val="1"/>
      </rPr>
      <t>2</t>
    </r>
    <r>
      <rPr>
        <sz val="10"/>
        <color theme="1"/>
        <rFont val="Microsoft Sans Serif"/>
        <family val="2"/>
      </rPr>
      <t>, temperatura, humitat relativa i pressió</t>
    </r>
  </si>
  <si>
    <t>Capçal sonda luxímetre</t>
  </si>
  <si>
    <t>Capçal sonda velocitat d’aire, amb sensor d’humitat i temperatura</t>
  </si>
  <si>
    <t>Sonòmetre CESVA SC102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</si>
</sst>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#,##0.00\ &quot;€&quot;;[Red]\-#,##0.00\ &quot;€&quot;"/>
    <numFmt numFmtId="43" formatCode="_-* #,##0.00\ _€_-;\-* #,##0.00\ _€_-;_-* &quot;-&quot;??\ _€_-;_-@_-"/>
    <numFmt numFmtId="164" formatCode="#,##0.00\ &quot;€&quot;"/>
    <numFmt numFmtId="165" formatCode="_-* #,##0.00\ [$€-403]_-;\-* #,##0.00\ [$€-403]_-;_-* &quot;-&quot;??\ [$€-403]_-;_-@_-"/>
    <numFmt numFmtId="166" formatCode="#,##0.00000000\ &quot;€&quot;"/>
    <numFmt numFmtId="167" formatCode="#,##0\ &quot;€&quot;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sz val="11"/>
      <color rgb="FF000000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theme="1"/>
      <name val="Microsoft Sans Serif"/>
      <family val="2"/>
    </font>
    <font>
      <vertAlign val="subscript"/>
      <sz val="10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6" fillId="0" borderId="0"/>
    <xf numFmtId="0" fontId="16" fillId="0" borderId="0"/>
    <xf numFmtId="9" fontId="1" fillId="0" borderId="0" applyFont="0" applyFill="0" applyBorder="0" applyAlignment="0" applyProtection="0"/>
  </cellStyleXfs>
  <cellXfs count="161">
    <xf numFmtId="0" fontId="0" fillId="0" borderId="0" xfId="0"/>
    <xf numFmtId="0" fontId="3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Protection="1">
      <protection hidden="1"/>
    </xf>
    <xf numFmtId="0" fontId="5" fillId="0" borderId="0" xfId="0" applyFont="1" applyProtection="1">
      <protection hidden="1"/>
    </xf>
    <xf numFmtId="2" fontId="5" fillId="0" borderId="0" xfId="0" applyNumberFormat="1" applyFont="1" applyProtection="1">
      <protection hidden="1"/>
    </xf>
    <xf numFmtId="0" fontId="5" fillId="0" borderId="9" xfId="0" applyFont="1" applyBorder="1" applyProtection="1">
      <protection hidden="1"/>
    </xf>
    <xf numFmtId="0" fontId="6" fillId="2" borderId="10" xfId="0" applyFont="1" applyFill="1" applyBorder="1" applyAlignment="1" applyProtection="1">
      <alignment wrapText="1"/>
      <protection hidden="1"/>
    </xf>
    <xf numFmtId="0" fontId="6" fillId="2" borderId="11" xfId="0" applyFont="1" applyFill="1" applyBorder="1" applyAlignment="1" applyProtection="1">
      <alignment vertical="center" wrapText="1"/>
      <protection hidden="1"/>
    </xf>
    <xf numFmtId="0" fontId="6" fillId="2" borderId="10" xfId="0" applyFont="1" applyFill="1" applyBorder="1" applyAlignment="1" applyProtection="1">
      <alignment horizontal="center" vertical="center" wrapText="1"/>
      <protection hidden="1"/>
    </xf>
    <xf numFmtId="2" fontId="6" fillId="2" borderId="10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10" xfId="0" applyBorder="1" applyAlignment="1" applyProtection="1">
      <alignment wrapText="1"/>
      <protection hidden="1"/>
    </xf>
    <xf numFmtId="0" fontId="0" fillId="0" borderId="10" xfId="0" applyBorder="1" applyAlignment="1">
      <alignment wrapText="1"/>
    </xf>
    <xf numFmtId="0" fontId="6" fillId="0" borderId="10" xfId="0" applyFont="1" applyBorder="1" applyAlignment="1" applyProtection="1">
      <alignment horizontal="center" vertical="center"/>
      <protection hidden="1"/>
    </xf>
    <xf numFmtId="165" fontId="7" fillId="0" borderId="10" xfId="1" applyNumberFormat="1" applyFont="1" applyBorder="1" applyAlignment="1" applyProtection="1">
      <alignment horizontal="center" vertical="center"/>
      <protection hidden="1"/>
    </xf>
    <xf numFmtId="165" fontId="8" fillId="3" borderId="10" xfId="0" applyNumberFormat="1" applyFont="1" applyFill="1" applyBorder="1" applyAlignment="1" applyProtection="1">
      <alignment horizontal="right"/>
      <protection hidden="1"/>
    </xf>
    <xf numFmtId="165" fontId="9" fillId="0" borderId="10" xfId="1" applyNumberFormat="1" applyFont="1" applyBorder="1" applyProtection="1">
      <protection hidden="1"/>
    </xf>
    <xf numFmtId="0" fontId="0" fillId="0" borderId="10" xfId="0" applyBorder="1" applyProtection="1">
      <protection hidden="1"/>
    </xf>
    <xf numFmtId="0" fontId="0" fillId="0" borderId="10" xfId="0" applyBorder="1" applyAlignment="1" applyProtection="1">
      <alignment horizontal="center" vertical="center"/>
      <protection hidden="1"/>
    </xf>
    <xf numFmtId="0" fontId="0" fillId="3" borderId="10" xfId="0" applyFill="1" applyBorder="1" applyProtection="1">
      <protection hidden="1"/>
    </xf>
    <xf numFmtId="0" fontId="0" fillId="0" borderId="10" xfId="0" applyBorder="1" applyAlignment="1">
      <alignment horizontal="center" vertical="center"/>
    </xf>
    <xf numFmtId="0" fontId="0" fillId="3" borderId="10" xfId="0" applyFill="1" applyBorder="1"/>
    <xf numFmtId="0" fontId="0" fillId="0" borderId="10" xfId="0" applyBorder="1"/>
    <xf numFmtId="0" fontId="0" fillId="0" borderId="10" xfId="0" applyBorder="1" applyAlignment="1" applyProtection="1">
      <alignment horizontal="center" vertical="center" wrapText="1"/>
      <protection hidden="1"/>
    </xf>
    <xf numFmtId="0" fontId="0" fillId="4" borderId="10" xfId="0" applyFill="1" applyBorder="1"/>
    <xf numFmtId="0" fontId="0" fillId="4" borderId="10" xfId="0" applyFill="1" applyBorder="1" applyAlignment="1">
      <alignment horizontal="center" vertical="center"/>
    </xf>
    <xf numFmtId="0" fontId="0" fillId="4" borderId="0" xfId="0" applyFill="1"/>
    <xf numFmtId="165" fontId="0" fillId="0" borderId="10" xfId="0" applyNumberFormat="1" applyBorder="1" applyAlignment="1">
      <alignment vertical="center"/>
    </xf>
    <xf numFmtId="0" fontId="2" fillId="0" borderId="10" xfId="0" applyFont="1" applyBorder="1" applyAlignment="1">
      <alignment horizontal="center" vertical="center" wrapText="1"/>
    </xf>
    <xf numFmtId="0" fontId="9" fillId="0" borderId="10" xfId="0" applyFont="1" applyBorder="1" applyAlignment="1" applyProtection="1">
      <alignment horizontal="center" vertical="center"/>
      <protection hidden="1"/>
    </xf>
    <xf numFmtId="43" fontId="10" fillId="0" borderId="10" xfId="1" applyFont="1" applyBorder="1" applyAlignment="1" applyProtection="1">
      <alignment horizontal="center" vertical="center"/>
      <protection hidden="1"/>
    </xf>
    <xf numFmtId="0" fontId="10" fillId="0" borderId="13" xfId="0" applyFont="1" applyBorder="1" applyProtection="1">
      <protection hidden="1"/>
    </xf>
    <xf numFmtId="165" fontId="11" fillId="5" borderId="10" xfId="1" applyNumberFormat="1" applyFont="1" applyFill="1" applyBorder="1" applyProtection="1">
      <protection hidden="1"/>
    </xf>
    <xf numFmtId="165" fontId="8" fillId="0" borderId="10" xfId="0" applyNumberFormat="1" applyFont="1" applyBorder="1" applyAlignment="1" applyProtection="1">
      <alignment horizontal="left" vertical="center"/>
      <protection hidden="1"/>
    </xf>
    <xf numFmtId="165" fontId="6" fillId="5" borderId="13" xfId="0" applyNumberFormat="1" applyFont="1" applyFill="1" applyBorder="1" applyProtection="1">
      <protection hidden="1"/>
    </xf>
    <xf numFmtId="0" fontId="9" fillId="0" borderId="12" xfId="0" applyFont="1" applyBorder="1" applyAlignment="1" applyProtection="1">
      <alignment horizontal="center" vertical="center"/>
      <protection hidden="1"/>
    </xf>
    <xf numFmtId="43" fontId="0" fillId="0" borderId="0" xfId="0" applyNumberFormat="1"/>
    <xf numFmtId="9" fontId="10" fillId="0" borderId="10" xfId="2" applyFont="1" applyBorder="1" applyAlignment="1" applyProtection="1">
      <alignment horizontal="center" vertical="center"/>
      <protection hidden="1"/>
    </xf>
    <xf numFmtId="165" fontId="10" fillId="0" borderId="10" xfId="1" applyNumberFormat="1" applyFont="1" applyBorder="1" applyProtection="1">
      <protection hidden="1"/>
    </xf>
    <xf numFmtId="0" fontId="5" fillId="3" borderId="10" xfId="0" applyFont="1" applyFill="1" applyBorder="1" applyAlignment="1" applyProtection="1">
      <alignment horizontal="right"/>
      <protection locked="0" hidden="1"/>
    </xf>
    <xf numFmtId="0" fontId="12" fillId="0" borderId="12" xfId="0" applyFont="1" applyBorder="1" applyAlignment="1" applyProtection="1">
      <alignment horizontal="center" vertical="center"/>
      <protection hidden="1"/>
    </xf>
    <xf numFmtId="43" fontId="13" fillId="0" borderId="13" xfId="0" applyNumberFormat="1" applyFont="1" applyBorder="1" applyProtection="1">
      <protection hidden="1"/>
    </xf>
    <xf numFmtId="0" fontId="13" fillId="0" borderId="13" xfId="0" applyFont="1" applyBorder="1" applyProtection="1">
      <protection hidden="1"/>
    </xf>
    <xf numFmtId="165" fontId="13" fillId="5" borderId="10" xfId="1" applyNumberFormat="1" applyFont="1" applyFill="1" applyBorder="1" applyProtection="1">
      <protection hidden="1"/>
    </xf>
    <xf numFmtId="165" fontId="14" fillId="0" borderId="10" xfId="0" applyNumberFormat="1" applyFont="1" applyBorder="1" applyAlignment="1" applyProtection="1">
      <alignment horizontal="left"/>
      <protection hidden="1"/>
    </xf>
    <xf numFmtId="165" fontId="12" fillId="0" borderId="10" xfId="0" applyNumberFormat="1" applyFont="1" applyBorder="1" applyProtection="1"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13" fillId="0" borderId="0" xfId="0" applyFont="1" applyProtection="1">
      <protection hidden="1"/>
    </xf>
    <xf numFmtId="165" fontId="13" fillId="4" borderId="0" xfId="1" applyNumberFormat="1" applyFont="1" applyFill="1" applyBorder="1" applyProtection="1">
      <protection hidden="1"/>
    </xf>
    <xf numFmtId="165" fontId="14" fillId="0" borderId="0" xfId="0" applyNumberFormat="1" applyFont="1" applyAlignment="1" applyProtection="1">
      <alignment horizontal="left"/>
      <protection hidden="1"/>
    </xf>
    <xf numFmtId="165" fontId="12" fillId="0" borderId="0" xfId="0" applyNumberFormat="1" applyFont="1" applyProtection="1">
      <protection hidden="1"/>
    </xf>
    <xf numFmtId="0" fontId="0" fillId="0" borderId="0" xfId="0" applyProtection="1">
      <protection hidden="1"/>
    </xf>
    <xf numFmtId="165" fontId="0" fillId="0" borderId="0" xfId="0" applyNumberFormat="1" applyProtection="1"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165" fontId="0" fillId="0" borderId="10" xfId="0" applyNumberFormat="1" applyBorder="1"/>
    <xf numFmtId="164" fontId="0" fillId="0" borderId="0" xfId="0" applyNumberFormat="1"/>
    <xf numFmtId="0" fontId="16" fillId="6" borderId="0" xfId="3" applyFill="1"/>
    <xf numFmtId="0" fontId="16" fillId="0" borderId="0" xfId="3" applyAlignment="1">
      <alignment horizontal="center"/>
    </xf>
    <xf numFmtId="0" fontId="16" fillId="0" borderId="0" xfId="3"/>
    <xf numFmtId="8" fontId="16" fillId="0" borderId="0" xfId="3" applyNumberFormat="1" applyAlignment="1">
      <alignment horizontal="center"/>
    </xf>
    <xf numFmtId="0" fontId="18" fillId="5" borderId="16" xfId="3" applyFont="1" applyFill="1" applyBorder="1" applyAlignment="1">
      <alignment horizontal="center" vertical="center" wrapText="1"/>
    </xf>
    <xf numFmtId="0" fontId="18" fillId="5" borderId="17" xfId="3" applyFont="1" applyFill="1" applyBorder="1" applyAlignment="1">
      <alignment horizontal="center" vertical="center" wrapText="1"/>
    </xf>
    <xf numFmtId="2" fontId="16" fillId="0" borderId="0" xfId="3" applyNumberFormat="1" applyAlignment="1">
      <alignment horizontal="center"/>
    </xf>
    <xf numFmtId="0" fontId="18" fillId="5" borderId="18" xfId="3" applyFont="1" applyFill="1" applyBorder="1" applyAlignment="1">
      <alignment horizontal="center" vertical="center" wrapText="1"/>
    </xf>
    <xf numFmtId="0" fontId="18" fillId="5" borderId="19" xfId="3" applyFont="1" applyFill="1" applyBorder="1" applyAlignment="1">
      <alignment horizontal="center" vertical="center" wrapText="1"/>
    </xf>
    <xf numFmtId="0" fontId="19" fillId="4" borderId="20" xfId="3" applyFont="1" applyFill="1" applyBorder="1" applyAlignment="1">
      <alignment horizontal="center" vertical="center" wrapText="1"/>
    </xf>
    <xf numFmtId="0" fontId="19" fillId="4" borderId="21" xfId="3" applyFont="1" applyFill="1" applyBorder="1" applyAlignment="1">
      <alignment horizontal="center" vertical="center" wrapText="1"/>
    </xf>
    <xf numFmtId="0" fontId="19" fillId="4" borderId="21" xfId="3" quotePrefix="1" applyFont="1" applyFill="1" applyBorder="1" applyAlignment="1">
      <alignment horizontal="center" vertical="center" wrapText="1"/>
    </xf>
    <xf numFmtId="164" fontId="19" fillId="4" borderId="21" xfId="3" applyNumberFormat="1" applyFont="1" applyFill="1" applyBorder="1" applyAlignment="1">
      <alignment horizontal="center" vertical="center"/>
    </xf>
    <xf numFmtId="9" fontId="19" fillId="4" borderId="21" xfId="3" applyNumberFormat="1" applyFont="1" applyFill="1" applyBorder="1" applyAlignment="1">
      <alignment horizontal="center" vertical="center" wrapText="1"/>
    </xf>
    <xf numFmtId="10" fontId="16" fillId="0" borderId="0" xfId="2" applyNumberFormat="1" applyFont="1" applyAlignment="1">
      <alignment horizontal="center"/>
    </xf>
    <xf numFmtId="1" fontId="16" fillId="0" borderId="0" xfId="2" applyNumberFormat="1" applyFont="1" applyAlignment="1">
      <alignment horizontal="center"/>
    </xf>
    <xf numFmtId="0" fontId="19" fillId="4" borderId="22" xfId="3" applyFont="1" applyFill="1" applyBorder="1" applyAlignment="1">
      <alignment horizontal="justify" vertical="center" wrapText="1"/>
    </xf>
    <xf numFmtId="8" fontId="19" fillId="4" borderId="8" xfId="3" applyNumberFormat="1" applyFont="1" applyFill="1" applyBorder="1" applyAlignment="1">
      <alignment horizontal="center" vertical="center" wrapText="1"/>
    </xf>
    <xf numFmtId="8" fontId="19" fillId="4" borderId="8" xfId="3" applyNumberFormat="1" applyFont="1" applyFill="1" applyBorder="1" applyAlignment="1">
      <alignment horizontal="right" vertical="center" wrapText="1"/>
    </xf>
    <xf numFmtId="8" fontId="16" fillId="0" borderId="0" xfId="3" applyNumberFormat="1"/>
    <xf numFmtId="164" fontId="16" fillId="0" borderId="0" xfId="3" applyNumberFormat="1"/>
    <xf numFmtId="0" fontId="18" fillId="4" borderId="23" xfId="3" applyFont="1" applyFill="1" applyBorder="1" applyAlignment="1">
      <alignment horizontal="center" vertical="center" wrapText="1"/>
    </xf>
    <xf numFmtId="0" fontId="18" fillId="4" borderId="0" xfId="3" applyFont="1" applyFill="1" applyBorder="1" applyAlignment="1">
      <alignment horizontal="center" vertical="center" wrapText="1"/>
    </xf>
    <xf numFmtId="0" fontId="19" fillId="4" borderId="0" xfId="3" applyFont="1" applyFill="1" applyAlignment="1">
      <alignment horizontal="center" vertical="center" wrapText="1"/>
    </xf>
    <xf numFmtId="0" fontId="19" fillId="4" borderId="24" xfId="3" applyFont="1" applyFill="1" applyBorder="1" applyAlignment="1">
      <alignment horizontal="center" vertical="center" wrapText="1"/>
    </xf>
    <xf numFmtId="164" fontId="18" fillId="4" borderId="25" xfId="3" applyNumberFormat="1" applyFont="1" applyFill="1" applyBorder="1" applyAlignment="1">
      <alignment horizontal="center" vertical="center" wrapText="1"/>
    </xf>
    <xf numFmtId="9" fontId="18" fillId="4" borderId="24" xfId="3" applyNumberFormat="1" applyFont="1" applyFill="1" applyBorder="1" applyAlignment="1">
      <alignment horizontal="center" vertical="center" wrapText="1"/>
    </xf>
    <xf numFmtId="0" fontId="18" fillId="4" borderId="22" xfId="3" applyFont="1" applyFill="1" applyBorder="1" applyAlignment="1">
      <alignment horizontal="justify" vertical="center" wrapText="1"/>
    </xf>
    <xf numFmtId="8" fontId="18" fillId="4" borderId="8" xfId="3" applyNumberFormat="1" applyFont="1" applyFill="1" applyBorder="1" applyAlignment="1">
      <alignment horizontal="center" vertical="center" wrapText="1"/>
    </xf>
    <xf numFmtId="8" fontId="18" fillId="4" borderId="8" xfId="3" applyNumberFormat="1" applyFont="1" applyFill="1" applyBorder="1" applyAlignment="1">
      <alignment horizontal="right" vertical="center" wrapText="1"/>
    </xf>
    <xf numFmtId="0" fontId="18" fillId="6" borderId="0" xfId="3" applyFont="1" applyFill="1" applyAlignment="1">
      <alignment horizontal="center" vertical="center" wrapText="1"/>
    </xf>
    <xf numFmtId="0" fontId="19" fillId="6" borderId="0" xfId="3" applyFont="1" applyFill="1" applyAlignment="1">
      <alignment horizontal="right" vertical="center" wrapText="1"/>
    </xf>
    <xf numFmtId="166" fontId="19" fillId="6" borderId="0" xfId="3" applyNumberFormat="1" applyFont="1" applyFill="1" applyAlignment="1">
      <alignment horizontal="right" wrapText="1"/>
    </xf>
    <xf numFmtId="9" fontId="19" fillId="6" borderId="0" xfId="3" applyNumberFormat="1" applyFont="1" applyFill="1" applyAlignment="1">
      <alignment horizontal="right" vertical="center" wrapText="1"/>
    </xf>
    <xf numFmtId="164" fontId="19" fillId="6" borderId="0" xfId="3" applyNumberFormat="1" applyFont="1" applyFill="1" applyAlignment="1">
      <alignment horizontal="right" vertical="center" wrapText="1"/>
    </xf>
    <xf numFmtId="8" fontId="16" fillId="6" borderId="0" xfId="3" applyNumberFormat="1" applyFill="1"/>
    <xf numFmtId="164" fontId="16" fillId="0" borderId="0" xfId="3" applyNumberFormat="1" applyAlignment="1">
      <alignment horizontal="center"/>
    </xf>
    <xf numFmtId="2" fontId="16" fillId="0" borderId="0" xfId="3" applyNumberFormat="1"/>
    <xf numFmtId="0" fontId="0" fillId="0" borderId="10" xfId="0" applyFont="1" applyBorder="1" applyAlignment="1">
      <alignment wrapText="1"/>
    </xf>
    <xf numFmtId="0" fontId="0" fillId="0" borderId="10" xfId="0" applyFont="1" applyBorder="1" applyAlignment="1"/>
    <xf numFmtId="0" fontId="20" fillId="0" borderId="0" xfId="0" applyFont="1"/>
    <xf numFmtId="0" fontId="20" fillId="0" borderId="0" xfId="0" applyFont="1" applyAlignment="1">
      <alignment vertical="center" wrapText="1"/>
    </xf>
    <xf numFmtId="0" fontId="20" fillId="0" borderId="10" xfId="0" applyFont="1" applyBorder="1"/>
    <xf numFmtId="43" fontId="12" fillId="0" borderId="10" xfId="0" applyNumberFormat="1" applyFont="1" applyBorder="1" applyProtection="1">
      <protection hidden="1"/>
    </xf>
    <xf numFmtId="43" fontId="0" fillId="0" borderId="0" xfId="1" applyFont="1"/>
    <xf numFmtId="43" fontId="13" fillId="0" borderId="0" xfId="0" applyNumberFormat="1" applyFont="1" applyProtection="1">
      <protection hidden="1"/>
    </xf>
    <xf numFmtId="165" fontId="0" fillId="0" borderId="0" xfId="0" applyNumberFormat="1"/>
    <xf numFmtId="0" fontId="22" fillId="0" borderId="0" xfId="0" applyFont="1" applyAlignment="1">
      <alignment vertical="center"/>
    </xf>
    <xf numFmtId="2" fontId="21" fillId="0" borderId="0" xfId="0" applyNumberFormat="1" applyFont="1"/>
    <xf numFmtId="165" fontId="7" fillId="0" borderId="10" xfId="1" applyNumberFormat="1" applyFont="1" applyBorder="1" applyAlignment="1" applyProtection="1">
      <alignment horizontal="left" vertical="center" indent="4"/>
      <protection hidden="1"/>
    </xf>
    <xf numFmtId="0" fontId="3" fillId="0" borderId="0" xfId="0" applyFont="1" applyAlignment="1">
      <alignment horizontal="center" vertical="center" wrapText="1"/>
    </xf>
    <xf numFmtId="9" fontId="9" fillId="0" borderId="13" xfId="2" applyFont="1" applyBorder="1" applyAlignment="1" applyProtection="1">
      <alignment horizontal="center" vertical="center"/>
      <protection hidden="1"/>
    </xf>
    <xf numFmtId="164" fontId="17" fillId="0" borderId="10" xfId="0" applyNumberFormat="1" applyFont="1" applyBorder="1" applyAlignment="1" applyProtection="1">
      <alignment horizontal="center" vertical="center"/>
      <protection hidden="1"/>
    </xf>
    <xf numFmtId="164" fontId="17" fillId="0" borderId="10" xfId="0" applyNumberFormat="1" applyFont="1" applyBorder="1" applyAlignment="1">
      <alignment horizontal="center" vertical="center"/>
    </xf>
    <xf numFmtId="164" fontId="17" fillId="0" borderId="10" xfId="0" applyNumberFormat="1" applyFont="1" applyBorder="1" applyAlignment="1" applyProtection="1">
      <alignment horizontal="center" vertical="center" wrapText="1"/>
      <protection hidden="1"/>
    </xf>
    <xf numFmtId="164" fontId="17" fillId="4" borderId="10" xfId="0" applyNumberFormat="1" applyFont="1" applyFill="1" applyBorder="1" applyAlignment="1">
      <alignment horizontal="center" vertical="center"/>
    </xf>
    <xf numFmtId="43" fontId="23" fillId="0" borderId="10" xfId="1" applyFont="1" applyBorder="1" applyAlignment="1" applyProtection="1">
      <alignment horizontal="center" vertical="center"/>
      <protection hidden="1"/>
    </xf>
    <xf numFmtId="43" fontId="24" fillId="0" borderId="10" xfId="0" applyNumberFormat="1" applyFont="1" applyBorder="1"/>
    <xf numFmtId="167" fontId="0" fillId="0" borderId="0" xfId="0" applyNumberFormat="1"/>
    <xf numFmtId="0" fontId="2" fillId="5" borderId="26" xfId="0" applyFont="1" applyFill="1" applyBorder="1"/>
    <xf numFmtId="0" fontId="2" fillId="5" borderId="27" xfId="0" applyFont="1" applyFill="1" applyBorder="1"/>
    <xf numFmtId="0" fontId="2" fillId="5" borderId="13" xfId="0" applyFont="1" applyFill="1" applyBorder="1" applyAlignment="1">
      <alignment horizontal="center" vertical="center" wrapText="1"/>
    </xf>
    <xf numFmtId="165" fontId="2" fillId="5" borderId="19" xfId="0" applyNumberFormat="1" applyFont="1" applyFill="1" applyBorder="1" applyAlignment="1">
      <alignment vertical="center"/>
    </xf>
    <xf numFmtId="0" fontId="0" fillId="0" borderId="0" xfId="0" applyAlignment="1" applyProtection="1">
      <alignment vertical="center" wrapText="1"/>
      <protection hidden="1"/>
    </xf>
    <xf numFmtId="0" fontId="25" fillId="0" borderId="0" xfId="0" applyFont="1" applyProtection="1">
      <protection hidden="1"/>
    </xf>
    <xf numFmtId="0" fontId="26" fillId="0" borderId="0" xfId="0" applyFont="1" applyProtection="1">
      <protection hidden="1"/>
    </xf>
    <xf numFmtId="165" fontId="2" fillId="5" borderId="10" xfId="0" applyNumberFormat="1" applyFont="1" applyFill="1" applyBorder="1" applyAlignment="1">
      <alignment horizontal="center" vertical="center"/>
    </xf>
    <xf numFmtId="0" fontId="9" fillId="0" borderId="0" xfId="0" applyFont="1" applyBorder="1" applyAlignment="1" applyProtection="1">
      <alignment horizontal="center" vertical="center"/>
      <protection hidden="1"/>
    </xf>
    <xf numFmtId="43" fontId="12" fillId="0" borderId="0" xfId="1" applyFont="1" applyBorder="1" applyAlignment="1" applyProtection="1">
      <alignment horizontal="center" vertical="center"/>
      <protection hidden="1"/>
    </xf>
    <xf numFmtId="0" fontId="6" fillId="0" borderId="0" xfId="0" applyFont="1" applyBorder="1" applyAlignment="1" applyProtection="1">
      <alignment horizontal="center" vertical="center"/>
      <protection hidden="1"/>
    </xf>
    <xf numFmtId="43" fontId="12" fillId="0" borderId="0" xfId="0" applyNumberFormat="1" applyFont="1" applyBorder="1" applyProtection="1">
      <protection hidden="1"/>
    </xf>
    <xf numFmtId="0" fontId="13" fillId="0" borderId="0" xfId="0" applyFont="1" applyBorder="1" applyProtection="1">
      <protection hidden="1"/>
    </xf>
    <xf numFmtId="165" fontId="0" fillId="0" borderId="0" xfId="0" applyNumberFormat="1" applyBorder="1" applyProtection="1">
      <protection hidden="1"/>
    </xf>
    <xf numFmtId="165" fontId="14" fillId="0" borderId="0" xfId="0" applyNumberFormat="1" applyFont="1" applyBorder="1" applyAlignment="1" applyProtection="1">
      <alignment horizontal="left"/>
      <protection hidden="1"/>
    </xf>
    <xf numFmtId="165" fontId="2" fillId="3" borderId="10" xfId="0" applyNumberFormat="1" applyFont="1" applyFill="1" applyBorder="1" applyAlignment="1" applyProtection="1">
      <alignment horizontal="center" vertical="center"/>
      <protection hidden="1"/>
    </xf>
    <xf numFmtId="165" fontId="17" fillId="0" borderId="10" xfId="1" applyNumberFormat="1" applyFont="1" applyBorder="1" applyAlignment="1" applyProtection="1">
      <alignment horizontal="center" vertical="center"/>
      <protection hidden="1"/>
    </xf>
    <xf numFmtId="165" fontId="7" fillId="5" borderId="10" xfId="1" applyNumberFormat="1" applyFont="1" applyFill="1" applyBorder="1" applyAlignment="1" applyProtection="1">
      <alignment vertical="center"/>
      <protection hidden="1"/>
    </xf>
    <xf numFmtId="165" fontId="7" fillId="5" borderId="10" xfId="0" applyNumberFormat="1" applyFont="1" applyFill="1" applyBorder="1" applyAlignment="1" applyProtection="1">
      <alignment vertical="center"/>
      <protection hidden="1"/>
    </xf>
    <xf numFmtId="43" fontId="7" fillId="0" borderId="10" xfId="1" applyFont="1" applyBorder="1" applyAlignment="1" applyProtection="1">
      <alignment horizontal="center" vertical="center"/>
      <protection hidden="1"/>
    </xf>
    <xf numFmtId="165" fontId="2" fillId="0" borderId="10" xfId="0" applyNumberFormat="1" applyFont="1" applyBorder="1" applyAlignment="1" applyProtection="1">
      <alignment horizontal="center" vertical="center"/>
      <protection hidden="1"/>
    </xf>
    <xf numFmtId="9" fontId="7" fillId="0" borderId="10" xfId="2" applyFont="1" applyBorder="1" applyAlignment="1" applyProtection="1">
      <alignment horizontal="center" vertical="center"/>
      <protection hidden="1"/>
    </xf>
    <xf numFmtId="0" fontId="2" fillId="4" borderId="10" xfId="0" applyFont="1" applyFill="1" applyBorder="1" applyAlignment="1" applyProtection="1">
      <alignment horizontal="center" vertical="center"/>
      <protection locked="0" hidden="1"/>
    </xf>
    <xf numFmtId="0" fontId="7" fillId="0" borderId="10" xfId="0" applyFont="1" applyBorder="1" applyAlignment="1" applyProtection="1">
      <alignment horizontal="center" vertical="center"/>
      <protection hidden="1"/>
    </xf>
    <xf numFmtId="165" fontId="7" fillId="5" borderId="10" xfId="1" applyNumberFormat="1" applyFont="1" applyFill="1" applyBorder="1" applyAlignment="1" applyProtection="1">
      <alignment horizontal="center" vertical="center"/>
      <protection hidden="1"/>
    </xf>
    <xf numFmtId="165" fontId="7" fillId="5" borderId="10" xfId="0" applyNumberFormat="1" applyFont="1" applyFill="1" applyBorder="1" applyAlignment="1" applyProtection="1">
      <alignment horizontal="center" vertical="center"/>
      <protection hidden="1"/>
    </xf>
    <xf numFmtId="0" fontId="27" fillId="0" borderId="10" xfId="0" applyFont="1" applyBorder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0" fillId="0" borderId="0" xfId="0" applyAlignment="1" applyProtection="1">
      <alignment horizontal="center" vertical="center" wrapText="1"/>
      <protection hidden="1"/>
    </xf>
    <xf numFmtId="0" fontId="3" fillId="0" borderId="0" xfId="0" applyFont="1" applyBorder="1" applyAlignment="1">
      <alignment horizontal="center" vertical="center" wrapText="1"/>
    </xf>
    <xf numFmtId="0" fontId="2" fillId="5" borderId="27" xfId="0" applyFont="1" applyFill="1" applyBorder="1" applyAlignment="1">
      <alignment horizontal="center" vertical="center" wrapText="1"/>
    </xf>
  </cellXfs>
  <cellStyles count="6">
    <cellStyle name="Coma" xfId="1" builtinId="3"/>
    <cellStyle name="Normal" xfId="0" builtinId="0"/>
    <cellStyle name="Normal 2" xfId="3"/>
    <cellStyle name="Normal 2 2" xfId="4"/>
    <cellStyle name="Percentatge" xfId="2" builtinId="5"/>
    <cellStyle name="Percentatge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H42"/>
  <sheetViews>
    <sheetView topLeftCell="A6" workbookViewId="0">
      <selection activeCell="E25" sqref="E25"/>
    </sheetView>
  </sheetViews>
  <sheetFormatPr defaultColWidth="10.85546875" defaultRowHeight="15" x14ac:dyDescent="0.25"/>
  <cols>
    <col min="1" max="1" width="19.7109375" customWidth="1"/>
    <col min="2" max="2" width="53.7109375" bestFit="1" customWidth="1"/>
    <col min="3" max="3" width="11.42578125" bestFit="1" customWidth="1"/>
    <col min="4" max="4" width="7" bestFit="1" customWidth="1"/>
    <col min="5" max="5" width="14.7109375" customWidth="1"/>
    <col min="6" max="6" width="13.7109375" customWidth="1"/>
    <col min="7" max="7" width="13.28515625" bestFit="1" customWidth="1"/>
  </cols>
  <sheetData>
    <row r="1" spans="1:7" ht="18.75" customHeight="1" x14ac:dyDescent="0.25">
      <c r="A1" s="144" t="s">
        <v>0</v>
      </c>
      <c r="B1" s="145"/>
      <c r="C1" s="145"/>
      <c r="D1" s="145"/>
      <c r="E1" s="145"/>
      <c r="F1" s="145"/>
      <c r="G1" s="146"/>
    </row>
    <row r="2" spans="1:7" ht="18" customHeight="1" x14ac:dyDescent="0.25">
      <c r="A2" s="147"/>
      <c r="B2" s="148"/>
      <c r="C2" s="148"/>
      <c r="D2" s="148"/>
      <c r="E2" s="148"/>
      <c r="F2" s="148"/>
      <c r="G2" s="149"/>
    </row>
    <row r="3" spans="1:7" ht="2.25" customHeight="1" thickBot="1" x14ac:dyDescent="0.3">
      <c r="A3" s="150"/>
      <c r="B3" s="151"/>
      <c r="C3" s="151"/>
      <c r="D3" s="151"/>
      <c r="E3" s="151"/>
      <c r="F3" s="151"/>
      <c r="G3" s="152"/>
    </row>
    <row r="4" spans="1:7" ht="18" customHeight="1" x14ac:dyDescent="0.35">
      <c r="A4" s="1"/>
      <c r="B4" s="1"/>
      <c r="C4" s="1"/>
      <c r="D4" s="1"/>
      <c r="E4" s="1"/>
      <c r="F4" s="1"/>
      <c r="G4" s="1"/>
    </row>
    <row r="5" spans="1:7" ht="18.600000000000001" x14ac:dyDescent="0.45">
      <c r="A5" s="2" t="s">
        <v>1</v>
      </c>
      <c r="B5" s="3" t="s">
        <v>2</v>
      </c>
    </row>
    <row r="7" spans="1:7" ht="26.1" x14ac:dyDescent="0.6">
      <c r="A7" s="4" t="s">
        <v>3</v>
      </c>
      <c r="B7" s="5"/>
      <c r="C7" s="5"/>
      <c r="D7" s="5"/>
      <c r="E7" s="6"/>
      <c r="F7" s="5"/>
      <c r="G7" s="5"/>
    </row>
    <row r="8" spans="1:7" ht="14.45" x14ac:dyDescent="0.35">
      <c r="A8" s="7"/>
      <c r="B8" s="5"/>
      <c r="C8" s="5"/>
      <c r="D8" s="5"/>
      <c r="E8" s="6"/>
      <c r="F8" s="5"/>
      <c r="G8" s="5"/>
    </row>
    <row r="9" spans="1:7" ht="27" customHeight="1" x14ac:dyDescent="0.25">
      <c r="A9" s="8" t="s">
        <v>4</v>
      </c>
      <c r="B9" s="9" t="s">
        <v>5</v>
      </c>
      <c r="C9" s="10" t="s">
        <v>6</v>
      </c>
      <c r="D9" s="10" t="s">
        <v>7</v>
      </c>
      <c r="E9" s="11" t="s">
        <v>8</v>
      </c>
      <c r="F9" s="10" t="s">
        <v>9</v>
      </c>
      <c r="G9" s="10" t="s">
        <v>10</v>
      </c>
    </row>
    <row r="10" spans="1:7" ht="32.25" customHeight="1" x14ac:dyDescent="0.25">
      <c r="A10" s="12" t="s">
        <v>11</v>
      </c>
      <c r="B10" s="96" t="s">
        <v>45</v>
      </c>
      <c r="C10" s="14">
        <v>1</v>
      </c>
      <c r="D10" s="110">
        <v>25.13</v>
      </c>
      <c r="E10" s="15">
        <f>C10*D10</f>
        <v>25.13</v>
      </c>
      <c r="F10" s="16"/>
      <c r="G10" s="17"/>
    </row>
    <row r="11" spans="1:7" ht="24.95" customHeight="1" x14ac:dyDescent="0.25">
      <c r="A11" s="18" t="s">
        <v>12</v>
      </c>
      <c r="B11" s="98" t="s">
        <v>44</v>
      </c>
      <c r="C11" s="14">
        <v>1</v>
      </c>
      <c r="D11" s="110">
        <v>17.45</v>
      </c>
      <c r="E11" s="15">
        <f t="shared" ref="E11:E24" si="0">C11*D11</f>
        <v>17.45</v>
      </c>
      <c r="F11" s="20"/>
      <c r="G11" s="17"/>
    </row>
    <row r="12" spans="1:7" ht="33.75" customHeight="1" x14ac:dyDescent="0.25">
      <c r="A12" s="18" t="s">
        <v>13</v>
      </c>
      <c r="B12" s="97" t="s">
        <v>34</v>
      </c>
      <c r="C12" s="14">
        <v>1</v>
      </c>
      <c r="D12" s="111">
        <v>24.3</v>
      </c>
      <c r="E12" s="15">
        <f t="shared" si="0"/>
        <v>24.3</v>
      </c>
      <c r="F12" s="22"/>
      <c r="G12" s="17"/>
    </row>
    <row r="13" spans="1:7" ht="53.25" customHeight="1" x14ac:dyDescent="0.25">
      <c r="A13" s="18" t="s">
        <v>13</v>
      </c>
      <c r="B13" s="99" t="s">
        <v>14</v>
      </c>
      <c r="C13" s="14">
        <v>1</v>
      </c>
      <c r="D13" s="111">
        <v>81</v>
      </c>
      <c r="E13" s="15">
        <f t="shared" si="0"/>
        <v>81</v>
      </c>
      <c r="F13" s="22"/>
      <c r="G13" s="17"/>
    </row>
    <row r="14" spans="1:7" ht="24.95" customHeight="1" x14ac:dyDescent="0.25">
      <c r="A14" s="18" t="s">
        <v>15</v>
      </c>
      <c r="B14" s="98" t="s">
        <v>46</v>
      </c>
      <c r="C14" s="14">
        <v>1</v>
      </c>
      <c r="D14" s="111">
        <v>6.22</v>
      </c>
      <c r="E14" s="15">
        <f t="shared" si="0"/>
        <v>6.22</v>
      </c>
      <c r="F14" s="22"/>
      <c r="G14" s="17"/>
    </row>
    <row r="15" spans="1:7" ht="24.95" customHeight="1" x14ac:dyDescent="0.25">
      <c r="A15" s="23" t="s">
        <v>16</v>
      </c>
      <c r="B15" s="96" t="s">
        <v>35</v>
      </c>
      <c r="C15" s="14">
        <v>1</v>
      </c>
      <c r="D15" s="111">
        <v>6.99</v>
      </c>
      <c r="E15" s="15">
        <f t="shared" si="0"/>
        <v>6.99</v>
      </c>
      <c r="F15" s="22"/>
      <c r="G15" s="17"/>
    </row>
    <row r="16" spans="1:7" ht="24.95" customHeight="1" x14ac:dyDescent="0.25">
      <c r="A16" s="23" t="s">
        <v>17</v>
      </c>
      <c r="B16" s="98" t="s">
        <v>47</v>
      </c>
      <c r="C16" s="14">
        <v>1</v>
      </c>
      <c r="D16" s="111">
        <v>6.53</v>
      </c>
      <c r="E16" s="15">
        <f t="shared" si="0"/>
        <v>6.53</v>
      </c>
      <c r="F16" s="22"/>
      <c r="G16" s="17"/>
    </row>
    <row r="17" spans="1:8" ht="24.95" customHeight="1" x14ac:dyDescent="0.25">
      <c r="A17" s="23" t="s">
        <v>18</v>
      </c>
      <c r="B17" s="96" t="s">
        <v>43</v>
      </c>
      <c r="C17" s="21">
        <v>2</v>
      </c>
      <c r="D17" s="111">
        <v>8.14</v>
      </c>
      <c r="E17" s="15">
        <f t="shared" si="0"/>
        <v>16.28</v>
      </c>
      <c r="F17" s="22"/>
      <c r="G17" s="17"/>
    </row>
    <row r="18" spans="1:8" ht="24.95" customHeight="1" x14ac:dyDescent="0.25">
      <c r="A18" s="23" t="s">
        <v>19</v>
      </c>
      <c r="B18" s="98" t="s">
        <v>42</v>
      </c>
      <c r="C18" s="21">
        <v>1</v>
      </c>
      <c r="D18" s="111">
        <v>10.99</v>
      </c>
      <c r="E18" s="15">
        <f t="shared" si="0"/>
        <v>10.99</v>
      </c>
      <c r="F18" s="22"/>
      <c r="G18" s="17"/>
    </row>
    <row r="19" spans="1:8" ht="24.95" customHeight="1" x14ac:dyDescent="0.35">
      <c r="A19" s="23" t="s">
        <v>20</v>
      </c>
      <c r="B19" s="98" t="s">
        <v>36</v>
      </c>
      <c r="C19" s="21">
        <v>4</v>
      </c>
      <c r="D19" s="111">
        <v>3.99</v>
      </c>
      <c r="E19" s="15">
        <f t="shared" si="0"/>
        <v>15.96</v>
      </c>
      <c r="F19" s="22"/>
      <c r="G19" s="17"/>
    </row>
    <row r="20" spans="1:8" ht="24.95" customHeight="1" x14ac:dyDescent="0.35">
      <c r="A20" s="23" t="s">
        <v>21</v>
      </c>
      <c r="B20" s="96" t="s">
        <v>37</v>
      </c>
      <c r="C20" s="21">
        <v>1</v>
      </c>
      <c r="D20" s="111">
        <v>2.23</v>
      </c>
      <c r="E20" s="15">
        <f t="shared" si="0"/>
        <v>2.23</v>
      </c>
      <c r="F20" s="22"/>
      <c r="G20" s="17"/>
    </row>
    <row r="21" spans="1:8" ht="24.95" customHeight="1" x14ac:dyDescent="0.35">
      <c r="A21" s="23" t="s">
        <v>22</v>
      </c>
      <c r="B21" s="98" t="s">
        <v>38</v>
      </c>
      <c r="C21" s="24">
        <v>1</v>
      </c>
      <c r="D21" s="112">
        <v>8.02</v>
      </c>
      <c r="E21" s="15">
        <f t="shared" si="0"/>
        <v>8.02</v>
      </c>
      <c r="F21" s="22"/>
      <c r="G21" s="17"/>
    </row>
    <row r="22" spans="1:8" ht="24.95" customHeight="1" x14ac:dyDescent="0.35">
      <c r="A22" s="23" t="s">
        <v>23</v>
      </c>
      <c r="B22" s="96" t="s">
        <v>39</v>
      </c>
      <c r="C22" s="21">
        <v>2</v>
      </c>
      <c r="D22" s="111">
        <v>9.4</v>
      </c>
      <c r="E22" s="15">
        <f t="shared" si="0"/>
        <v>18.8</v>
      </c>
      <c r="F22" s="22"/>
      <c r="G22" s="17"/>
    </row>
    <row r="23" spans="1:8" ht="30" customHeight="1" x14ac:dyDescent="0.35">
      <c r="A23" s="25" t="s">
        <v>24</v>
      </c>
      <c r="B23" s="100" t="s">
        <v>40</v>
      </c>
      <c r="C23" s="26">
        <v>1</v>
      </c>
      <c r="D23" s="113">
        <v>10.86</v>
      </c>
      <c r="E23" s="15">
        <f t="shared" si="0"/>
        <v>10.86</v>
      </c>
      <c r="F23" s="22"/>
      <c r="G23" s="17"/>
      <c r="H23" s="27"/>
    </row>
    <row r="24" spans="1:8" ht="24.95" customHeight="1" x14ac:dyDescent="0.35">
      <c r="A24" s="25" t="s">
        <v>25</v>
      </c>
      <c r="B24" s="100" t="s">
        <v>41</v>
      </c>
      <c r="C24" s="26">
        <v>2</v>
      </c>
      <c r="D24" s="113">
        <v>4.3</v>
      </c>
      <c r="E24" s="15">
        <f t="shared" si="0"/>
        <v>8.6</v>
      </c>
      <c r="F24" s="22"/>
      <c r="G24" s="17"/>
      <c r="H24" s="27"/>
    </row>
    <row r="25" spans="1:8" ht="53.25" customHeight="1" x14ac:dyDescent="0.35">
      <c r="C25" s="153" t="s">
        <v>26</v>
      </c>
      <c r="D25" s="154"/>
      <c r="E25" s="28">
        <f>SUM(E10:E24)</f>
        <v>259.36000000000007</v>
      </c>
      <c r="F25" s="29" t="s">
        <v>27</v>
      </c>
      <c r="G25" s="23"/>
    </row>
    <row r="26" spans="1:8" ht="27" customHeight="1" x14ac:dyDescent="0.35"/>
    <row r="27" spans="1:8" ht="13.5" customHeight="1" x14ac:dyDescent="0.35"/>
    <row r="28" spans="1:8" ht="24.95" customHeight="1" x14ac:dyDescent="0.25">
      <c r="A28" s="155" t="s">
        <v>28</v>
      </c>
      <c r="B28" s="30" t="s">
        <v>29</v>
      </c>
      <c r="C28" s="31">
        <f>E25</f>
        <v>259.36000000000007</v>
      </c>
      <c r="D28" s="32"/>
      <c r="E28" s="33"/>
      <c r="F28" s="34" t="str">
        <f>F25</f>
        <v>Subtotal 
preus unitaris
Proveidor</v>
      </c>
      <c r="G28" s="35">
        <f>G25</f>
        <v>0</v>
      </c>
    </row>
    <row r="29" spans="1:8" ht="24.95" customHeight="1" x14ac:dyDescent="0.25">
      <c r="A29" s="156"/>
      <c r="B29" s="36" t="s">
        <v>30</v>
      </c>
      <c r="C29" s="37">
        <f>C28*D29</f>
        <v>54.465600000000016</v>
      </c>
      <c r="D29" s="38">
        <v>0.21</v>
      </c>
      <c r="E29" s="39">
        <f>D29*E28</f>
        <v>0</v>
      </c>
      <c r="F29" s="40"/>
      <c r="G29" s="17">
        <f>G28*D29</f>
        <v>0</v>
      </c>
    </row>
    <row r="30" spans="1:8" ht="24.95" customHeight="1" x14ac:dyDescent="0.25">
      <c r="A30" s="157"/>
      <c r="B30" s="41" t="s">
        <v>31</v>
      </c>
      <c r="C30" s="42">
        <f>SUM(C28:C29)</f>
        <v>313.82560000000007</v>
      </c>
      <c r="D30" s="43"/>
      <c r="E30" s="44">
        <f>SUM(E28:E29)</f>
        <v>0</v>
      </c>
      <c r="F30" s="45"/>
      <c r="G30" s="46">
        <f>G28+G29</f>
        <v>0</v>
      </c>
    </row>
    <row r="31" spans="1:8" ht="24.95" customHeight="1" x14ac:dyDescent="0.25">
      <c r="B31" s="47"/>
      <c r="C31" s="48"/>
      <c r="D31" s="48"/>
      <c r="E31" s="49"/>
      <c r="F31" s="50"/>
      <c r="G31" s="51"/>
    </row>
    <row r="32" spans="1:8" x14ac:dyDescent="0.25">
      <c r="B32" s="47"/>
      <c r="C32" s="48"/>
      <c r="D32" s="48"/>
      <c r="E32" s="49"/>
      <c r="F32" s="50"/>
      <c r="G32" s="51"/>
    </row>
    <row r="33" spans="2:7" x14ac:dyDescent="0.25">
      <c r="B33" s="52" t="s">
        <v>32</v>
      </c>
      <c r="C33" s="52"/>
      <c r="D33" s="52"/>
      <c r="E33" s="52"/>
      <c r="F33" s="52"/>
      <c r="G33" s="53"/>
    </row>
    <row r="34" spans="2:7" x14ac:dyDescent="0.25">
      <c r="B34" s="52"/>
      <c r="C34" s="52"/>
      <c r="D34" s="52"/>
      <c r="E34" s="52"/>
      <c r="F34" s="52"/>
      <c r="G34" s="53"/>
    </row>
    <row r="35" spans="2:7" x14ac:dyDescent="0.25">
      <c r="B35" s="52"/>
      <c r="C35" s="55"/>
      <c r="D35" s="55"/>
      <c r="E35" s="52"/>
      <c r="F35" s="52"/>
      <c r="G35" s="53"/>
    </row>
    <row r="36" spans="2:7" x14ac:dyDescent="0.25">
      <c r="B36" s="158" t="s">
        <v>33</v>
      </c>
      <c r="C36" s="158"/>
      <c r="D36" s="158"/>
      <c r="E36" s="158"/>
      <c r="F36" s="158"/>
      <c r="G36" s="158"/>
    </row>
    <row r="37" spans="2:7" x14ac:dyDescent="0.25">
      <c r="B37" s="158"/>
      <c r="C37" s="158"/>
      <c r="D37" s="158"/>
      <c r="E37" s="158"/>
      <c r="F37" s="158"/>
      <c r="G37" s="158"/>
    </row>
    <row r="38" spans="2:7" x14ac:dyDescent="0.25">
      <c r="B38" s="158"/>
      <c r="C38" s="158"/>
      <c r="D38" s="158"/>
      <c r="E38" s="158"/>
      <c r="F38" s="158"/>
      <c r="G38" s="158"/>
    </row>
    <row r="39" spans="2:7" x14ac:dyDescent="0.25">
      <c r="B39" s="158"/>
      <c r="C39" s="158"/>
      <c r="D39" s="158"/>
      <c r="E39" s="158"/>
      <c r="F39" s="158"/>
      <c r="G39" s="158"/>
    </row>
    <row r="40" spans="2:7" x14ac:dyDescent="0.25">
      <c r="B40" s="158"/>
      <c r="C40" s="158"/>
      <c r="D40" s="158"/>
      <c r="E40" s="158"/>
      <c r="F40" s="158"/>
      <c r="G40" s="158"/>
    </row>
    <row r="41" spans="2:7" x14ac:dyDescent="0.25">
      <c r="B41" s="158"/>
      <c r="C41" s="158"/>
      <c r="D41" s="158"/>
      <c r="E41" s="158"/>
      <c r="F41" s="158"/>
      <c r="G41" s="158"/>
    </row>
    <row r="42" spans="2:7" x14ac:dyDescent="0.25">
      <c r="B42" s="158"/>
      <c r="C42" s="158"/>
      <c r="D42" s="158"/>
      <c r="E42" s="158"/>
      <c r="F42" s="158"/>
      <c r="G42" s="158"/>
    </row>
  </sheetData>
  <mergeCells count="4">
    <mergeCell ref="A1:G3"/>
    <mergeCell ref="C25:D25"/>
    <mergeCell ref="A28:A30"/>
    <mergeCell ref="B36:G42"/>
  </mergeCells>
  <printOptions horizontalCentered="1"/>
  <pageMargins left="0.11811023622047245" right="0.11811023622047245" top="0.74803149606299213" bottom="0.55118110236220474" header="0.31496062992125984" footer="0.31496062992125984"/>
  <pageSetup paperSize="9" orientation="landscape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N44"/>
  <sheetViews>
    <sheetView topLeftCell="A16" workbookViewId="0">
      <selection activeCell="B38" sqref="B38:G44"/>
    </sheetView>
  </sheetViews>
  <sheetFormatPr defaultColWidth="10.85546875" defaultRowHeight="15" x14ac:dyDescent="0.25"/>
  <cols>
    <col min="1" max="1" width="19.7109375" customWidth="1"/>
    <col min="2" max="2" width="44.140625" customWidth="1"/>
    <col min="3" max="3" width="13.42578125" customWidth="1"/>
    <col min="4" max="4" width="10.7109375" bestFit="1" customWidth="1"/>
    <col min="5" max="5" width="16.140625" bestFit="1" customWidth="1"/>
    <col min="6" max="6" width="26.85546875" bestFit="1" customWidth="1"/>
    <col min="7" max="7" width="13.28515625" bestFit="1" customWidth="1"/>
    <col min="9" max="9" width="12" bestFit="1" customWidth="1"/>
    <col min="10" max="10" width="11.5703125" bestFit="1" customWidth="1"/>
    <col min="11" max="13" width="12" bestFit="1" customWidth="1"/>
    <col min="14" max="14" width="11.5703125" bestFit="1" customWidth="1"/>
  </cols>
  <sheetData>
    <row r="1" spans="1:13" ht="18.75" customHeight="1" x14ac:dyDescent="0.25">
      <c r="A1" s="144" t="s">
        <v>0</v>
      </c>
      <c r="B1" s="145"/>
      <c r="C1" s="145"/>
      <c r="D1" s="145"/>
      <c r="E1" s="145"/>
      <c r="F1" s="145"/>
      <c r="G1" s="146"/>
    </row>
    <row r="2" spans="1:13" ht="18" customHeight="1" x14ac:dyDescent="0.25">
      <c r="A2" s="147"/>
      <c r="B2" s="148"/>
      <c r="C2" s="148"/>
      <c r="D2" s="148"/>
      <c r="E2" s="148"/>
      <c r="F2" s="148"/>
      <c r="G2" s="149"/>
    </row>
    <row r="3" spans="1:13" ht="2.25" customHeight="1" thickBot="1" x14ac:dyDescent="0.3">
      <c r="A3" s="150"/>
      <c r="B3" s="151"/>
      <c r="C3" s="151"/>
      <c r="D3" s="151"/>
      <c r="E3" s="151"/>
      <c r="F3" s="151"/>
      <c r="G3" s="152"/>
    </row>
    <row r="4" spans="1:13" ht="18" customHeight="1" x14ac:dyDescent="0.35">
      <c r="A4" s="1"/>
      <c r="B4" s="1"/>
      <c r="C4" s="1"/>
      <c r="D4" s="1"/>
      <c r="E4" s="1"/>
      <c r="F4" s="1"/>
      <c r="G4" s="1"/>
    </row>
    <row r="5" spans="1:13" ht="18.600000000000001" x14ac:dyDescent="0.45">
      <c r="A5" s="2" t="s">
        <v>1</v>
      </c>
      <c r="B5" s="3" t="s">
        <v>2</v>
      </c>
    </row>
    <row r="7" spans="1:13" ht="26.1" x14ac:dyDescent="0.6">
      <c r="A7" s="4" t="s">
        <v>3</v>
      </c>
      <c r="B7" s="5"/>
      <c r="C7" s="5"/>
      <c r="D7" s="5"/>
      <c r="E7" s="6"/>
      <c r="F7" s="5"/>
      <c r="G7" s="5"/>
    </row>
    <row r="8" spans="1:13" x14ac:dyDescent="0.25">
      <c r="A8" s="7"/>
      <c r="B8" s="5"/>
      <c r="C8" s="5"/>
      <c r="D8" s="5"/>
      <c r="E8" s="6"/>
      <c r="F8" s="5"/>
      <c r="G8" s="5"/>
    </row>
    <row r="9" spans="1:13" ht="27" customHeight="1" x14ac:dyDescent="0.25">
      <c r="A9" s="8" t="s">
        <v>4</v>
      </c>
      <c r="B9" s="9" t="s">
        <v>5</v>
      </c>
      <c r="C9" s="10" t="s">
        <v>6</v>
      </c>
      <c r="D9" s="10" t="s">
        <v>7</v>
      </c>
      <c r="E9" s="11" t="s">
        <v>8</v>
      </c>
      <c r="F9" s="10" t="s">
        <v>9</v>
      </c>
      <c r="G9" s="10" t="s">
        <v>10</v>
      </c>
      <c r="J9" s="57"/>
      <c r="L9" s="105"/>
    </row>
    <row r="10" spans="1:13" ht="32.25" customHeight="1" x14ac:dyDescent="0.35">
      <c r="A10" s="12" t="s">
        <v>11</v>
      </c>
      <c r="B10" s="13" t="s">
        <v>70</v>
      </c>
      <c r="C10" s="19">
        <v>47</v>
      </c>
      <c r="D10" s="110">
        <v>26.12</v>
      </c>
      <c r="E10" s="15">
        <f>C10*D10</f>
        <v>1227.6400000000001</v>
      </c>
      <c r="F10" s="16"/>
      <c r="G10" s="17"/>
      <c r="H10" s="57"/>
      <c r="I10" s="57">
        <f>D10*9%</f>
        <v>2.3508</v>
      </c>
      <c r="J10" s="57">
        <v>26.12</v>
      </c>
      <c r="K10" s="57">
        <f>J10*C10</f>
        <v>1227.6400000000001</v>
      </c>
      <c r="M10" s="57"/>
    </row>
    <row r="11" spans="1:13" ht="24.95" customHeight="1" x14ac:dyDescent="0.35">
      <c r="A11" s="18" t="s">
        <v>12</v>
      </c>
      <c r="B11" s="13" t="s">
        <v>44</v>
      </c>
      <c r="C11" s="19">
        <v>47</v>
      </c>
      <c r="D11" s="110">
        <v>21.3</v>
      </c>
      <c r="E11" s="15">
        <f t="shared" ref="E11:E24" si="0">C11*D11</f>
        <v>1001.1</v>
      </c>
      <c r="F11" s="16"/>
      <c r="G11" s="17"/>
      <c r="H11" s="57"/>
      <c r="I11" s="57">
        <f>D11*5%</f>
        <v>1.0650000000000002</v>
      </c>
      <c r="J11" s="57">
        <v>21.3</v>
      </c>
      <c r="K11" s="57">
        <f t="shared" ref="K11:K24" si="1">J11*C11</f>
        <v>1001.1</v>
      </c>
    </row>
    <row r="12" spans="1:13" ht="33.75" customHeight="1" x14ac:dyDescent="0.35">
      <c r="A12" s="18" t="s">
        <v>13</v>
      </c>
      <c r="B12" s="13" t="s">
        <v>34</v>
      </c>
      <c r="C12" s="19">
        <v>47</v>
      </c>
      <c r="D12" s="111">
        <v>26.06</v>
      </c>
      <c r="E12" s="107">
        <f t="shared" si="0"/>
        <v>1224.82</v>
      </c>
      <c r="F12" s="16"/>
      <c r="G12" s="17"/>
      <c r="H12" s="57"/>
      <c r="I12" s="57">
        <f>D12*5%</f>
        <v>1.3029999999999999</v>
      </c>
      <c r="J12" s="57">
        <f t="shared" ref="J12:J19" si="2">D12+I12</f>
        <v>27.363</v>
      </c>
      <c r="K12" s="57">
        <f t="shared" si="1"/>
        <v>1286.0609999999999</v>
      </c>
    </row>
    <row r="13" spans="1:13" ht="32.25" customHeight="1" x14ac:dyDescent="0.35">
      <c r="A13" s="18" t="s">
        <v>13</v>
      </c>
      <c r="B13" s="13" t="s">
        <v>14</v>
      </c>
      <c r="C13" s="19">
        <v>47</v>
      </c>
      <c r="D13" s="111">
        <v>82.68</v>
      </c>
      <c r="E13" s="107">
        <f t="shared" si="0"/>
        <v>3885.9600000000005</v>
      </c>
      <c r="F13" s="16"/>
      <c r="G13" s="17"/>
      <c r="H13" s="57"/>
      <c r="I13" s="57">
        <f>D13*9%</f>
        <v>7.4412000000000003</v>
      </c>
      <c r="J13" s="57">
        <v>82</v>
      </c>
      <c r="K13" s="57">
        <f t="shared" si="1"/>
        <v>3854</v>
      </c>
    </row>
    <row r="14" spans="1:13" ht="24.95" customHeight="1" x14ac:dyDescent="0.35">
      <c r="A14" s="18" t="s">
        <v>15</v>
      </c>
      <c r="B14" s="13" t="s">
        <v>46</v>
      </c>
      <c r="C14" s="19">
        <v>47</v>
      </c>
      <c r="D14" s="111">
        <v>7.03</v>
      </c>
      <c r="E14" s="107">
        <f t="shared" si="0"/>
        <v>330.41</v>
      </c>
      <c r="F14" s="16"/>
      <c r="G14" s="17"/>
      <c r="H14" s="57"/>
      <c r="I14" s="57">
        <f t="shared" ref="I14:I24" si="3">D14*4%</f>
        <v>0.28120000000000001</v>
      </c>
      <c r="J14" s="57">
        <v>7.03</v>
      </c>
      <c r="K14" s="57">
        <f t="shared" si="1"/>
        <v>330.41</v>
      </c>
    </row>
    <row r="15" spans="1:13" ht="24.95" customHeight="1" x14ac:dyDescent="0.35">
      <c r="A15" s="23" t="s">
        <v>16</v>
      </c>
      <c r="B15" s="13" t="s">
        <v>35</v>
      </c>
      <c r="C15" s="19">
        <v>47</v>
      </c>
      <c r="D15" s="111">
        <v>7.62</v>
      </c>
      <c r="E15" s="107">
        <f t="shared" si="0"/>
        <v>358.14</v>
      </c>
      <c r="F15" s="16"/>
      <c r="G15" s="17"/>
      <c r="H15" s="57"/>
      <c r="I15" s="57">
        <f t="shared" si="3"/>
        <v>0.30480000000000002</v>
      </c>
      <c r="J15" s="57">
        <v>7.42</v>
      </c>
      <c r="K15" s="57">
        <f t="shared" si="1"/>
        <v>348.74</v>
      </c>
    </row>
    <row r="16" spans="1:13" ht="24.95" customHeight="1" x14ac:dyDescent="0.35">
      <c r="A16" s="23" t="s">
        <v>17</v>
      </c>
      <c r="B16" s="13" t="s">
        <v>47</v>
      </c>
      <c r="C16" s="19">
        <v>47</v>
      </c>
      <c r="D16" s="111">
        <v>6.7</v>
      </c>
      <c r="E16" s="107">
        <f t="shared" si="0"/>
        <v>314.90000000000003</v>
      </c>
      <c r="F16" s="16"/>
      <c r="G16" s="17"/>
      <c r="H16" s="57"/>
      <c r="I16" s="57">
        <f t="shared" si="3"/>
        <v>0.26800000000000002</v>
      </c>
      <c r="J16" s="57">
        <v>6.7</v>
      </c>
      <c r="K16" s="57">
        <f t="shared" si="1"/>
        <v>314.90000000000003</v>
      </c>
    </row>
    <row r="17" spans="1:14" ht="24.95" customHeight="1" x14ac:dyDescent="0.35">
      <c r="A17" s="23" t="s">
        <v>18</v>
      </c>
      <c r="B17" s="13" t="s">
        <v>43</v>
      </c>
      <c r="C17" s="19">
        <v>94</v>
      </c>
      <c r="D17" s="111">
        <v>8.5</v>
      </c>
      <c r="E17" s="107">
        <f t="shared" si="0"/>
        <v>799</v>
      </c>
      <c r="F17" s="16"/>
      <c r="G17" s="17"/>
      <c r="H17" s="57"/>
      <c r="I17" s="57">
        <f>D17*4%</f>
        <v>0.34</v>
      </c>
      <c r="J17" s="57">
        <v>8.64</v>
      </c>
      <c r="K17" s="57">
        <f t="shared" si="1"/>
        <v>812.16000000000008</v>
      </c>
    </row>
    <row r="18" spans="1:14" ht="24.95" customHeight="1" x14ac:dyDescent="0.35">
      <c r="A18" s="23" t="s">
        <v>19</v>
      </c>
      <c r="B18" s="13" t="s">
        <v>42</v>
      </c>
      <c r="C18" s="19">
        <v>47</v>
      </c>
      <c r="D18" s="111">
        <v>11.49</v>
      </c>
      <c r="E18" s="107">
        <f t="shared" si="0"/>
        <v>540.03</v>
      </c>
      <c r="F18" s="16"/>
      <c r="G18" s="17"/>
      <c r="H18" s="57"/>
      <c r="I18" s="57">
        <f t="shared" si="3"/>
        <v>0.45960000000000001</v>
      </c>
      <c r="J18" s="57">
        <v>11.21</v>
      </c>
      <c r="K18" s="57">
        <f t="shared" si="1"/>
        <v>526.87</v>
      </c>
    </row>
    <row r="19" spans="1:14" ht="24.95" customHeight="1" x14ac:dyDescent="0.35">
      <c r="A19" s="23" t="s">
        <v>20</v>
      </c>
      <c r="B19" s="13" t="s">
        <v>36</v>
      </c>
      <c r="C19" s="19">
        <v>188</v>
      </c>
      <c r="D19" s="111">
        <v>4.12</v>
      </c>
      <c r="E19" s="107">
        <f t="shared" si="0"/>
        <v>774.56000000000006</v>
      </c>
      <c r="F19" s="16"/>
      <c r="G19" s="17"/>
      <c r="H19" s="57"/>
      <c r="I19" s="57">
        <f t="shared" si="3"/>
        <v>0.1648</v>
      </c>
      <c r="J19" s="57">
        <f t="shared" si="2"/>
        <v>4.2847999999999997</v>
      </c>
      <c r="K19" s="57">
        <f t="shared" si="1"/>
        <v>805.54239999999993</v>
      </c>
    </row>
    <row r="20" spans="1:14" ht="24.95" customHeight="1" x14ac:dyDescent="0.35">
      <c r="A20" s="23" t="s">
        <v>21</v>
      </c>
      <c r="B20" s="13" t="s">
        <v>69</v>
      </c>
      <c r="C20" s="19">
        <v>47</v>
      </c>
      <c r="D20" s="111">
        <v>2.2200000000000002</v>
      </c>
      <c r="E20" s="107">
        <f t="shared" si="0"/>
        <v>104.34</v>
      </c>
      <c r="F20" s="16"/>
      <c r="G20" s="17"/>
      <c r="H20" s="57"/>
      <c r="I20" s="57">
        <f t="shared" si="3"/>
        <v>8.8800000000000004E-2</v>
      </c>
      <c r="J20" s="57">
        <v>2.23</v>
      </c>
      <c r="K20" s="57">
        <f t="shared" si="1"/>
        <v>104.81</v>
      </c>
      <c r="M20" s="106"/>
    </row>
    <row r="21" spans="1:14" ht="24.95" customHeight="1" x14ac:dyDescent="0.35">
      <c r="A21" s="23" t="s">
        <v>22</v>
      </c>
      <c r="B21" s="13" t="s">
        <v>38</v>
      </c>
      <c r="C21" s="19">
        <v>47</v>
      </c>
      <c r="D21" s="112">
        <v>8.1300000000000008</v>
      </c>
      <c r="E21" s="107">
        <f t="shared" si="0"/>
        <v>382.11</v>
      </c>
      <c r="F21" s="16"/>
      <c r="G21" s="17"/>
      <c r="H21" s="57"/>
      <c r="I21" s="57">
        <f t="shared" si="3"/>
        <v>0.32520000000000004</v>
      </c>
      <c r="J21" s="57">
        <v>8.23</v>
      </c>
      <c r="K21" s="57">
        <f t="shared" si="1"/>
        <v>386.81</v>
      </c>
      <c r="M21" s="37"/>
    </row>
    <row r="22" spans="1:14" ht="35.25" customHeight="1" x14ac:dyDescent="0.35">
      <c r="A22" s="23" t="s">
        <v>23</v>
      </c>
      <c r="B22" s="13" t="s">
        <v>39</v>
      </c>
      <c r="C22" s="19">
        <v>94</v>
      </c>
      <c r="D22" s="111">
        <v>9.8000000000000007</v>
      </c>
      <c r="E22" s="107">
        <f t="shared" si="0"/>
        <v>921.2</v>
      </c>
      <c r="F22" s="16"/>
      <c r="G22" s="17"/>
      <c r="H22" s="57"/>
      <c r="I22" s="57">
        <f t="shared" si="3"/>
        <v>0.39200000000000002</v>
      </c>
      <c r="J22" s="57">
        <v>9.84</v>
      </c>
      <c r="K22" s="57">
        <f t="shared" si="1"/>
        <v>924.96</v>
      </c>
      <c r="L22" s="37"/>
    </row>
    <row r="23" spans="1:14" ht="30" customHeight="1" x14ac:dyDescent="0.35">
      <c r="A23" s="25" t="s">
        <v>24</v>
      </c>
      <c r="B23" s="13" t="s">
        <v>40</v>
      </c>
      <c r="C23" s="19">
        <v>47</v>
      </c>
      <c r="D23" s="113">
        <v>11.02</v>
      </c>
      <c r="E23" s="107">
        <f t="shared" si="0"/>
        <v>517.93999999999994</v>
      </c>
      <c r="F23" s="16"/>
      <c r="G23" s="17"/>
      <c r="H23" s="57"/>
      <c r="I23" s="57">
        <f t="shared" si="3"/>
        <v>0.44079999999999997</v>
      </c>
      <c r="J23" s="57">
        <v>11.07</v>
      </c>
      <c r="K23" s="57">
        <f t="shared" si="1"/>
        <v>520.29</v>
      </c>
      <c r="N23" s="57"/>
    </row>
    <row r="24" spans="1:14" ht="24.95" customHeight="1" x14ac:dyDescent="0.35">
      <c r="A24" s="25" t="s">
        <v>25</v>
      </c>
      <c r="B24" s="13" t="s">
        <v>41</v>
      </c>
      <c r="C24" s="19">
        <v>94</v>
      </c>
      <c r="D24" s="113">
        <v>5.88</v>
      </c>
      <c r="E24" s="107">
        <f t="shared" si="0"/>
        <v>552.72</v>
      </c>
      <c r="F24" s="16"/>
      <c r="G24" s="17"/>
      <c r="H24" s="57"/>
      <c r="I24" s="57">
        <f t="shared" si="3"/>
        <v>0.23519999999999999</v>
      </c>
      <c r="J24" s="57">
        <f>5.99</f>
        <v>5.99</v>
      </c>
      <c r="K24" s="57">
        <f t="shared" si="1"/>
        <v>563.06000000000006</v>
      </c>
      <c r="M24" s="37"/>
      <c r="N24" s="102"/>
    </row>
    <row r="25" spans="1:14" ht="53.25" customHeight="1" x14ac:dyDescent="0.35">
      <c r="C25" s="153" t="s">
        <v>71</v>
      </c>
      <c r="D25" s="154"/>
      <c r="E25" s="28">
        <f>SUM(E10:E24)</f>
        <v>12934.870000000003</v>
      </c>
      <c r="F25" s="29" t="s">
        <v>27</v>
      </c>
      <c r="G25" s="56"/>
      <c r="I25" s="57"/>
      <c r="J25" s="57"/>
      <c r="K25" s="57">
        <f>SUM(K10:K24)</f>
        <v>13007.353400000002</v>
      </c>
      <c r="L25" s="37"/>
    </row>
    <row r="26" spans="1:14" ht="53.25" customHeight="1" x14ac:dyDescent="0.35">
      <c r="I26" s="57"/>
      <c r="J26" s="57"/>
      <c r="K26" s="57"/>
      <c r="L26" s="37"/>
    </row>
    <row r="27" spans="1:14" ht="53.25" customHeight="1" x14ac:dyDescent="0.35">
      <c r="I27" s="57"/>
      <c r="J27" s="57"/>
      <c r="K27" s="57"/>
      <c r="L27" s="37"/>
    </row>
    <row r="28" spans="1:14" ht="27" customHeight="1" x14ac:dyDescent="0.35">
      <c r="I28" s="37"/>
      <c r="J28" s="104"/>
    </row>
    <row r="29" spans="1:14" ht="27" customHeight="1" x14ac:dyDescent="0.25">
      <c r="A29" s="155" t="s">
        <v>28</v>
      </c>
      <c r="B29" s="36" t="s">
        <v>67</v>
      </c>
      <c r="C29" s="114">
        <f>E25</f>
        <v>12934.870000000003</v>
      </c>
      <c r="D29" s="32"/>
      <c r="E29" s="33"/>
      <c r="F29" s="34" t="str">
        <f>F25</f>
        <v>Subtotal 
preus unitaris
Proveidor</v>
      </c>
      <c r="G29" s="35">
        <f>G25</f>
        <v>0</v>
      </c>
      <c r="I29" s="37"/>
      <c r="J29" s="104"/>
    </row>
    <row r="30" spans="1:14" ht="13.5" customHeight="1" x14ac:dyDescent="0.25">
      <c r="A30" s="156"/>
      <c r="B30" s="36" t="s">
        <v>68</v>
      </c>
      <c r="C30" s="114">
        <v>745</v>
      </c>
      <c r="D30" s="32"/>
      <c r="E30" s="33"/>
      <c r="F30" s="34"/>
      <c r="G30" s="35"/>
      <c r="I30">
        <v>12934.92</v>
      </c>
      <c r="J30" s="57"/>
      <c r="L30" s="57"/>
    </row>
    <row r="31" spans="1:14" ht="24.95" customHeight="1" x14ac:dyDescent="0.25">
      <c r="A31" s="157"/>
      <c r="B31" s="36" t="s">
        <v>30</v>
      </c>
      <c r="C31" s="115">
        <v>2716.33</v>
      </c>
      <c r="D31" s="109">
        <v>0.21</v>
      </c>
      <c r="E31" s="39">
        <f>D31*E29</f>
        <v>0</v>
      </c>
      <c r="F31" s="40"/>
      <c r="G31" s="17">
        <f>G29*D31</f>
        <v>0</v>
      </c>
      <c r="J31" s="104"/>
      <c r="K31" s="57"/>
    </row>
    <row r="32" spans="1:14" ht="24.95" customHeight="1" x14ac:dyDescent="0.35">
      <c r="B32" s="41" t="s">
        <v>31</v>
      </c>
      <c r="C32" s="101">
        <f>SUM(C29:C31)</f>
        <v>16396.200000000004</v>
      </c>
      <c r="D32" s="43"/>
      <c r="E32" s="44">
        <f>SUM(E29:E31)</f>
        <v>0</v>
      </c>
      <c r="F32" s="45"/>
      <c r="G32" s="46">
        <f>G29+G31</f>
        <v>0</v>
      </c>
      <c r="I32" s="57"/>
      <c r="J32" s="104"/>
    </row>
    <row r="33" spans="2:12" ht="24.95" customHeight="1" x14ac:dyDescent="0.35">
      <c r="B33" s="47"/>
      <c r="C33" s="48"/>
      <c r="D33" s="48"/>
      <c r="E33" s="49"/>
      <c r="F33" s="50"/>
      <c r="G33" s="51"/>
      <c r="I33" s="57"/>
      <c r="J33" s="104">
        <f>E25-C30</f>
        <v>12189.870000000003</v>
      </c>
      <c r="L33" s="37"/>
    </row>
    <row r="34" spans="2:12" ht="24.95" customHeight="1" x14ac:dyDescent="0.35">
      <c r="B34" s="47"/>
      <c r="C34" s="103"/>
      <c r="D34" s="48"/>
      <c r="E34" s="49"/>
      <c r="F34" s="50"/>
      <c r="G34" s="51"/>
    </row>
    <row r="35" spans="2:12" ht="14.45" x14ac:dyDescent="0.35">
      <c r="B35" s="52" t="s">
        <v>32</v>
      </c>
      <c r="C35" s="52"/>
      <c r="D35" s="52"/>
      <c r="E35" s="52"/>
      <c r="F35" s="52"/>
      <c r="G35" s="53"/>
    </row>
    <row r="36" spans="2:12" ht="14.45" x14ac:dyDescent="0.35">
      <c r="B36" s="52"/>
      <c r="C36" s="52"/>
      <c r="D36" s="52"/>
      <c r="E36" s="52"/>
      <c r="F36" s="52"/>
      <c r="G36" s="53"/>
    </row>
    <row r="37" spans="2:12" ht="14.45" x14ac:dyDescent="0.35">
      <c r="B37" s="52"/>
      <c r="C37" s="54"/>
      <c r="D37" s="54"/>
      <c r="E37" s="52"/>
      <c r="F37" s="52"/>
      <c r="G37" s="53"/>
    </row>
    <row r="38" spans="2:12" x14ac:dyDescent="0.25">
      <c r="B38" s="158" t="s">
        <v>33</v>
      </c>
      <c r="C38" s="158"/>
      <c r="D38" s="158"/>
      <c r="E38" s="158"/>
      <c r="F38" s="158"/>
      <c r="G38" s="158"/>
    </row>
    <row r="39" spans="2:12" x14ac:dyDescent="0.25">
      <c r="B39" s="158"/>
      <c r="C39" s="158"/>
      <c r="D39" s="158"/>
      <c r="E39" s="158"/>
      <c r="F39" s="158"/>
      <c r="G39" s="158"/>
    </row>
    <row r="40" spans="2:12" x14ac:dyDescent="0.25">
      <c r="B40" s="158"/>
      <c r="C40" s="158"/>
      <c r="D40" s="158"/>
      <c r="E40" s="158"/>
      <c r="F40" s="158"/>
      <c r="G40" s="158"/>
    </row>
    <row r="41" spans="2:12" x14ac:dyDescent="0.25">
      <c r="B41" s="158"/>
      <c r="C41" s="158"/>
      <c r="D41" s="158"/>
      <c r="E41" s="158"/>
      <c r="F41" s="158"/>
      <c r="G41" s="158"/>
    </row>
    <row r="42" spans="2:12" x14ac:dyDescent="0.25">
      <c r="B42" s="158"/>
      <c r="C42" s="158"/>
      <c r="D42" s="158"/>
      <c r="E42" s="158"/>
      <c r="F42" s="158"/>
      <c r="G42" s="158"/>
    </row>
    <row r="43" spans="2:12" x14ac:dyDescent="0.25">
      <c r="B43" s="158"/>
      <c r="C43" s="158"/>
      <c r="D43" s="158"/>
      <c r="E43" s="158"/>
      <c r="F43" s="158"/>
      <c r="G43" s="158"/>
    </row>
    <row r="44" spans="2:12" x14ac:dyDescent="0.25">
      <c r="B44" s="158"/>
      <c r="C44" s="158"/>
      <c r="D44" s="158"/>
      <c r="E44" s="158"/>
      <c r="F44" s="158"/>
      <c r="G44" s="158"/>
    </row>
  </sheetData>
  <mergeCells count="4">
    <mergeCell ref="A1:G3"/>
    <mergeCell ref="C25:D25"/>
    <mergeCell ref="A29:A31"/>
    <mergeCell ref="B38:G44"/>
  </mergeCells>
  <printOptions horizontalCentered="1"/>
  <pageMargins left="0.11811023622047245" right="0.11811023622047245" top="0.74803149606299213" bottom="0.55118110236220474" header="0.31496062992125984" footer="0.31496062992125984"/>
  <pageSetup paperSize="9" orientation="landscape" r:id="rId1"/>
  <customProperties>
    <customPr name="EpmWorksheetKeyString_GU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Q32"/>
  <sheetViews>
    <sheetView tabSelected="1" zoomScaleNormal="100" workbookViewId="0">
      <selection activeCell="F13" sqref="F13"/>
    </sheetView>
  </sheetViews>
  <sheetFormatPr defaultColWidth="10.85546875" defaultRowHeight="15" x14ac:dyDescent="0.25"/>
  <cols>
    <col min="1" max="1" width="25.42578125" customWidth="1"/>
    <col min="2" max="2" width="46.85546875" customWidth="1"/>
    <col min="3" max="3" width="15.28515625" bestFit="1" customWidth="1"/>
    <col min="4" max="4" width="13.140625" customWidth="1"/>
    <col min="5" max="5" width="16.140625" bestFit="1" customWidth="1"/>
    <col min="6" max="6" width="29.85546875" customWidth="1"/>
    <col min="7" max="7" width="13.28515625" bestFit="1" customWidth="1"/>
    <col min="9" max="9" width="12" bestFit="1" customWidth="1"/>
    <col min="10" max="10" width="11" customWidth="1"/>
    <col min="11" max="13" width="12" bestFit="1" customWidth="1"/>
    <col min="14" max="14" width="11.5703125" bestFit="1" customWidth="1"/>
    <col min="16" max="16" width="13.42578125" bestFit="1" customWidth="1"/>
    <col min="17" max="17" width="11.28515625" bestFit="1" customWidth="1"/>
  </cols>
  <sheetData>
    <row r="1" spans="1:17" ht="18.75" customHeight="1" x14ac:dyDescent="0.25">
      <c r="A1" s="144" t="s">
        <v>86</v>
      </c>
      <c r="B1" s="145"/>
      <c r="C1" s="145"/>
      <c r="D1" s="145"/>
      <c r="E1" s="145"/>
      <c r="F1" s="145"/>
      <c r="G1" s="146"/>
    </row>
    <row r="2" spans="1:17" ht="18" customHeight="1" x14ac:dyDescent="0.25">
      <c r="A2" s="147"/>
      <c r="B2" s="159"/>
      <c r="C2" s="159"/>
      <c r="D2" s="159"/>
      <c r="E2" s="159"/>
      <c r="F2" s="159"/>
      <c r="G2" s="149"/>
    </row>
    <row r="3" spans="1:17" ht="2.1" customHeight="1" thickBot="1" x14ac:dyDescent="0.3">
      <c r="A3" s="150"/>
      <c r="B3" s="151"/>
      <c r="C3" s="151"/>
      <c r="D3" s="151"/>
      <c r="E3" s="151"/>
      <c r="F3" s="151"/>
      <c r="G3" s="152"/>
    </row>
    <row r="4" spans="1:17" ht="18" customHeight="1" x14ac:dyDescent="0.25">
      <c r="A4" s="108"/>
      <c r="B4" s="108"/>
      <c r="C4" s="108"/>
      <c r="D4" s="108"/>
      <c r="E4" s="108"/>
      <c r="F4" s="108"/>
      <c r="G4" s="108"/>
    </row>
    <row r="5" spans="1:17" ht="23.25" x14ac:dyDescent="0.35">
      <c r="A5" s="122" t="s">
        <v>87</v>
      </c>
      <c r="B5" s="123"/>
      <c r="C5" s="5"/>
      <c r="D5" s="5"/>
      <c r="E5" s="6"/>
      <c r="F5" s="5"/>
      <c r="G5" s="5"/>
    </row>
    <row r="6" spans="1:17" x14ac:dyDescent="0.25">
      <c r="A6" s="7"/>
      <c r="B6" s="5"/>
      <c r="C6" s="5"/>
      <c r="D6" s="5"/>
      <c r="E6" s="6"/>
      <c r="F6" s="5"/>
      <c r="G6" s="5"/>
    </row>
    <row r="7" spans="1:17" ht="27" customHeight="1" x14ac:dyDescent="0.25">
      <c r="A7" s="8" t="s">
        <v>73</v>
      </c>
      <c r="B7" s="9" t="s">
        <v>78</v>
      </c>
      <c r="C7" s="10" t="s">
        <v>79</v>
      </c>
      <c r="D7" s="10" t="s">
        <v>7</v>
      </c>
      <c r="E7" s="11" t="s">
        <v>74</v>
      </c>
      <c r="F7" s="10" t="s">
        <v>81</v>
      </c>
      <c r="G7" s="10" t="s">
        <v>10</v>
      </c>
      <c r="J7" s="57"/>
      <c r="L7" s="105"/>
    </row>
    <row r="8" spans="1:17" ht="32.25" customHeight="1" x14ac:dyDescent="0.25">
      <c r="A8" s="12" t="s">
        <v>75</v>
      </c>
      <c r="B8" s="12" t="s">
        <v>75</v>
      </c>
      <c r="C8" s="19">
        <v>1</v>
      </c>
      <c r="D8" s="110">
        <v>500</v>
      </c>
      <c r="E8" s="15">
        <f>D8*2</f>
        <v>1000</v>
      </c>
      <c r="F8" s="132"/>
      <c r="G8" s="133">
        <f>F8*2</f>
        <v>0</v>
      </c>
      <c r="H8" s="57"/>
      <c r="I8" s="57"/>
      <c r="J8" s="57"/>
      <c r="K8" s="57"/>
      <c r="M8" s="57"/>
      <c r="N8" s="57"/>
      <c r="P8" s="57"/>
    </row>
    <row r="9" spans="1:17" ht="24.95" customHeight="1" x14ac:dyDescent="0.25">
      <c r="A9" s="12" t="s">
        <v>75</v>
      </c>
      <c r="B9" s="143" t="s">
        <v>88</v>
      </c>
      <c r="C9" s="19">
        <v>1</v>
      </c>
      <c r="D9" s="110">
        <v>100</v>
      </c>
      <c r="E9" s="15">
        <f t="shared" ref="E9:E14" si="0">D9*2</f>
        <v>200</v>
      </c>
      <c r="F9" s="132"/>
      <c r="G9" s="133">
        <f t="shared" ref="G9:G14" si="1">F9*2</f>
        <v>0</v>
      </c>
      <c r="H9" s="57"/>
      <c r="I9" s="57"/>
      <c r="J9" s="57"/>
      <c r="K9" s="57"/>
      <c r="M9" s="57"/>
      <c r="N9" s="57"/>
      <c r="P9" s="57"/>
    </row>
    <row r="10" spans="1:17" ht="24.95" customHeight="1" x14ac:dyDescent="0.25">
      <c r="A10" s="12" t="s">
        <v>75</v>
      </c>
      <c r="B10" s="143" t="s">
        <v>89</v>
      </c>
      <c r="C10" s="19">
        <v>1</v>
      </c>
      <c r="D10" s="110">
        <v>100</v>
      </c>
      <c r="E10" s="15">
        <f t="shared" si="0"/>
        <v>200</v>
      </c>
      <c r="F10" s="132"/>
      <c r="G10" s="133">
        <f t="shared" si="1"/>
        <v>0</v>
      </c>
      <c r="H10" s="57"/>
      <c r="I10" s="57"/>
      <c r="J10" s="57"/>
      <c r="K10" s="57"/>
      <c r="M10" s="57"/>
      <c r="N10" s="57"/>
      <c r="P10" s="57"/>
    </row>
    <row r="11" spans="1:17" ht="33.75" customHeight="1" x14ac:dyDescent="0.25">
      <c r="A11" s="12" t="s">
        <v>75</v>
      </c>
      <c r="B11" s="143" t="s">
        <v>90</v>
      </c>
      <c r="C11" s="19">
        <v>1</v>
      </c>
      <c r="D11" s="111">
        <v>100</v>
      </c>
      <c r="E11" s="15">
        <f t="shared" si="0"/>
        <v>200</v>
      </c>
      <c r="F11" s="132"/>
      <c r="G11" s="133">
        <f t="shared" si="1"/>
        <v>0</v>
      </c>
      <c r="H11" s="57"/>
      <c r="I11" s="57"/>
      <c r="J11" s="57"/>
      <c r="K11" s="57"/>
      <c r="M11" s="57"/>
      <c r="N11" s="57"/>
      <c r="P11" s="57"/>
    </row>
    <row r="12" spans="1:17" ht="32.25" customHeight="1" x14ac:dyDescent="0.25">
      <c r="A12" s="12" t="s">
        <v>76</v>
      </c>
      <c r="B12" s="143" t="s">
        <v>91</v>
      </c>
      <c r="C12" s="19">
        <v>1</v>
      </c>
      <c r="D12" s="111">
        <v>300</v>
      </c>
      <c r="E12" s="15">
        <f t="shared" si="0"/>
        <v>600</v>
      </c>
      <c r="F12" s="132"/>
      <c r="G12" s="133">
        <f t="shared" si="1"/>
        <v>0</v>
      </c>
      <c r="H12" s="57"/>
      <c r="I12" s="57"/>
      <c r="J12" s="57"/>
      <c r="K12" s="57"/>
      <c r="M12" s="57"/>
      <c r="N12" s="57"/>
      <c r="P12" s="57"/>
    </row>
    <row r="13" spans="1:17" ht="24.95" customHeight="1" x14ac:dyDescent="0.25">
      <c r="A13" s="18" t="s">
        <v>77</v>
      </c>
      <c r="B13" s="143" t="s">
        <v>77</v>
      </c>
      <c r="C13" s="19">
        <v>1</v>
      </c>
      <c r="D13" s="111">
        <v>200</v>
      </c>
      <c r="E13" s="15">
        <f t="shared" si="0"/>
        <v>400</v>
      </c>
      <c r="F13" s="132"/>
      <c r="G13" s="133">
        <f t="shared" si="1"/>
        <v>0</v>
      </c>
      <c r="H13" s="57"/>
      <c r="I13" s="57"/>
      <c r="J13" s="57"/>
      <c r="K13" s="57"/>
      <c r="M13" s="57"/>
      <c r="N13" s="57"/>
      <c r="P13" s="57"/>
    </row>
    <row r="14" spans="1:17" ht="24.95" customHeight="1" thickBot="1" x14ac:dyDescent="0.4">
      <c r="A14" s="23"/>
      <c r="B14" s="13"/>
      <c r="C14" s="19">
        <v>1</v>
      </c>
      <c r="D14" s="111">
        <v>50</v>
      </c>
      <c r="E14" s="15">
        <f t="shared" si="0"/>
        <v>100</v>
      </c>
      <c r="F14" s="132"/>
      <c r="G14" s="133">
        <f t="shared" si="1"/>
        <v>0</v>
      </c>
      <c r="H14" s="57"/>
      <c r="I14" s="57"/>
      <c r="J14" s="57"/>
      <c r="K14" s="57"/>
      <c r="M14" s="57"/>
      <c r="N14" s="57"/>
      <c r="P14" s="57"/>
    </row>
    <row r="15" spans="1:17" ht="39" customHeight="1" thickBot="1" x14ac:dyDescent="0.3">
      <c r="A15" s="117" t="s">
        <v>80</v>
      </c>
      <c r="B15" s="118"/>
      <c r="C15" s="160"/>
      <c r="D15" s="160"/>
      <c r="E15" s="120">
        <f>SUM(E8:E14)</f>
        <v>2700</v>
      </c>
      <c r="F15" s="119" t="s">
        <v>82</v>
      </c>
      <c r="G15" s="124">
        <f>SUM(G8:G14)</f>
        <v>0</v>
      </c>
      <c r="I15" s="116"/>
      <c r="J15" s="57"/>
      <c r="K15" s="57"/>
      <c r="L15" s="37"/>
      <c r="Q15" s="57"/>
    </row>
    <row r="16" spans="1:17" ht="12.6" customHeight="1" x14ac:dyDescent="0.35">
      <c r="I16" s="37"/>
      <c r="J16" s="104"/>
      <c r="P16" s="104"/>
    </row>
    <row r="17" spans="2:16" ht="24.95" customHeight="1" x14ac:dyDescent="0.35">
      <c r="C17" s="126"/>
      <c r="D17" s="136" t="s">
        <v>83</v>
      </c>
      <c r="E17" s="134">
        <f>E15</f>
        <v>2700</v>
      </c>
      <c r="F17" s="137" t="str">
        <f>F15</f>
        <v>Total 
preus unitaris oferts</v>
      </c>
      <c r="G17" s="135">
        <f>G15</f>
        <v>0</v>
      </c>
      <c r="I17" s="57"/>
      <c r="J17" s="104"/>
    </row>
    <row r="18" spans="2:16" ht="24.95" customHeight="1" x14ac:dyDescent="0.35">
      <c r="B18" s="125"/>
      <c r="C18" s="127"/>
      <c r="D18" s="138" t="s">
        <v>84</v>
      </c>
      <c r="E18" s="134">
        <f>E17*21%</f>
        <v>567</v>
      </c>
      <c r="F18" s="139" t="s">
        <v>84</v>
      </c>
      <c r="G18" s="141">
        <f>G17*21%</f>
        <v>0</v>
      </c>
      <c r="I18" s="57"/>
      <c r="J18" s="104"/>
      <c r="L18" s="37"/>
    </row>
    <row r="19" spans="2:16" ht="24.95" customHeight="1" x14ac:dyDescent="0.35">
      <c r="B19" s="125"/>
      <c r="C19" s="128"/>
      <c r="D19" s="140" t="s">
        <v>48</v>
      </c>
      <c r="E19" s="134">
        <f>SUM(E17:E18)</f>
        <v>3267</v>
      </c>
      <c r="F19" s="137" t="s">
        <v>85</v>
      </c>
      <c r="G19" s="142">
        <f>G17+G18</f>
        <v>0</v>
      </c>
    </row>
    <row r="20" spans="2:16" ht="14.45" x14ac:dyDescent="0.35">
      <c r="B20" s="47"/>
      <c r="C20" s="129"/>
      <c r="D20" s="48"/>
      <c r="E20" s="49"/>
      <c r="F20" s="131"/>
      <c r="G20" s="51"/>
    </row>
    <row r="21" spans="2:16" ht="14.45" x14ac:dyDescent="0.35">
      <c r="B21" s="52" t="s">
        <v>32</v>
      </c>
      <c r="C21" s="52"/>
      <c r="D21" s="52"/>
      <c r="E21" s="130"/>
      <c r="F21" s="52"/>
    </row>
    <row r="22" spans="2:16" ht="14.45" x14ac:dyDescent="0.35">
      <c r="B22" s="52"/>
      <c r="C22" s="52"/>
      <c r="D22" s="52"/>
      <c r="E22" s="52"/>
      <c r="F22" s="52"/>
      <c r="G22" s="53"/>
    </row>
    <row r="23" spans="2:16" ht="72.599999999999994" customHeight="1" x14ac:dyDescent="0.25">
      <c r="B23" s="158" t="s">
        <v>72</v>
      </c>
      <c r="C23" s="158"/>
      <c r="D23" s="158"/>
      <c r="E23" s="158"/>
      <c r="F23" s="158"/>
      <c r="G23" s="121"/>
    </row>
    <row r="24" spans="2:16" x14ac:dyDescent="0.25">
      <c r="B24" s="158"/>
      <c r="C24" s="158"/>
      <c r="D24" s="158"/>
      <c r="E24" s="158"/>
      <c r="F24" s="158"/>
      <c r="G24" s="121"/>
    </row>
    <row r="25" spans="2:16" ht="14.45" x14ac:dyDescent="0.35">
      <c r="B25" s="121"/>
      <c r="C25" s="121"/>
      <c r="D25" s="121"/>
      <c r="E25" s="121"/>
      <c r="F25" s="121"/>
      <c r="G25" s="121"/>
    </row>
    <row r="26" spans="2:16" ht="14.45" x14ac:dyDescent="0.35">
      <c r="B26" s="121"/>
      <c r="C26" s="121"/>
      <c r="D26" s="121"/>
      <c r="E26" s="121"/>
      <c r="F26" s="121"/>
      <c r="G26" s="121"/>
    </row>
    <row r="27" spans="2:16" ht="14.45" x14ac:dyDescent="0.35">
      <c r="B27" s="121"/>
      <c r="C27" s="121"/>
      <c r="D27" s="121"/>
      <c r="E27" s="121"/>
      <c r="F27" s="121"/>
      <c r="G27" s="121"/>
    </row>
    <row r="29" spans="2:16" x14ac:dyDescent="0.25">
      <c r="L29" s="52"/>
      <c r="M29" s="52"/>
      <c r="N29" s="52"/>
      <c r="O29" s="52"/>
      <c r="P29" s="52"/>
    </row>
    <row r="30" spans="2:16" x14ac:dyDescent="0.25">
      <c r="L30" s="52"/>
      <c r="M30" s="52"/>
      <c r="N30" s="52"/>
      <c r="O30" s="52"/>
      <c r="P30" s="52"/>
    </row>
    <row r="31" spans="2:16" x14ac:dyDescent="0.25">
      <c r="L31" s="158"/>
      <c r="M31" s="158"/>
      <c r="N31" s="158"/>
      <c r="O31" s="158"/>
      <c r="P31" s="158"/>
    </row>
    <row r="32" spans="2:16" x14ac:dyDescent="0.25">
      <c r="L32" s="158"/>
      <c r="M32" s="158"/>
      <c r="N32" s="158"/>
      <c r="O32" s="158"/>
      <c r="P32" s="158"/>
    </row>
  </sheetData>
  <mergeCells count="4">
    <mergeCell ref="L31:P32"/>
    <mergeCell ref="B23:F24"/>
    <mergeCell ref="A1:G3"/>
    <mergeCell ref="C15:D15"/>
  </mergeCells>
  <printOptions horizontalCentered="1"/>
  <pageMargins left="0.11811023622047245" right="0.11811023622047245" top="0.74803149606299213" bottom="0.55118110236220474" header="0.31496062992125984" footer="0.31496062992125984"/>
  <pageSetup paperSize="9" orientation="landscape" r:id="rId1"/>
  <customProperties>
    <customPr name="EpmWorksheetKeyString_GU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W26"/>
  <sheetViews>
    <sheetView showGridLines="0" topLeftCell="B1" zoomScale="110" zoomScaleNormal="110" workbookViewId="0">
      <selection activeCell="P5" sqref="P5:T8"/>
    </sheetView>
  </sheetViews>
  <sheetFormatPr defaultColWidth="8.85546875" defaultRowHeight="12.75" x14ac:dyDescent="0.2"/>
  <cols>
    <col min="1" max="1" width="5.140625" style="60" customWidth="1"/>
    <col min="2" max="3" width="7.85546875" style="60" customWidth="1"/>
    <col min="4" max="4" width="9.5703125" style="60" bestFit="1" customWidth="1"/>
    <col min="5" max="5" width="10" style="60" bestFit="1" customWidth="1"/>
    <col min="6" max="6" width="8.7109375" style="60" bestFit="1" customWidth="1"/>
    <col min="7" max="7" width="15.7109375" style="60" bestFit="1" customWidth="1"/>
    <col min="8" max="8" width="12.140625" style="60" bestFit="1" customWidth="1"/>
    <col min="9" max="10" width="14.5703125" style="60" bestFit="1" customWidth="1"/>
    <col min="11" max="11" width="5.85546875" style="60" customWidth="1"/>
    <col min="12" max="12" width="13.85546875" style="59" bestFit="1" customWidth="1"/>
    <col min="13" max="13" width="11.7109375" style="59" bestFit="1" customWidth="1"/>
    <col min="14" max="14" width="6.140625" style="59" bestFit="1" customWidth="1"/>
    <col min="15" max="15" width="5.140625" style="60" customWidth="1"/>
    <col min="16" max="16" width="11.140625" style="60" bestFit="1" customWidth="1"/>
    <col min="17" max="17" width="11.7109375" style="60" customWidth="1"/>
    <col min="18" max="18" width="14" style="60" customWidth="1"/>
    <col min="19" max="19" width="24.140625" style="60" bestFit="1" customWidth="1"/>
    <col min="20" max="20" width="12.7109375" style="60" customWidth="1"/>
    <col min="21" max="21" width="5.7109375" style="60" customWidth="1"/>
    <col min="22" max="22" width="10.42578125" style="60" bestFit="1" customWidth="1"/>
    <col min="23" max="23" width="9.7109375" style="60" bestFit="1" customWidth="1"/>
    <col min="24" max="24" width="51.5703125" style="60" bestFit="1" customWidth="1"/>
    <col min="25" max="25" width="16.85546875" style="60" customWidth="1"/>
    <col min="26" max="26" width="17.42578125" style="60" customWidth="1"/>
    <col min="27" max="27" width="17.28515625" style="60" customWidth="1"/>
    <col min="28" max="28" width="17.7109375" style="60" bestFit="1" customWidth="1"/>
    <col min="29" max="29" width="22.5703125" style="60" customWidth="1"/>
    <col min="30" max="30" width="12.7109375" style="60" bestFit="1" customWidth="1"/>
    <col min="31" max="31" width="9.7109375" style="60" bestFit="1" customWidth="1"/>
    <col min="32" max="32" width="8.85546875" style="60"/>
    <col min="33" max="33" width="9.7109375" style="60" bestFit="1" customWidth="1"/>
    <col min="34" max="16384" width="8.85546875" style="60"/>
  </cols>
  <sheetData>
    <row r="1" spans="1:23" ht="12.6" x14ac:dyDescent="0.25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O1" s="58"/>
      <c r="P1" s="58"/>
      <c r="Q1" s="58"/>
      <c r="R1" s="58"/>
      <c r="S1" s="58"/>
      <c r="T1" s="58"/>
      <c r="U1" s="58"/>
    </row>
    <row r="2" spans="1:23" ht="12.6" x14ac:dyDescent="0.25">
      <c r="A2" s="58"/>
      <c r="E2" s="60" t="s">
        <v>49</v>
      </c>
      <c r="K2" s="58"/>
      <c r="O2" s="58"/>
      <c r="Q2" s="60" t="s">
        <v>50</v>
      </c>
      <c r="U2" s="58"/>
    </row>
    <row r="3" spans="1:23" ht="12.95" thickBot="1" x14ac:dyDescent="0.3">
      <c r="A3" s="58"/>
      <c r="K3" s="58"/>
      <c r="L3" s="61"/>
      <c r="O3" s="58"/>
      <c r="U3" s="58"/>
    </row>
    <row r="4" spans="1:23" ht="39.6" customHeight="1" thickTop="1" thickBot="1" x14ac:dyDescent="0.25">
      <c r="A4" s="58"/>
      <c r="B4" s="62" t="s">
        <v>51</v>
      </c>
      <c r="C4" s="63" t="s">
        <v>52</v>
      </c>
      <c r="D4" s="63" t="s">
        <v>53</v>
      </c>
      <c r="E4" s="63" t="s">
        <v>54</v>
      </c>
      <c r="F4" s="63" t="s">
        <v>55</v>
      </c>
      <c r="G4" s="63" t="s">
        <v>56</v>
      </c>
      <c r="H4" s="63" t="s">
        <v>57</v>
      </c>
      <c r="I4" s="63" t="s">
        <v>58</v>
      </c>
      <c r="J4" s="63" t="s">
        <v>59</v>
      </c>
      <c r="K4" s="58"/>
      <c r="L4" s="64"/>
      <c r="N4" s="59" t="s">
        <v>52</v>
      </c>
      <c r="O4" s="58"/>
      <c r="P4" s="65" t="s">
        <v>51</v>
      </c>
      <c r="Q4" s="66" t="s">
        <v>60</v>
      </c>
      <c r="R4" s="66" t="s">
        <v>61</v>
      </c>
      <c r="S4" s="66" t="s">
        <v>62</v>
      </c>
      <c r="T4" s="66" t="s">
        <v>63</v>
      </c>
      <c r="U4" s="58"/>
    </row>
    <row r="5" spans="1:23" ht="20.25" customHeight="1" thickBot="1" x14ac:dyDescent="0.3">
      <c r="A5" s="58"/>
      <c r="B5" s="67">
        <v>2024</v>
      </c>
      <c r="C5" s="68">
        <v>6</v>
      </c>
      <c r="D5" s="69" t="s">
        <v>64</v>
      </c>
      <c r="E5" s="68">
        <v>22000</v>
      </c>
      <c r="F5" s="68">
        <v>23104</v>
      </c>
      <c r="G5" s="70">
        <v>8998.119999999999</v>
      </c>
      <c r="H5" s="71">
        <v>0.21</v>
      </c>
      <c r="I5" s="70">
        <v>1889.61</v>
      </c>
      <c r="J5" s="70">
        <f>G5+I5</f>
        <v>10887.73</v>
      </c>
      <c r="K5" s="58"/>
      <c r="L5" s="72">
        <v>0.7</v>
      </c>
      <c r="M5" s="73">
        <v>2024</v>
      </c>
      <c r="N5" s="59">
        <v>6</v>
      </c>
      <c r="O5" s="58"/>
      <c r="P5" s="74">
        <v>2024</v>
      </c>
      <c r="Q5" s="75">
        <f>G5</f>
        <v>8998.119999999999</v>
      </c>
      <c r="R5" s="75"/>
      <c r="S5" s="75">
        <f>Q5*10%</f>
        <v>899.8119999999999</v>
      </c>
      <c r="T5" s="76">
        <f>SUM(Q5:S5)</f>
        <v>9897.9319999999989</v>
      </c>
      <c r="U5" s="58"/>
    </row>
    <row r="6" spans="1:23" ht="20.100000000000001" customHeight="1" thickBot="1" x14ac:dyDescent="0.3">
      <c r="A6" s="58"/>
      <c r="B6" s="67">
        <v>2025</v>
      </c>
      <c r="C6" s="68">
        <v>12</v>
      </c>
      <c r="D6" s="69" t="s">
        <v>64</v>
      </c>
      <c r="E6" s="68">
        <v>22000</v>
      </c>
      <c r="F6" s="68">
        <v>23104</v>
      </c>
      <c r="G6" s="70">
        <v>2643</v>
      </c>
      <c r="H6" s="71">
        <v>0.21</v>
      </c>
      <c r="I6" s="70">
        <f>G6*H6</f>
        <v>555.03</v>
      </c>
      <c r="J6" s="70">
        <f t="shared" ref="J6:J7" si="0">G6+I6</f>
        <v>3198.0299999999997</v>
      </c>
      <c r="K6" s="58"/>
      <c r="L6" s="72">
        <v>0.2</v>
      </c>
      <c r="M6" s="73">
        <v>2025</v>
      </c>
      <c r="N6" s="59">
        <v>12</v>
      </c>
      <c r="O6" s="58"/>
      <c r="P6" s="74">
        <v>2025</v>
      </c>
      <c r="Q6" s="75">
        <f>G6</f>
        <v>2643</v>
      </c>
      <c r="R6" s="75">
        <v>247.42</v>
      </c>
      <c r="S6" s="75">
        <f>(Q6+R6)*10%</f>
        <v>289.04200000000003</v>
      </c>
      <c r="T6" s="76">
        <f t="shared" ref="T6:T7" si="1">SUM(Q6:S6)</f>
        <v>3179.462</v>
      </c>
      <c r="U6" s="58"/>
      <c r="V6" s="77"/>
    </row>
    <row r="7" spans="1:23" ht="20.100000000000001" customHeight="1" thickBot="1" x14ac:dyDescent="0.3">
      <c r="A7" s="58"/>
      <c r="B7" s="67">
        <v>2026</v>
      </c>
      <c r="C7" s="68">
        <v>6</v>
      </c>
      <c r="D7" s="69" t="s">
        <v>64</v>
      </c>
      <c r="E7" s="68">
        <v>22000</v>
      </c>
      <c r="F7" s="68">
        <v>23104</v>
      </c>
      <c r="G7" s="70">
        <v>1293.4499999999998</v>
      </c>
      <c r="H7" s="71">
        <v>0.21</v>
      </c>
      <c r="I7" s="70">
        <f>G7*H7-0.0045</f>
        <v>271.61999999999995</v>
      </c>
      <c r="J7" s="70">
        <f t="shared" si="0"/>
        <v>1565.0699999999997</v>
      </c>
      <c r="K7" s="58"/>
      <c r="L7" s="72">
        <v>0.1</v>
      </c>
      <c r="M7" s="73">
        <v>2026</v>
      </c>
      <c r="N7" s="59">
        <v>6</v>
      </c>
      <c r="O7" s="58"/>
      <c r="P7" s="74">
        <v>2026</v>
      </c>
      <c r="Q7" s="75">
        <f>G7</f>
        <v>1293.4499999999998</v>
      </c>
      <c r="R7" s="75"/>
      <c r="S7" s="75">
        <f>Q7*10%</f>
        <v>129.345</v>
      </c>
      <c r="T7" s="76">
        <f t="shared" si="1"/>
        <v>1422.7949999999998</v>
      </c>
      <c r="U7" s="58"/>
      <c r="W7" s="78"/>
    </row>
    <row r="8" spans="1:23" ht="20.100000000000001" customHeight="1" thickBot="1" x14ac:dyDescent="0.3">
      <c r="A8" s="58"/>
      <c r="B8" s="79" t="s">
        <v>65</v>
      </c>
      <c r="C8" s="80"/>
      <c r="D8" s="81"/>
      <c r="E8" s="81"/>
      <c r="F8" s="82"/>
      <c r="G8" s="83">
        <f>(G5+G6+G7)</f>
        <v>12934.57</v>
      </c>
      <c r="H8" s="84"/>
      <c r="I8" s="83">
        <f>SUM(I5:I7)</f>
        <v>2716.2599999999998</v>
      </c>
      <c r="J8" s="83">
        <f>J5+J6+J7</f>
        <v>15650.829999999998</v>
      </c>
      <c r="K8" s="58"/>
      <c r="L8" s="72">
        <v>1</v>
      </c>
      <c r="M8" s="73"/>
      <c r="O8" s="58"/>
      <c r="P8" s="85" t="s">
        <v>65</v>
      </c>
      <c r="Q8" s="86">
        <f>SUM(Q5:Q7)</f>
        <v>12934.57</v>
      </c>
      <c r="R8" s="86">
        <f>SUM(R5:R7)</f>
        <v>247.42</v>
      </c>
      <c r="S8" s="86">
        <f>SUM(S5:S7)</f>
        <v>1318.1989999999998</v>
      </c>
      <c r="T8" s="87">
        <f>SUM(T5:T7)</f>
        <v>14500.188999999998</v>
      </c>
      <c r="U8" s="58"/>
      <c r="V8" s="77"/>
      <c r="W8" s="78"/>
    </row>
    <row r="9" spans="1:23" ht="13.5" thickTop="1" x14ac:dyDescent="0.3">
      <c r="A9" s="58"/>
      <c r="B9" s="88"/>
      <c r="C9" s="88"/>
      <c r="D9" s="89"/>
      <c r="E9" s="89"/>
      <c r="F9" s="89"/>
      <c r="G9" s="90"/>
      <c r="H9" s="91"/>
      <c r="I9" s="92"/>
      <c r="J9" s="92"/>
      <c r="K9" s="58"/>
      <c r="L9" s="72"/>
      <c r="M9" s="73"/>
      <c r="O9" s="58"/>
      <c r="P9" s="58"/>
      <c r="Q9" s="58"/>
      <c r="R9" s="58"/>
      <c r="S9" s="58"/>
      <c r="T9" s="93"/>
      <c r="U9" s="58"/>
      <c r="W9" s="78"/>
    </row>
    <row r="10" spans="1:23" ht="14.25" customHeight="1" x14ac:dyDescent="0.25">
      <c r="A10" s="58"/>
      <c r="H10" s="78"/>
      <c r="I10" s="78"/>
      <c r="K10" s="58"/>
      <c r="O10" s="58"/>
      <c r="Q10" s="60" t="s">
        <v>50</v>
      </c>
      <c r="U10" s="58"/>
    </row>
    <row r="11" spans="1:23" ht="12.6" x14ac:dyDescent="0.25">
      <c r="A11" s="58"/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94"/>
      <c r="O11" s="58"/>
      <c r="U11" s="58"/>
    </row>
    <row r="12" spans="1:23" ht="12.6" x14ac:dyDescent="0.25">
      <c r="G12" s="95"/>
    </row>
    <row r="13" spans="1:23" ht="12.6" x14ac:dyDescent="0.25">
      <c r="G13" s="95"/>
    </row>
    <row r="14" spans="1:23" ht="12.6" x14ac:dyDescent="0.25">
      <c r="G14" s="95"/>
      <c r="I14" s="78"/>
    </row>
    <row r="15" spans="1:23" ht="12.6" x14ac:dyDescent="0.25">
      <c r="G15" s="95"/>
    </row>
    <row r="16" spans="1:23" ht="12.6" x14ac:dyDescent="0.25">
      <c r="G16" s="95"/>
      <c r="I16" s="78"/>
      <c r="P16" s="78"/>
    </row>
    <row r="17" spans="7:8" ht="17.100000000000001" customHeight="1" x14ac:dyDescent="0.25">
      <c r="G17" s="95"/>
    </row>
    <row r="18" spans="7:8" ht="17.100000000000001" customHeight="1" x14ac:dyDescent="0.25">
      <c r="G18" s="95"/>
    </row>
    <row r="19" spans="7:8" ht="17.100000000000001" customHeight="1" x14ac:dyDescent="0.25"/>
    <row r="20" spans="7:8" ht="17.100000000000001" customHeight="1" x14ac:dyDescent="0.25">
      <c r="G20" s="78"/>
    </row>
    <row r="21" spans="7:8" ht="17.100000000000001" customHeight="1" x14ac:dyDescent="0.25"/>
    <row r="22" spans="7:8" ht="17.100000000000001" customHeight="1" x14ac:dyDescent="0.25"/>
    <row r="23" spans="7:8" ht="17.100000000000001" customHeight="1" x14ac:dyDescent="0.25"/>
    <row r="24" spans="7:8" ht="17.100000000000001" customHeight="1" x14ac:dyDescent="0.2">
      <c r="H24" s="60" t="s">
        <v>66</v>
      </c>
    </row>
    <row r="25" spans="7:8" ht="17.100000000000001" customHeight="1" x14ac:dyDescent="0.25"/>
    <row r="26" spans="7:8" ht="20.100000000000001" customHeight="1" x14ac:dyDescent="0.25"/>
  </sheetData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landscape" r:id="rId1"/>
  <headerFooter>
    <oddFooter>&amp;L&amp;F&amp;R&amp;A</oddFooter>
  </headerFooter>
  <customProperties>
    <customPr name="EpmWorksheetKeyString_GUID" r:id="rId2"/>
  </customProperties>
  <ignoredErrors>
    <ignoredError sqref="S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4</vt:i4>
      </vt:variant>
      <vt:variant>
        <vt:lpstr>Intervals amb nom</vt:lpstr>
      </vt:variant>
      <vt:variant>
        <vt:i4>4</vt:i4>
      </vt:variant>
    </vt:vector>
  </HeadingPairs>
  <TitlesOfParts>
    <vt:vector size="8" baseType="lpstr">
      <vt:lpstr>Modificació SARA</vt:lpstr>
      <vt:lpstr>ANNEX 4 Lot 1</vt:lpstr>
      <vt:lpstr>ANNEX 3 BIS</vt:lpstr>
      <vt:lpstr>PBL i VEC amb prorroga PU</vt:lpstr>
      <vt:lpstr>'ANNEX 3 BIS'!Àrea_d'impressió</vt:lpstr>
      <vt:lpstr>'ANNEX 4 Lot 1'!Àrea_d'impressió</vt:lpstr>
      <vt:lpstr>'Modificació SARA'!Àrea_d'impressió</vt:lpstr>
      <vt:lpstr>'PBL i VEC amb prorroga PU'!Àrea_d'impressió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2024-04-18T10:37:59Z</cp:lastPrinted>
  <dcterms:created xsi:type="dcterms:W3CDTF">2024-01-08T12:34:54Z</dcterms:created>
  <dcterms:modified xsi:type="dcterms:W3CDTF">2024-07-01T06:27:04Z</dcterms:modified>
</cp:coreProperties>
</file>