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K:\QUOTA\IMSS\Jurídic_restore\CONTRACTES\2026\26000063 P2500160 Primer la Llar\"/>
    </mc:Choice>
  </mc:AlternateContent>
  <xr:revisionPtr revIDLastSave="0" documentId="13_ncr:1_{1D5EE7EB-FBBC-4665-9C03-03C1DCF0A3A0}" xr6:coauthVersionLast="47" xr6:coauthVersionMax="47" xr10:uidLastSave="{00000000-0000-0000-0000-000000000000}"/>
  <bookViews>
    <workbookView xWindow="-60" yWindow="-60" windowWidth="28920" windowHeight="15720" xr2:uid="{00000000-000D-0000-FFFF-FFFF00000000}"/>
  </bookViews>
  <sheets>
    <sheet name="Annex LOT 1" sheetId="1" r:id="rId1"/>
  </sheets>
  <externalReferences>
    <externalReference r:id="rId2"/>
  </externalReferences>
  <definedNames>
    <definedName name="_xlnm.Print_Area" localSheetId="0">'Annex LOT 1'!$A$1:$K$47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1" l="1"/>
  <c r="I20" i="1" s="1"/>
  <c r="I34" i="1" s="1"/>
  <c r="I35" i="1" s="1"/>
  <c r="I18" i="1"/>
  <c r="I19" i="1"/>
  <c r="I16" i="1"/>
  <c r="F9" i="1"/>
  <c r="G9" i="1" s="1"/>
  <c r="G10" i="1" s="1"/>
  <c r="G30" i="1" s="1"/>
  <c r="I9" i="1"/>
  <c r="I10" i="1" s="1"/>
  <c r="I30" i="1" s="1"/>
  <c r="I31" i="1" s="1"/>
  <c r="F12" i="1"/>
  <c r="G12" i="1" s="1"/>
  <c r="I12" i="1"/>
  <c r="I14" i="1" s="1"/>
  <c r="I32" i="1" s="1"/>
  <c r="I33" i="1" s="1"/>
  <c r="F13" i="1"/>
  <c r="G13" i="1" s="1"/>
  <c r="I13" i="1"/>
  <c r="F16" i="1"/>
  <c r="G16" i="1" s="1"/>
  <c r="F17" i="1"/>
  <c r="G17" i="1"/>
  <c r="F18" i="1"/>
  <c r="G18" i="1"/>
  <c r="F19" i="1"/>
  <c r="G19" i="1"/>
  <c r="G23" i="1"/>
  <c r="I23" i="1"/>
  <c r="G24" i="1"/>
  <c r="I24" i="1"/>
  <c r="G25" i="1"/>
  <c r="I25" i="1"/>
  <c r="G26" i="1"/>
  <c r="I26" i="1"/>
  <c r="G27" i="1"/>
  <c r="I27" i="1"/>
  <c r="G20" i="1" l="1"/>
  <c r="G34" i="1" s="1"/>
  <c r="G35" i="1" s="1"/>
  <c r="I28" i="1"/>
  <c r="I36" i="1" s="1"/>
  <c r="I37" i="1" s="1"/>
  <c r="G14" i="1"/>
  <c r="G32" i="1" s="1"/>
  <c r="G33" i="1" s="1"/>
  <c r="G28" i="1"/>
  <c r="G36" i="1" s="1"/>
  <c r="G37" i="1" s="1"/>
  <c r="C36" i="1"/>
  <c r="G40" i="1"/>
  <c r="G31" i="1"/>
  <c r="I38" i="1" l="1"/>
  <c r="H40" i="1"/>
  <c r="G38" i="1"/>
</calcChain>
</file>

<file path=xl/sharedStrings.xml><?xml version="1.0" encoding="utf-8"?>
<sst xmlns="http://schemas.openxmlformats.org/spreadsheetml/2006/main" count="70" uniqueCount="55">
  <si>
    <t>Les quantitats indicades per l’IMSS com a preu global net, així com cadascun dels preus unitaris nets determinats constitueixen la xifra màxima per sobre de la qual s'estimarà que les ofertes dels licitadors excedeixen el tipus de la licitació i, per tant, seran excloses.</t>
  </si>
  <si>
    <t>Barcelona, en la data de signatura</t>
  </si>
  <si>
    <t xml:space="preserve">TOTAL PROVEIDOR: </t>
  </si>
  <si>
    <t>TOTAL:</t>
  </si>
  <si>
    <t>IVA (21%) MÒDUL MANTENIMENT</t>
  </si>
  <si>
    <t>IMPORT MODÙL MATENIMENT PROVEÏDOR</t>
  </si>
  <si>
    <t>IMPORT MODÙL MATENIMENT</t>
  </si>
  <si>
    <t>IVA (10%)</t>
  </si>
  <si>
    <t>IMPORT ACTIVITATS SOCIO EDUCATIVES PROVEÏDOR</t>
  </si>
  <si>
    <t>IMPORT ACTIVITATS SOCIO EDUCATIVES</t>
  </si>
  <si>
    <t>IMPORT PREUS UNITARIS PROVEÏDOR</t>
  </si>
  <si>
    <t>IMPORT PREUS UNITARIS</t>
  </si>
  <si>
    <t>º</t>
  </si>
  <si>
    <t>IMPORT PREU GLOBAL PROVEÏDOR</t>
  </si>
  <si>
    <t>IMPORT PREU GLOBAL</t>
  </si>
  <si>
    <t>Aquest document cal presentar-lo en PDF i degudament signat pel representant legal de l'empresa.</t>
  </si>
  <si>
    <t>Subtotal preus mòduls manteniment proveïdor</t>
  </si>
  <si>
    <t>Subtotal preus mòduls manteniment</t>
  </si>
  <si>
    <t>D'acord amb preus de la Memòria justificativa</t>
  </si>
  <si>
    <t>PREU MÀXIM</t>
  </si>
  <si>
    <t>Reparacions ordinàries no estructurals</t>
  </si>
  <si>
    <t>Neteja</t>
  </si>
  <si>
    <t>Trasllat mobiliari entre pisos</t>
  </si>
  <si>
    <t xml:space="preserve">Compra i reposició electrodomèstics </t>
  </si>
  <si>
    <t>Compra i reposició mobiliari</t>
  </si>
  <si>
    <t>Despeses per mòdul manteniment</t>
  </si>
  <si>
    <t>Subtotal preus mòduls activitats proveïdor</t>
  </si>
  <si>
    <t>Lloguer esapis</t>
  </si>
  <si>
    <t>Transports usuaris activitats comunitàries</t>
  </si>
  <si>
    <t>Activitats comunitàries sense trasllat</t>
  </si>
  <si>
    <t>Formació i tallers</t>
  </si>
  <si>
    <t>Despeses per mòdul activitats socio educatives</t>
  </si>
  <si>
    <t>Subtotal preus unitaris proveïdor</t>
  </si>
  <si>
    <t>Subtotal preus unitaris</t>
  </si>
  <si>
    <t>PREU UNITARI - hores</t>
  </si>
  <si>
    <t>Servei atenció psicològica, si s'escau</t>
  </si>
  <si>
    <t>Servei d'auxiliar d' infermeria</t>
  </si>
  <si>
    <t xml:space="preserve">Despeses per preu UNITARI </t>
  </si>
  <si>
    <t>Subtotal preu global proveïdor</t>
  </si>
  <si>
    <t>Subtotal preu global</t>
  </si>
  <si>
    <t>PREU GLOBAL</t>
  </si>
  <si>
    <t>Gestió global del servei</t>
  </si>
  <si>
    <t>Despeses per preu GLOBAL</t>
  </si>
  <si>
    <t>Import  proveïdor</t>
  </si>
  <si>
    <t>Preu u/t  proveïdor</t>
  </si>
  <si>
    <t>Import sortida</t>
  </si>
  <si>
    <t>Preu u/t sortida</t>
  </si>
  <si>
    <t>Quantitat</t>
  </si>
  <si>
    <t>Descripció</t>
  </si>
  <si>
    <t>Codi</t>
  </si>
  <si>
    <t>24 MESOS</t>
  </si>
  <si>
    <t xml:space="preserve"> 1/07/2026 a 30/06/2028</t>
  </si>
  <si>
    <t>Pel període inicial del contracte:</t>
  </si>
  <si>
    <t>GESTIÓ DEL SERVEI “PRIMER LA LLAR” ADREÇAT A PERSONES EN SITUACIÓ DE SENSE LLAR A LA CIUTAT DE BARCELONA  LOT 1</t>
  </si>
  <si>
    <t>EXP 015_P25000160                  ANNEX-3 BIS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</si>
</sst>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00\ _€_-;\-* #,##0.00\ _€_-;_-* &quot;-&quot;??\ _€_-;_-@_-"/>
    <numFmt numFmtId="165" formatCode="_-* #,##0.0000\ [$€-403]_-;\-* #,##0.0000\ [$€-403]_-;_-* &quot;-&quot;????\ [$€-403]_-;_-@_-"/>
    <numFmt numFmtId="166" formatCode="_-* #,##0.00\ [$€-403]_-;\-* #,##0.00\ [$€-403]_-;_-* &quot;-&quot;??\ [$€-403]_-;_-@_-"/>
    <numFmt numFmtId="167" formatCode="_-* #,##0\ _€_-;\-* #,##0\ _€_-;_-* &quot;-&quot;??\ _€_-;_-@_-"/>
    <numFmt numFmtId="168" formatCode="_-* #,##0.0000\ [$€-403]_-;\-* #,##0.0000\ [$€-403]_-;_-* &quot;-&quot;??\ [$€-403]_-;_-@_-"/>
    <numFmt numFmtId="169" formatCode="#,##0_ ;\-#,##0\ "/>
  </numFmts>
  <fonts count="9" x14ac:knownFonts="1">
    <font>
      <sz val="10"/>
      <name val="Arial"/>
    </font>
    <font>
      <b/>
      <sz val="11"/>
      <color theme="0"/>
      <name val="Aptos Narrow"/>
      <family val="2"/>
      <scheme val="minor"/>
    </font>
    <font>
      <sz val="11"/>
      <color theme="0"/>
      <name val="Aptos Narrow"/>
      <family val="2"/>
      <scheme val="minor"/>
    </font>
    <font>
      <sz val="11"/>
      <name val="Aptos Narrow"/>
      <family val="2"/>
      <scheme val="minor"/>
    </font>
    <font>
      <sz val="11"/>
      <color rgb="FF000000"/>
      <name val="Aptos Narrow"/>
      <family val="2"/>
      <scheme val="minor"/>
    </font>
    <font>
      <sz val="10"/>
      <name val="Arial"/>
      <family val="2"/>
    </font>
    <font>
      <b/>
      <sz val="11"/>
      <name val="Aptos Narrow"/>
      <family val="2"/>
      <scheme val="minor"/>
    </font>
    <font>
      <b/>
      <sz val="11"/>
      <color rgb="FF000000"/>
      <name val="Aptos Narrow"/>
      <family val="2"/>
      <scheme val="minor"/>
    </font>
    <font>
      <b/>
      <i/>
      <sz val="12"/>
      <color rgb="FF000000"/>
      <name val="Calibri"/>
      <family val="2"/>
    </font>
  </fonts>
  <fills count="11">
    <fill>
      <patternFill patternType="none"/>
    </fill>
    <fill>
      <patternFill patternType="gray125"/>
    </fill>
    <fill>
      <patternFill patternType="solid">
        <fgColor rgb="FF00B050"/>
        <bgColor rgb="FF000000"/>
      </patternFill>
    </fill>
    <fill>
      <patternFill patternType="solid">
        <fgColor rgb="FFD9D9D9"/>
        <bgColor rgb="FF000000"/>
      </patternFill>
    </fill>
    <fill>
      <patternFill patternType="solid">
        <fgColor theme="0" tint="-0.14999847407452621"/>
        <bgColor indexed="64"/>
      </patternFill>
    </fill>
    <fill>
      <patternFill patternType="solid">
        <fgColor rgb="FFC4D79B"/>
        <bgColor rgb="FF000000"/>
      </patternFill>
    </fill>
    <fill>
      <patternFill patternType="solid">
        <fgColor rgb="FFFFFFFF"/>
        <bgColor rgb="FF000000"/>
      </patternFill>
    </fill>
    <fill>
      <patternFill patternType="solid">
        <fgColor theme="0"/>
        <bgColor indexed="64"/>
      </patternFill>
    </fill>
    <fill>
      <patternFill patternType="solid">
        <fgColor theme="0"/>
        <bgColor rgb="FF000000"/>
      </patternFill>
    </fill>
    <fill>
      <patternFill patternType="solid">
        <fgColor rgb="FFFFCC00"/>
        <bgColor rgb="FF000000"/>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medium">
        <color indexed="64"/>
      </bottom>
      <diagonal/>
    </border>
    <border>
      <left/>
      <right/>
      <top style="thin">
        <color indexed="64"/>
      </top>
      <bottom/>
      <diagonal/>
    </border>
    <border>
      <left style="thin">
        <color indexed="64"/>
      </left>
      <right style="thin">
        <color indexed="64"/>
      </right>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s>
  <cellStyleXfs count="3">
    <xf numFmtId="0" fontId="0" fillId="0" borderId="0"/>
    <xf numFmtId="43" fontId="5" fillId="0" borderId="0" applyFont="0" applyFill="0" applyBorder="0" applyAlignment="0" applyProtection="0"/>
    <xf numFmtId="44" fontId="5" fillId="0" borderId="0" applyFont="0" applyFill="0" applyBorder="0" applyAlignment="0" applyProtection="0"/>
  </cellStyleXfs>
  <cellXfs count="121">
    <xf numFmtId="0" fontId="0" fillId="0" borderId="0" xfId="0"/>
    <xf numFmtId="0" fontId="3" fillId="0" borderId="0" xfId="0" applyFont="1"/>
    <xf numFmtId="165" fontId="3" fillId="0" borderId="0" xfId="0" applyNumberFormat="1" applyFont="1"/>
    <xf numFmtId="166" fontId="3" fillId="0" borderId="0" xfId="0" applyNumberFormat="1" applyFont="1"/>
    <xf numFmtId="0" fontId="3" fillId="2" borderId="0" xfId="0" applyFont="1" applyFill="1" applyProtection="1"/>
    <xf numFmtId="0" fontId="3" fillId="0" borderId="0" xfId="0" applyFont="1" applyProtection="1"/>
    <xf numFmtId="0" fontId="6" fillId="0" borderId="15" xfId="0" applyFont="1" applyBorder="1" applyAlignment="1" applyProtection="1">
      <alignment horizontal="center" vertical="center"/>
    </xf>
    <xf numFmtId="0" fontId="6" fillId="0" borderId="32" xfId="0" applyFont="1" applyBorder="1" applyAlignment="1" applyProtection="1">
      <alignment horizontal="center" vertical="center"/>
    </xf>
    <xf numFmtId="0" fontId="6" fillId="0" borderId="25" xfId="0" applyFont="1" applyBorder="1" applyAlignment="1" applyProtection="1">
      <alignment horizontal="center" vertical="center"/>
    </xf>
    <xf numFmtId="0" fontId="3" fillId="0" borderId="0" xfId="0" applyFont="1" applyAlignment="1" applyProtection="1">
      <alignment horizontal="right"/>
    </xf>
    <xf numFmtId="0" fontId="6" fillId="0" borderId="0" xfId="0" applyFont="1" applyProtection="1"/>
    <xf numFmtId="0" fontId="4" fillId="0" borderId="0" xfId="0" applyFont="1" applyProtection="1"/>
    <xf numFmtId="2" fontId="4" fillId="0" borderId="0" xfId="0" applyNumberFormat="1" applyFont="1" applyProtection="1"/>
    <xf numFmtId="0" fontId="6" fillId="9" borderId="31" xfId="0" applyFont="1" applyFill="1" applyBorder="1" applyAlignment="1" applyProtection="1">
      <alignment horizontal="center" vertical="center" wrapText="1"/>
    </xf>
    <xf numFmtId="0" fontId="6" fillId="9" borderId="13" xfId="0" applyFont="1" applyFill="1" applyBorder="1" applyAlignment="1" applyProtection="1">
      <alignment horizontal="center" vertical="center" wrapText="1"/>
    </xf>
    <xf numFmtId="2" fontId="6" fillId="9" borderId="13" xfId="0" applyNumberFormat="1" applyFont="1" applyFill="1" applyBorder="1" applyAlignment="1" applyProtection="1">
      <alignment horizontal="center" vertical="center" wrapText="1"/>
    </xf>
    <xf numFmtId="0" fontId="6" fillId="9" borderId="30" xfId="0" applyFont="1" applyFill="1" applyBorder="1" applyAlignment="1" applyProtection="1">
      <alignment horizontal="center" vertical="center" wrapText="1"/>
    </xf>
    <xf numFmtId="0" fontId="6" fillId="6" borderId="0" xfId="0" quotePrefix="1" applyFont="1" applyFill="1" applyAlignment="1" applyProtection="1">
      <alignment horizontal="center" vertical="center" wrapText="1"/>
    </xf>
    <xf numFmtId="0" fontId="3" fillId="6" borderId="0" xfId="0" quotePrefix="1" applyFont="1" applyFill="1" applyAlignment="1" applyProtection="1">
      <alignment vertical="center" wrapText="1"/>
    </xf>
    <xf numFmtId="166" fontId="6" fillId="0" borderId="0" xfId="0" applyNumberFormat="1" applyFont="1" applyAlignment="1" applyProtection="1">
      <alignment horizontal="center" vertical="center"/>
    </xf>
    <xf numFmtId="166" fontId="6" fillId="0" borderId="29" xfId="0" applyNumberFormat="1" applyFont="1" applyBorder="1" applyAlignment="1" applyProtection="1">
      <alignment horizontal="center" vertical="center"/>
    </xf>
    <xf numFmtId="166" fontId="3" fillId="0" borderId="0" xfId="0" applyNumberFormat="1" applyFont="1" applyAlignment="1" applyProtection="1">
      <alignment vertical="center"/>
    </xf>
    <xf numFmtId="0" fontId="6" fillId="4" borderId="7" xfId="0" quotePrefix="1" applyFont="1" applyFill="1" applyBorder="1" applyAlignment="1" applyProtection="1">
      <alignment horizontal="left" vertical="center" wrapText="1"/>
    </xf>
    <xf numFmtId="0" fontId="3" fillId="6" borderId="7" xfId="0" quotePrefix="1" applyFont="1" applyFill="1" applyBorder="1" applyAlignment="1" applyProtection="1">
      <alignment vertical="center" wrapText="1"/>
    </xf>
    <xf numFmtId="169" fontId="3" fillId="6" borderId="18" xfId="0" quotePrefix="1" applyNumberFormat="1" applyFont="1" applyFill="1" applyBorder="1" applyAlignment="1" applyProtection="1">
      <alignment horizontal="center" vertical="center" wrapText="1"/>
    </xf>
    <xf numFmtId="44" fontId="3" fillId="0" borderId="1" xfId="2" applyFont="1" applyFill="1" applyBorder="1" applyAlignment="1" applyProtection="1">
      <alignment horizontal="center"/>
    </xf>
    <xf numFmtId="166" fontId="3" fillId="0" borderId="6" xfId="0" applyNumberFormat="1" applyFont="1" applyBorder="1" applyAlignment="1" applyProtection="1">
      <alignment vertical="center"/>
    </xf>
    <xf numFmtId="166" fontId="3" fillId="0" borderId="4" xfId="0" applyNumberFormat="1" applyFont="1" applyBorder="1" applyAlignment="1" applyProtection="1">
      <alignment vertical="center"/>
    </xf>
    <xf numFmtId="0" fontId="4" fillId="0" borderId="0" xfId="0" applyFont="1" applyAlignment="1" applyProtection="1">
      <alignment horizontal="center" vertical="center" wrapText="1"/>
    </xf>
    <xf numFmtId="167" fontId="6" fillId="6" borderId="15" xfId="1" quotePrefix="1" applyNumberFormat="1" applyFont="1" applyFill="1" applyBorder="1" applyAlignment="1" applyProtection="1">
      <alignment horizontal="right" wrapText="1"/>
    </xf>
    <xf numFmtId="167" fontId="6" fillId="6" borderId="25" xfId="1" quotePrefix="1" applyNumberFormat="1" applyFont="1" applyFill="1" applyBorder="1" applyAlignment="1" applyProtection="1">
      <alignment horizontal="right" wrapText="1"/>
    </xf>
    <xf numFmtId="166" fontId="6" fillId="0" borderId="14" xfId="0" applyNumberFormat="1" applyFont="1" applyBorder="1" applyAlignment="1" applyProtection="1">
      <alignment vertical="center"/>
    </xf>
    <xf numFmtId="0" fontId="4" fillId="0" borderId="20" xfId="0" applyFont="1" applyBorder="1" applyAlignment="1" applyProtection="1">
      <alignment horizontal="center" vertical="center" wrapText="1"/>
    </xf>
    <xf numFmtId="166" fontId="3" fillId="6" borderId="28" xfId="0" quotePrefix="1" applyNumberFormat="1" applyFont="1" applyFill="1" applyBorder="1" applyAlignment="1" applyProtection="1">
      <alignment vertical="center" wrapText="1"/>
    </xf>
    <xf numFmtId="168" fontId="3" fillId="0" borderId="0" xfId="0" applyNumberFormat="1" applyFont="1" applyAlignment="1" applyProtection="1">
      <alignment vertical="center"/>
    </xf>
    <xf numFmtId="0" fontId="3" fillId="0" borderId="27" xfId="0" quotePrefix="1" applyFont="1" applyBorder="1" applyAlignment="1" applyProtection="1">
      <alignment horizontal="left" vertical="center" wrapText="1"/>
    </xf>
    <xf numFmtId="167" fontId="3" fillId="6" borderId="7" xfId="1" quotePrefix="1" applyNumberFormat="1" applyFont="1" applyFill="1" applyBorder="1" applyAlignment="1" applyProtection="1">
      <alignment horizontal="center" vertical="center" wrapText="1"/>
    </xf>
    <xf numFmtId="166" fontId="3" fillId="0" borderId="7" xfId="0" applyNumberFormat="1" applyFont="1" applyBorder="1" applyAlignment="1" applyProtection="1">
      <alignment horizontal="center" vertical="center"/>
    </xf>
    <xf numFmtId="166" fontId="3" fillId="0" borderId="7" xfId="0" applyNumberFormat="1" applyFont="1" applyBorder="1" applyAlignment="1" applyProtection="1">
      <alignment vertical="center"/>
    </xf>
    <xf numFmtId="0" fontId="3" fillId="0" borderId="7" xfId="0" quotePrefix="1" applyFont="1" applyBorder="1" applyAlignment="1" applyProtection="1">
      <alignment horizontal="left" vertical="center" wrapText="1"/>
    </xf>
    <xf numFmtId="167" fontId="3" fillId="6" borderId="4" xfId="1" quotePrefix="1" applyNumberFormat="1" applyFont="1" applyFill="1" applyBorder="1" applyAlignment="1" applyProtection="1">
      <alignment horizontal="center" vertical="center" wrapText="1"/>
    </xf>
    <xf numFmtId="166" fontId="3" fillId="0" borderId="4" xfId="0" applyNumberFormat="1" applyFont="1" applyBorder="1" applyAlignment="1" applyProtection="1">
      <alignment horizontal="center" vertical="center"/>
    </xf>
    <xf numFmtId="0" fontId="3" fillId="0" borderId="22" xfId="0" quotePrefix="1" applyFont="1" applyBorder="1" applyAlignment="1" applyProtection="1">
      <alignment horizontal="left" vertical="center" wrapText="1"/>
    </xf>
    <xf numFmtId="0" fontId="3" fillId="6" borderId="26" xfId="0" quotePrefix="1" applyFont="1" applyFill="1" applyBorder="1" applyAlignment="1" applyProtection="1">
      <alignment vertical="center" wrapText="1"/>
    </xf>
    <xf numFmtId="0" fontId="3" fillId="0" borderId="19" xfId="0" quotePrefix="1" applyFont="1" applyBorder="1" applyAlignment="1" applyProtection="1">
      <alignment vertical="center" wrapText="1"/>
    </xf>
    <xf numFmtId="167" fontId="6" fillId="0" borderId="19" xfId="1" quotePrefix="1" applyNumberFormat="1" applyFont="1" applyFill="1" applyBorder="1" applyAlignment="1" applyProtection="1">
      <alignment horizontal="right" vertical="center" wrapText="1"/>
    </xf>
    <xf numFmtId="166" fontId="6" fillId="0" borderId="19" xfId="0" applyNumberFormat="1" applyFont="1" applyBorder="1" applyAlignment="1" applyProtection="1">
      <alignment vertical="center"/>
    </xf>
    <xf numFmtId="0" fontId="3" fillId="6" borderId="9" xfId="0" quotePrefix="1" applyFont="1" applyFill="1" applyBorder="1" applyAlignment="1" applyProtection="1">
      <alignment vertical="center" wrapText="1"/>
    </xf>
    <xf numFmtId="164" fontId="3" fillId="6" borderId="24" xfId="1" quotePrefix="1" applyNumberFormat="1" applyFont="1" applyFill="1" applyBorder="1" applyAlignment="1" applyProtection="1">
      <alignment horizontal="right" vertical="center" wrapText="1"/>
    </xf>
    <xf numFmtId="166" fontId="3" fillId="0" borderId="17" xfId="0" applyNumberFormat="1" applyFont="1" applyBorder="1" applyAlignment="1" applyProtection="1">
      <alignment horizontal="center" vertical="center"/>
    </xf>
    <xf numFmtId="166" fontId="3" fillId="0" borderId="23" xfId="0" applyNumberFormat="1" applyFont="1" applyBorder="1" applyAlignment="1" applyProtection="1">
      <alignment horizontal="center" vertical="center"/>
    </xf>
    <xf numFmtId="166" fontId="3" fillId="0" borderId="1" xfId="0" applyNumberFormat="1" applyFont="1" applyBorder="1" applyAlignment="1" applyProtection="1">
      <alignment vertical="center"/>
    </xf>
    <xf numFmtId="0" fontId="3" fillId="6" borderId="22" xfId="0" quotePrefix="1" applyFont="1" applyFill="1" applyBorder="1" applyAlignment="1" applyProtection="1">
      <alignment vertical="center" wrapText="1"/>
    </xf>
    <xf numFmtId="164" fontId="3" fillId="6" borderId="7" xfId="1" quotePrefix="1" applyNumberFormat="1" applyFont="1" applyFill="1" applyBorder="1" applyAlignment="1" applyProtection="1">
      <alignment horizontal="right" vertical="center" wrapText="1"/>
    </xf>
    <xf numFmtId="0" fontId="3" fillId="0" borderId="0" xfId="0" quotePrefix="1" applyFont="1" applyAlignment="1" applyProtection="1">
      <alignment horizontal="left" vertical="center" wrapText="1"/>
    </xf>
    <xf numFmtId="164" fontId="3" fillId="6" borderId="0" xfId="1" quotePrefix="1" applyNumberFormat="1" applyFont="1" applyFill="1" applyBorder="1" applyAlignment="1" applyProtection="1">
      <alignment horizontal="right" vertical="center" wrapText="1"/>
    </xf>
    <xf numFmtId="166" fontId="3" fillId="0" borderId="0" xfId="0" applyNumberFormat="1" applyFont="1" applyAlignment="1" applyProtection="1">
      <alignment horizontal="center" vertical="center"/>
    </xf>
    <xf numFmtId="166" fontId="6" fillId="0" borderId="17" xfId="0" applyNumberFormat="1" applyFont="1" applyBorder="1" applyAlignment="1" applyProtection="1">
      <alignment horizontal="center" vertical="center"/>
    </xf>
    <xf numFmtId="166" fontId="3" fillId="0" borderId="21" xfId="0" applyNumberFormat="1" applyFont="1" applyBorder="1" applyAlignment="1" applyProtection="1">
      <alignment vertical="center"/>
    </xf>
    <xf numFmtId="167" fontId="3" fillId="6" borderId="0" xfId="1" quotePrefix="1" applyNumberFormat="1" applyFont="1" applyFill="1" applyBorder="1" applyAlignment="1" applyProtection="1">
      <alignment horizontal="right" vertical="center" wrapText="1"/>
    </xf>
    <xf numFmtId="166" fontId="3" fillId="0" borderId="29" xfId="0" applyNumberFormat="1" applyFont="1" applyBorder="1" applyAlignment="1" applyProtection="1">
      <alignment vertical="center"/>
    </xf>
    <xf numFmtId="0" fontId="6" fillId="4" borderId="7" xfId="0" quotePrefix="1" applyFont="1" applyFill="1" applyBorder="1" applyAlignment="1" applyProtection="1">
      <alignment horizontal="center" vertical="center" wrapText="1"/>
    </xf>
    <xf numFmtId="0" fontId="3" fillId="0" borderId="20" xfId="0" quotePrefix="1" applyFont="1" applyBorder="1" applyAlignment="1" applyProtection="1">
      <alignment vertical="center" wrapText="1"/>
    </xf>
    <xf numFmtId="167" fontId="3" fillId="6" borderId="18" xfId="1" quotePrefix="1" applyNumberFormat="1" applyFont="1" applyFill="1" applyBorder="1" applyAlignment="1" applyProtection="1">
      <alignment horizontal="center" vertical="center" wrapText="1"/>
    </xf>
    <xf numFmtId="167" fontId="3" fillId="6" borderId="6" xfId="1" quotePrefix="1" applyNumberFormat="1" applyFont="1" applyFill="1" applyBorder="1" applyAlignment="1" applyProtection="1">
      <alignment horizontal="center" vertical="center" wrapText="1"/>
    </xf>
    <xf numFmtId="166" fontId="3" fillId="7" borderId="7" xfId="2" applyNumberFormat="1" applyFont="1" applyFill="1" applyBorder="1" applyAlignment="1" applyProtection="1">
      <alignment horizontal="center"/>
    </xf>
    <xf numFmtId="166" fontId="3" fillId="0" borderId="16" xfId="0" applyNumberFormat="1" applyFont="1" applyBorder="1" applyAlignment="1" applyProtection="1">
      <alignment vertical="center"/>
    </xf>
    <xf numFmtId="166" fontId="6" fillId="0" borderId="15" xfId="0" applyNumberFormat="1" applyFont="1" applyBorder="1" applyAlignment="1" applyProtection="1">
      <alignment horizontal="right" vertical="center"/>
    </xf>
    <xf numFmtId="166" fontId="6" fillId="0" borderId="14" xfId="0" applyNumberFormat="1" applyFont="1" applyBorder="1" applyAlignment="1" applyProtection="1">
      <alignment horizontal="right" vertical="center"/>
    </xf>
    <xf numFmtId="166" fontId="6" fillId="3" borderId="13" xfId="0" applyNumberFormat="1" applyFont="1" applyFill="1" applyBorder="1" applyAlignment="1" applyProtection="1">
      <alignment vertical="center"/>
    </xf>
    <xf numFmtId="166" fontId="6" fillId="0" borderId="13" xfId="0" applyNumberFormat="1" applyFont="1" applyBorder="1" applyAlignment="1" applyProtection="1">
      <alignment vertical="center"/>
    </xf>
    <xf numFmtId="0" fontId="4" fillId="0" borderId="0" xfId="0" applyFont="1" applyAlignment="1" applyProtection="1">
      <alignment vertical="center"/>
    </xf>
    <xf numFmtId="166" fontId="4" fillId="0" borderId="0" xfId="0" applyNumberFormat="1" applyFont="1" applyAlignment="1" applyProtection="1">
      <alignment vertical="center"/>
    </xf>
    <xf numFmtId="0" fontId="7" fillId="10" borderId="0" xfId="0" applyFont="1" applyFill="1" applyAlignment="1" applyProtection="1">
      <alignment horizontal="left" vertical="center" wrapText="1"/>
    </xf>
    <xf numFmtId="166" fontId="6" fillId="0" borderId="11" xfId="0" applyNumberFormat="1" applyFont="1" applyBorder="1" applyAlignment="1" applyProtection="1">
      <alignment horizontal="left" vertical="center"/>
    </xf>
    <xf numFmtId="166" fontId="4" fillId="0" borderId="12" xfId="0" applyNumberFormat="1" applyFont="1" applyBorder="1" applyAlignment="1" applyProtection="1">
      <alignment vertical="center"/>
    </xf>
    <xf numFmtId="166" fontId="6" fillId="3" borderId="10" xfId="1" applyNumberFormat="1" applyFont="1" applyFill="1" applyBorder="1" applyAlignment="1" applyProtection="1">
      <alignment vertical="center"/>
    </xf>
    <xf numFmtId="166" fontId="3" fillId="0" borderId="8" xfId="0" applyNumberFormat="1" applyFont="1" applyBorder="1" applyAlignment="1" applyProtection="1">
      <alignment horizontal="left" vertical="center"/>
    </xf>
    <xf numFmtId="9" fontId="3" fillId="0" borderId="9" xfId="2" applyNumberFormat="1" applyFont="1" applyFill="1" applyBorder="1" applyAlignment="1" applyProtection="1">
      <alignment horizontal="left" vertical="center"/>
    </xf>
    <xf numFmtId="166" fontId="3" fillId="0" borderId="7" xfId="1" applyNumberFormat="1" applyFont="1" applyFill="1" applyBorder="1" applyAlignment="1" applyProtection="1">
      <alignment vertical="center"/>
    </xf>
    <xf numFmtId="166" fontId="6" fillId="0" borderId="5" xfId="0" applyNumberFormat="1" applyFont="1" applyBorder="1" applyAlignment="1" applyProtection="1">
      <alignment horizontal="left" vertical="center"/>
    </xf>
    <xf numFmtId="44" fontId="3" fillId="0" borderId="6" xfId="2" applyFont="1" applyFill="1" applyBorder="1" applyAlignment="1" applyProtection="1">
      <alignment horizontal="left" vertical="center"/>
    </xf>
    <xf numFmtId="166" fontId="6" fillId="4" borderId="4" xfId="1" applyNumberFormat="1" applyFont="1" applyFill="1" applyBorder="1" applyAlignment="1" applyProtection="1">
      <alignment vertical="center"/>
    </xf>
    <xf numFmtId="166" fontId="3" fillId="0" borderId="5" xfId="0" applyNumberFormat="1" applyFont="1" applyBorder="1" applyAlignment="1" applyProtection="1">
      <alignment horizontal="left" vertical="center"/>
    </xf>
    <xf numFmtId="9" fontId="3" fillId="0" borderId="6" xfId="2" applyNumberFormat="1" applyFont="1" applyFill="1" applyBorder="1" applyAlignment="1" applyProtection="1">
      <alignment horizontal="left" vertical="center"/>
    </xf>
    <xf numFmtId="166" fontId="3" fillId="0" borderId="4" xfId="1" applyNumberFormat="1" applyFont="1" applyFill="1" applyBorder="1" applyAlignment="1" applyProtection="1">
      <alignment vertical="center"/>
    </xf>
    <xf numFmtId="166" fontId="2" fillId="0" borderId="0" xfId="0" applyNumberFormat="1" applyFont="1" applyAlignment="1" applyProtection="1">
      <alignment horizontal="center" vertical="center" wrapText="1"/>
    </xf>
    <xf numFmtId="166" fontId="6" fillId="0" borderId="3" xfId="0" applyNumberFormat="1" applyFont="1" applyBorder="1" applyAlignment="1" applyProtection="1">
      <alignment horizontal="left" vertical="center"/>
    </xf>
    <xf numFmtId="166" fontId="7" fillId="0" borderId="2" xfId="0" applyNumberFormat="1" applyFont="1" applyBorder="1" applyAlignment="1" applyProtection="1">
      <alignment vertical="center"/>
    </xf>
    <xf numFmtId="166" fontId="6" fillId="3" borderId="1" xfId="1" applyNumberFormat="1" applyFont="1" applyFill="1" applyBorder="1" applyAlignment="1" applyProtection="1">
      <alignment vertical="center"/>
    </xf>
    <xf numFmtId="0" fontId="7" fillId="0" borderId="0" xfId="0" applyFont="1" applyProtection="1"/>
    <xf numFmtId="166" fontId="1" fillId="0" borderId="0" xfId="1" applyNumberFormat="1" applyFont="1" applyFill="1" applyBorder="1" applyProtection="1"/>
    <xf numFmtId="166" fontId="6" fillId="0" borderId="0" xfId="0" applyNumberFormat="1" applyFont="1" applyProtection="1"/>
    <xf numFmtId="43" fontId="2" fillId="0" borderId="0" xfId="1" applyFont="1" applyProtection="1"/>
    <xf numFmtId="166" fontId="2" fillId="0" borderId="0" xfId="0" applyNumberFormat="1" applyFont="1" applyProtection="1"/>
    <xf numFmtId="2" fontId="2" fillId="0" borderId="0" xfId="0" applyNumberFormat="1" applyFont="1" applyProtection="1"/>
    <xf numFmtId="0" fontId="3" fillId="0" borderId="0" xfId="0" applyFont="1" applyAlignment="1" applyProtection="1">
      <alignment horizontal="left" vertical="center" wrapText="1"/>
    </xf>
    <xf numFmtId="0" fontId="3" fillId="0" borderId="0" xfId="0" applyFont="1" applyAlignment="1" applyProtection="1">
      <alignment horizontal="left" vertical="center" wrapText="1"/>
    </xf>
    <xf numFmtId="0" fontId="8" fillId="0" borderId="0" xfId="0" applyFont="1" applyAlignment="1" applyProtection="1">
      <alignment vertical="center"/>
    </xf>
    <xf numFmtId="0" fontId="3" fillId="0" borderId="0" xfId="0" applyFont="1" applyAlignment="1" applyProtection="1">
      <alignment vertical="center" wrapText="1"/>
    </xf>
    <xf numFmtId="0" fontId="3" fillId="2"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4" fillId="0" borderId="0" xfId="0" applyFont="1" applyProtection="1">
      <protection locked="0"/>
    </xf>
    <xf numFmtId="0" fontId="6" fillId="9" borderId="13" xfId="0" applyFont="1" applyFill="1" applyBorder="1" applyAlignment="1" applyProtection="1">
      <alignment horizontal="center" vertical="center" wrapText="1"/>
      <protection locked="0"/>
    </xf>
    <xf numFmtId="166" fontId="3" fillId="0" borderId="0" xfId="0" applyNumberFormat="1" applyFont="1" applyAlignment="1" applyProtection="1">
      <alignment vertical="center"/>
      <protection locked="0"/>
    </xf>
    <xf numFmtId="166" fontId="4" fillId="5" borderId="4" xfId="0" applyNumberFormat="1" applyFont="1" applyFill="1" applyBorder="1" applyAlignment="1" applyProtection="1">
      <alignment vertical="center"/>
      <protection locked="0"/>
    </xf>
    <xf numFmtId="166" fontId="7" fillId="0" borderId="14" xfId="0" applyNumberFormat="1" applyFont="1" applyBorder="1" applyAlignment="1" applyProtection="1">
      <alignment vertical="center"/>
      <protection locked="0"/>
    </xf>
    <xf numFmtId="166" fontId="3" fillId="6" borderId="28" xfId="0" quotePrefix="1" applyNumberFormat="1" applyFont="1" applyFill="1" applyBorder="1" applyAlignment="1" applyProtection="1">
      <alignment vertical="center" wrapText="1"/>
      <protection locked="0"/>
    </xf>
    <xf numFmtId="166" fontId="4" fillId="5" borderId="7" xfId="0" applyNumberFormat="1" applyFont="1" applyFill="1" applyBorder="1" applyAlignment="1" applyProtection="1">
      <alignment vertical="center"/>
      <protection locked="0"/>
    </xf>
    <xf numFmtId="167" fontId="6" fillId="0" borderId="19" xfId="1" quotePrefix="1" applyNumberFormat="1" applyFont="1" applyFill="1" applyBorder="1" applyAlignment="1" applyProtection="1">
      <alignment horizontal="right" vertical="center" wrapText="1"/>
      <protection locked="0"/>
    </xf>
    <xf numFmtId="166" fontId="4" fillId="5" borderId="17" xfId="0" applyNumberFormat="1" applyFont="1" applyFill="1" applyBorder="1" applyAlignment="1" applyProtection="1">
      <alignment vertical="center"/>
      <protection locked="0"/>
    </xf>
    <xf numFmtId="166" fontId="4" fillId="8" borderId="0" xfId="0" applyNumberFormat="1" applyFont="1" applyFill="1" applyAlignment="1" applyProtection="1">
      <alignment vertical="center"/>
      <protection locked="0"/>
    </xf>
    <xf numFmtId="166" fontId="7" fillId="0" borderId="14" xfId="0" applyNumberFormat="1" applyFont="1" applyBorder="1" applyAlignment="1" applyProtection="1">
      <alignment horizontal="right" vertical="center" wrapText="1"/>
      <protection locked="0"/>
    </xf>
    <xf numFmtId="0" fontId="4" fillId="0" borderId="0" xfId="0" applyFont="1" applyAlignment="1" applyProtection="1">
      <alignment vertical="center"/>
      <protection locked="0"/>
    </xf>
    <xf numFmtId="166" fontId="6" fillId="0" borderId="11" xfId="0" applyNumberFormat="1" applyFont="1" applyBorder="1" applyAlignment="1" applyProtection="1">
      <alignment horizontal="left" vertical="center"/>
      <protection locked="0"/>
    </xf>
    <xf numFmtId="166" fontId="3" fillId="0" borderId="8" xfId="0" applyNumberFormat="1" applyFont="1" applyBorder="1" applyAlignment="1" applyProtection="1">
      <alignment horizontal="left" vertical="center"/>
      <protection locked="0"/>
    </xf>
    <xf numFmtId="166" fontId="6" fillId="0" borderId="5" xfId="0" applyNumberFormat="1" applyFont="1" applyBorder="1" applyAlignment="1" applyProtection="1">
      <alignment horizontal="left" vertical="center"/>
      <protection locked="0"/>
    </xf>
    <xf numFmtId="166" fontId="3" fillId="0" borderId="5" xfId="0" applyNumberFormat="1" applyFont="1" applyBorder="1" applyAlignment="1" applyProtection="1">
      <alignment horizontal="left" vertical="center"/>
      <protection locked="0"/>
    </xf>
    <xf numFmtId="166" fontId="7" fillId="0" borderId="1" xfId="0" applyNumberFormat="1" applyFont="1" applyBorder="1" applyAlignment="1" applyProtection="1">
      <alignment horizontal="left" vertical="center" wrapText="1"/>
      <protection locked="0"/>
    </xf>
    <xf numFmtId="166" fontId="7" fillId="0" borderId="0" xfId="0" applyNumberFormat="1" applyFont="1" applyAlignment="1" applyProtection="1">
      <alignment horizontal="right"/>
      <protection locked="0"/>
    </xf>
  </cellXfs>
  <cellStyles count="3">
    <cellStyle name="Coma"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h0326\AppData\Local\Microsoft\Windows\INetCache\Content.Outlook\H3N8BE7V\Costos\DEFINITIU%20PER%20MJ%20AF%2009032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EI ANUAL  (2026)"/>
      <sheetName val="SERVEI ANUAL  (2027)"/>
      <sheetName val="PBL i VEC L 1"/>
      <sheetName val="PBL i VEC LOT 2"/>
      <sheetName val="CD i CI L1"/>
      <sheetName val="CD i CI LOT 2"/>
      <sheetName val="Execució L 1"/>
      <sheetName val="Execució LOT 2 "/>
      <sheetName val="Annex LOT 2"/>
      <sheetName val="SUBROGACIÓ "/>
      <sheetName val="EST_MITJANA REVISIÓ SALARIAL"/>
      <sheetName val="Taules salarials"/>
      <sheetName val="Manteniment"/>
      <sheetName val="Despeses associades Habitatge"/>
      <sheetName val="Necessitats bàsiques"/>
      <sheetName val="Funcionament"/>
      <sheetName val="Resum SUARA"/>
      <sheetName val="TOTAL CONCURS (VALOR ESTIMA (2"/>
      <sheetName val="COMPROVACIÓ"/>
      <sheetName val="SERVEI ANUAL L2 (2026)"/>
      <sheetName val="SERVEI ANUAL  L2(2027)"/>
      <sheetName val="Execució  L 2"/>
      <sheetName val="PBL i VEC L 2"/>
      <sheetName val="CD i CI L 2"/>
      <sheetName val="Modificació"/>
      <sheetName val="Comprovació Lot 2"/>
      <sheetName val="PBL DELS 2 LOTS"/>
      <sheetName val="Full4"/>
      <sheetName val="Full2"/>
    </sheetNames>
    <sheetDataSet>
      <sheetData sheetId="0"/>
      <sheetData sheetId="1"/>
      <sheetData sheetId="2"/>
      <sheetData sheetId="3"/>
      <sheetData sheetId="4"/>
      <sheetData sheetId="5"/>
      <sheetData sheetId="6">
        <row r="7">
          <cell r="I7">
            <v>638809.14495304669</v>
          </cell>
        </row>
        <row r="10">
          <cell r="A10">
            <v>21.31</v>
          </cell>
        </row>
        <row r="11">
          <cell r="A11">
            <v>23.58</v>
          </cell>
        </row>
        <row r="22">
          <cell r="I22">
            <v>26294.839119999997</v>
          </cell>
        </row>
        <row r="23">
          <cell r="I23">
            <v>27213.647734800001</v>
          </cell>
        </row>
        <row r="24">
          <cell r="I24">
            <v>29353.096000000001</v>
          </cell>
        </row>
        <row r="25">
          <cell r="I25">
            <v>11568.84</v>
          </cell>
        </row>
        <row r="26">
          <cell r="I26">
            <v>19080.873440000003</v>
          </cell>
        </row>
      </sheetData>
      <sheetData sheetId="7">
        <row r="7">
          <cell r="I7">
            <v>638809.14459794387</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L51"/>
  <sheetViews>
    <sheetView tabSelected="1" workbookViewId="0">
      <selection activeCell="H17" sqref="H17"/>
    </sheetView>
  </sheetViews>
  <sheetFormatPr defaultColWidth="9.140625" defaultRowHeight="15" x14ac:dyDescent="0.25"/>
  <cols>
    <col min="1" max="1" width="4.42578125" style="1" customWidth="1"/>
    <col min="2" max="2" width="5.7109375" style="1" customWidth="1"/>
    <col min="3" max="3" width="48.85546875" style="1" customWidth="1"/>
    <col min="4" max="4" width="24.85546875" style="1" customWidth="1"/>
    <col min="5" max="5" width="35.42578125" style="1" customWidth="1"/>
    <col min="6" max="6" width="19.140625" style="1" customWidth="1"/>
    <col min="7" max="7" width="18.42578125" style="1" customWidth="1"/>
    <col min="8" max="8" width="45.5703125" style="1" customWidth="1"/>
    <col min="9" max="9" width="21.7109375" style="1" bestFit="1" customWidth="1"/>
    <col min="10" max="11" width="5.28515625" style="1" customWidth="1"/>
    <col min="12" max="12" width="12" style="1" bestFit="1" customWidth="1"/>
    <col min="13" max="13" width="9.140625" style="1"/>
    <col min="14" max="14" width="14.140625" style="1" bestFit="1" customWidth="1"/>
    <col min="15" max="15" width="16.7109375" style="1" customWidth="1"/>
    <col min="16" max="16384" width="9.140625" style="1"/>
  </cols>
  <sheetData>
    <row r="1" spans="1:12" x14ac:dyDescent="0.25">
      <c r="A1" s="4"/>
      <c r="B1" s="4"/>
      <c r="C1" s="4"/>
      <c r="D1" s="4"/>
      <c r="E1" s="4"/>
      <c r="F1" s="4"/>
      <c r="G1" s="4"/>
      <c r="H1" s="100"/>
      <c r="I1" s="4"/>
      <c r="J1" s="4"/>
      <c r="K1" s="4"/>
    </row>
    <row r="2" spans="1:12" ht="15.75" thickBot="1" x14ac:dyDescent="0.3">
      <c r="A2" s="4"/>
      <c r="B2" s="5"/>
      <c r="C2" s="5"/>
      <c r="D2" s="5"/>
      <c r="E2" s="5"/>
      <c r="F2" s="5"/>
      <c r="G2" s="5"/>
      <c r="H2" s="101"/>
      <c r="I2" s="5"/>
      <c r="J2" s="5"/>
      <c r="K2" s="4"/>
    </row>
    <row r="3" spans="1:12" ht="15.75" thickBot="1" x14ac:dyDescent="0.3">
      <c r="A3" s="4"/>
      <c r="B3" s="5"/>
      <c r="C3" s="6" t="s">
        <v>53</v>
      </c>
      <c r="D3" s="7"/>
      <c r="E3" s="7"/>
      <c r="F3" s="7"/>
      <c r="G3" s="8"/>
      <c r="H3" s="102" t="s">
        <v>52</v>
      </c>
      <c r="I3" s="9" t="s">
        <v>51</v>
      </c>
      <c r="J3" s="5"/>
      <c r="K3" s="4"/>
    </row>
    <row r="4" spans="1:12" x14ac:dyDescent="0.25">
      <c r="A4" s="4"/>
      <c r="B4" s="5"/>
      <c r="C4" s="5"/>
      <c r="D4" s="5"/>
      <c r="E4" s="5"/>
      <c r="F4" s="5"/>
      <c r="G4" s="5"/>
      <c r="H4" s="101"/>
      <c r="I4" s="9" t="s">
        <v>50</v>
      </c>
      <c r="J4" s="5"/>
      <c r="K4" s="4"/>
    </row>
    <row r="5" spans="1:12" x14ac:dyDescent="0.25">
      <c r="A5" s="4"/>
      <c r="B5" s="5"/>
      <c r="C5" s="10" t="s">
        <v>54</v>
      </c>
      <c r="D5" s="11"/>
      <c r="E5" s="11"/>
      <c r="F5" s="11"/>
      <c r="G5" s="12"/>
      <c r="H5" s="103"/>
      <c r="I5" s="11"/>
      <c r="J5" s="5"/>
      <c r="K5" s="4"/>
    </row>
    <row r="6" spans="1:12" ht="15.75" thickBot="1" x14ac:dyDescent="0.3">
      <c r="A6" s="4"/>
      <c r="B6" s="5"/>
      <c r="C6" s="11"/>
      <c r="D6" s="11"/>
      <c r="E6" s="11"/>
      <c r="F6" s="11"/>
      <c r="G6" s="12"/>
      <c r="H6" s="103"/>
      <c r="I6" s="11"/>
      <c r="J6" s="5"/>
      <c r="K6" s="4"/>
    </row>
    <row r="7" spans="1:12" ht="15.75" thickBot="1" x14ac:dyDescent="0.3">
      <c r="A7" s="4"/>
      <c r="B7" s="5"/>
      <c r="C7" s="13" t="s">
        <v>49</v>
      </c>
      <c r="D7" s="14" t="s">
        <v>48</v>
      </c>
      <c r="E7" s="14" t="s">
        <v>47</v>
      </c>
      <c r="F7" s="14" t="s">
        <v>46</v>
      </c>
      <c r="G7" s="15" t="s">
        <v>45</v>
      </c>
      <c r="H7" s="104" t="s">
        <v>44</v>
      </c>
      <c r="I7" s="16" t="s">
        <v>43</v>
      </c>
      <c r="J7" s="5"/>
      <c r="K7" s="4"/>
    </row>
    <row r="8" spans="1:12" x14ac:dyDescent="0.25">
      <c r="A8" s="4"/>
      <c r="B8" s="5"/>
      <c r="C8" s="17" t="s">
        <v>42</v>
      </c>
      <c r="D8" s="18"/>
      <c r="E8" s="19"/>
      <c r="F8" s="20"/>
      <c r="G8" s="21"/>
      <c r="H8" s="105"/>
      <c r="I8" s="21"/>
      <c r="J8" s="5"/>
      <c r="K8" s="4"/>
    </row>
    <row r="9" spans="1:12" ht="15.75" thickBot="1" x14ac:dyDescent="0.3">
      <c r="A9" s="4"/>
      <c r="B9" s="5"/>
      <c r="C9" s="22" t="s">
        <v>41</v>
      </c>
      <c r="D9" s="23" t="s">
        <v>40</v>
      </c>
      <c r="E9" s="24">
        <v>1</v>
      </c>
      <c r="F9" s="25">
        <f>ROUND('[1]Execució L 1'!$I$7,2)</f>
        <v>638809.14</v>
      </c>
      <c r="G9" s="26">
        <f>ROUND(E9*F9,2)</f>
        <v>638809.14</v>
      </c>
      <c r="H9" s="106"/>
      <c r="I9" s="27">
        <f>ROUND(E9*H9,2)</f>
        <v>0</v>
      </c>
      <c r="J9" s="5"/>
      <c r="K9" s="4"/>
    </row>
    <row r="10" spans="1:12" ht="15.75" thickBot="1" x14ac:dyDescent="0.3">
      <c r="A10" s="4"/>
      <c r="B10" s="5"/>
      <c r="C10" s="28"/>
      <c r="D10" s="28"/>
      <c r="E10" s="29" t="s">
        <v>39</v>
      </c>
      <c r="F10" s="30"/>
      <c r="G10" s="31">
        <f>ROUND(SUM(G9),2)</f>
        <v>638809.14</v>
      </c>
      <c r="H10" s="107" t="s">
        <v>38</v>
      </c>
      <c r="I10" s="31">
        <f>ROUND(SUM(I9),2)</f>
        <v>0</v>
      </c>
      <c r="J10" s="5"/>
      <c r="K10" s="4"/>
      <c r="L10" s="3"/>
    </row>
    <row r="11" spans="1:12" x14ac:dyDescent="0.25">
      <c r="A11" s="4"/>
      <c r="B11" s="5"/>
      <c r="C11" s="22" t="s">
        <v>37</v>
      </c>
      <c r="D11" s="32"/>
      <c r="E11" s="33"/>
      <c r="F11" s="33"/>
      <c r="G11" s="33"/>
      <c r="H11" s="108"/>
      <c r="I11" s="34"/>
      <c r="J11" s="5"/>
      <c r="K11" s="4"/>
    </row>
    <row r="12" spans="1:12" x14ac:dyDescent="0.25">
      <c r="A12" s="4"/>
      <c r="B12" s="5"/>
      <c r="C12" s="35" t="s">
        <v>36</v>
      </c>
      <c r="D12" s="23" t="s">
        <v>34</v>
      </c>
      <c r="E12" s="36">
        <v>800</v>
      </c>
      <c r="F12" s="37">
        <f>'[1]Execució L 1'!A10</f>
        <v>21.31</v>
      </c>
      <c r="G12" s="38">
        <f>E12*F12</f>
        <v>17048</v>
      </c>
      <c r="H12" s="109"/>
      <c r="I12" s="27">
        <f>ROUND(E12*H12,2)</f>
        <v>0</v>
      </c>
      <c r="J12" s="5"/>
      <c r="K12" s="4"/>
    </row>
    <row r="13" spans="1:12" ht="15.75" thickBot="1" x14ac:dyDescent="0.3">
      <c r="A13" s="4"/>
      <c r="B13" s="5"/>
      <c r="C13" s="39" t="s">
        <v>35</v>
      </c>
      <c r="D13" s="23" t="s">
        <v>34</v>
      </c>
      <c r="E13" s="40">
        <v>200</v>
      </c>
      <c r="F13" s="41">
        <f>'[1]Execució L 1'!A11</f>
        <v>23.58</v>
      </c>
      <c r="G13" s="38">
        <f>E13*F13</f>
        <v>4716</v>
      </c>
      <c r="H13" s="109"/>
      <c r="I13" s="38">
        <f>ROUND(E13*H13,2)</f>
        <v>0</v>
      </c>
      <c r="J13" s="5"/>
      <c r="K13" s="4"/>
    </row>
    <row r="14" spans="1:12" ht="15.75" thickBot="1" x14ac:dyDescent="0.3">
      <c r="A14" s="4"/>
      <c r="B14" s="5"/>
      <c r="C14" s="42"/>
      <c r="D14" s="43"/>
      <c r="E14" s="29" t="s">
        <v>33</v>
      </c>
      <c r="F14" s="30"/>
      <c r="G14" s="31">
        <f>ROUND(SUM(G12:G13),2)</f>
        <v>21764</v>
      </c>
      <c r="H14" s="107" t="s">
        <v>32</v>
      </c>
      <c r="I14" s="31">
        <f>ROUND(SUM(I12:I13),2)</f>
        <v>0</v>
      </c>
      <c r="J14" s="5"/>
      <c r="K14" s="4"/>
    </row>
    <row r="15" spans="1:12" x14ac:dyDescent="0.25">
      <c r="A15" s="4"/>
      <c r="B15" s="5"/>
      <c r="C15" s="22" t="s">
        <v>31</v>
      </c>
      <c r="D15" s="44"/>
      <c r="E15" s="45"/>
      <c r="F15" s="45"/>
      <c r="G15" s="45"/>
      <c r="H15" s="110"/>
      <c r="I15" s="46"/>
      <c r="J15" s="5"/>
      <c r="K15" s="4"/>
    </row>
    <row r="16" spans="1:12" ht="15.75" thickBot="1" x14ac:dyDescent="0.3">
      <c r="A16" s="4"/>
      <c r="B16" s="5"/>
      <c r="C16" s="39" t="s">
        <v>30</v>
      </c>
      <c r="D16" s="47">
        <v>80</v>
      </c>
      <c r="E16" s="48">
        <v>37.43</v>
      </c>
      <c r="F16" s="49">
        <f>D16*E16</f>
        <v>2994.4</v>
      </c>
      <c r="G16" s="50">
        <f>ROUND(F16,2)</f>
        <v>2994.4</v>
      </c>
      <c r="H16" s="111"/>
      <c r="I16" s="51">
        <f>E16*H16</f>
        <v>0</v>
      </c>
      <c r="J16" s="5"/>
      <c r="K16" s="4"/>
    </row>
    <row r="17" spans="1:11" ht="15.75" thickBot="1" x14ac:dyDescent="0.3">
      <c r="A17" s="4"/>
      <c r="B17" s="5"/>
      <c r="C17" s="39" t="s">
        <v>29</v>
      </c>
      <c r="D17" s="52">
        <v>80</v>
      </c>
      <c r="E17" s="53">
        <v>56.71</v>
      </c>
      <c r="F17" s="37">
        <f>D17*E17</f>
        <v>4536.8</v>
      </c>
      <c r="G17" s="37">
        <f>F17</f>
        <v>4536.8</v>
      </c>
      <c r="H17" s="111"/>
      <c r="I17" s="51">
        <f t="shared" ref="I17:I19" si="0">E17*H17</f>
        <v>0</v>
      </c>
      <c r="J17" s="5"/>
      <c r="K17" s="4"/>
    </row>
    <row r="18" spans="1:11" ht="15.75" thickBot="1" x14ac:dyDescent="0.3">
      <c r="A18" s="4"/>
      <c r="B18" s="5"/>
      <c r="C18" s="39" t="s">
        <v>28</v>
      </c>
      <c r="D18" s="52">
        <v>12</v>
      </c>
      <c r="E18" s="53">
        <v>396.97</v>
      </c>
      <c r="F18" s="37">
        <f>D18*E18</f>
        <v>4763.6400000000003</v>
      </c>
      <c r="G18" s="37">
        <f>E18*D18</f>
        <v>4763.6400000000003</v>
      </c>
      <c r="H18" s="111"/>
      <c r="I18" s="51">
        <f t="shared" si="0"/>
        <v>0</v>
      </c>
      <c r="J18" s="5"/>
      <c r="K18" s="4"/>
    </row>
    <row r="19" spans="1:11" ht="15.75" thickBot="1" x14ac:dyDescent="0.3">
      <c r="A19" s="4"/>
      <c r="B19" s="5"/>
      <c r="C19" s="39" t="s">
        <v>27</v>
      </c>
      <c r="D19" s="47">
        <v>80</v>
      </c>
      <c r="E19" s="53">
        <v>51.037599999999998</v>
      </c>
      <c r="F19" s="37">
        <f>D19*E19</f>
        <v>4083.0079999999998</v>
      </c>
      <c r="G19" s="37">
        <f>D19*E19</f>
        <v>4083.0079999999998</v>
      </c>
      <c r="H19" s="111"/>
      <c r="I19" s="51">
        <f t="shared" si="0"/>
        <v>0</v>
      </c>
      <c r="J19" s="5"/>
      <c r="K19" s="4"/>
    </row>
    <row r="20" spans="1:11" ht="15.75" thickBot="1" x14ac:dyDescent="0.3">
      <c r="A20" s="4"/>
      <c r="B20" s="5"/>
      <c r="C20" s="54"/>
      <c r="D20" s="18"/>
      <c r="E20" s="55"/>
      <c r="F20" s="56"/>
      <c r="G20" s="57">
        <f>SUM(G16:G19)</f>
        <v>16377.848</v>
      </c>
      <c r="H20" s="107" t="s">
        <v>26</v>
      </c>
      <c r="I20" s="58">
        <f>SUM(I16:I19)</f>
        <v>0</v>
      </c>
      <c r="J20" s="5"/>
      <c r="K20" s="4"/>
    </row>
    <row r="21" spans="1:11" x14ac:dyDescent="0.25">
      <c r="A21" s="4"/>
      <c r="B21" s="5"/>
      <c r="C21" s="54"/>
      <c r="D21" s="18"/>
      <c r="E21" s="59"/>
      <c r="F21" s="56"/>
      <c r="G21" s="49"/>
      <c r="H21" s="112"/>
      <c r="I21" s="60"/>
      <c r="J21" s="5"/>
      <c r="K21" s="4"/>
    </row>
    <row r="22" spans="1:11" x14ac:dyDescent="0.25">
      <c r="A22" s="4"/>
      <c r="B22" s="5"/>
      <c r="C22" s="61" t="s">
        <v>25</v>
      </c>
      <c r="D22" s="62"/>
      <c r="E22" s="45"/>
      <c r="F22" s="45"/>
      <c r="G22" s="45"/>
      <c r="H22" s="110"/>
      <c r="I22" s="45"/>
      <c r="J22" s="5"/>
      <c r="K22" s="4"/>
    </row>
    <row r="23" spans="1:11" ht="17.25" customHeight="1" x14ac:dyDescent="0.25">
      <c r="A23" s="4"/>
      <c r="B23" s="5"/>
      <c r="C23" s="39" t="s">
        <v>24</v>
      </c>
      <c r="D23" s="23" t="s">
        <v>19</v>
      </c>
      <c r="E23" s="63" t="s">
        <v>18</v>
      </c>
      <c r="F23" s="64"/>
      <c r="G23" s="38">
        <f>ROUND('[1]Execució L 1'!I22,2)</f>
        <v>26294.84</v>
      </c>
      <c r="H23" s="109"/>
      <c r="I23" s="27">
        <f>ROUND(H23,2)</f>
        <v>0</v>
      </c>
      <c r="J23" s="5"/>
      <c r="K23" s="4"/>
    </row>
    <row r="24" spans="1:11" x14ac:dyDescent="0.25">
      <c r="A24" s="4"/>
      <c r="B24" s="5"/>
      <c r="C24" s="39" t="s">
        <v>23</v>
      </c>
      <c r="D24" s="23" t="s">
        <v>19</v>
      </c>
      <c r="E24" s="63" t="s">
        <v>18</v>
      </c>
      <c r="F24" s="64"/>
      <c r="G24" s="38">
        <f>ROUND('[1]Execució L 1'!I23,2)</f>
        <v>27213.65</v>
      </c>
      <c r="H24" s="109"/>
      <c r="I24" s="38">
        <f>ROUND(H24,2)</f>
        <v>0</v>
      </c>
      <c r="J24" s="5"/>
      <c r="K24" s="4"/>
    </row>
    <row r="25" spans="1:11" x14ac:dyDescent="0.25">
      <c r="A25" s="4"/>
      <c r="B25" s="5"/>
      <c r="C25" s="39" t="s">
        <v>22</v>
      </c>
      <c r="D25" s="23" t="s">
        <v>19</v>
      </c>
      <c r="E25" s="63" t="s">
        <v>18</v>
      </c>
      <c r="F25" s="64"/>
      <c r="G25" s="65">
        <f>ROUND('[1]Execució L 1'!I24,2)</f>
        <v>29353.1</v>
      </c>
      <c r="H25" s="109"/>
      <c r="I25" s="38">
        <f>ROUND(H25,2)</f>
        <v>0</v>
      </c>
      <c r="J25" s="5"/>
      <c r="K25" s="4"/>
    </row>
    <row r="26" spans="1:11" x14ac:dyDescent="0.25">
      <c r="A26" s="4"/>
      <c r="B26" s="5"/>
      <c r="C26" s="39" t="s">
        <v>21</v>
      </c>
      <c r="D26" s="23" t="s">
        <v>19</v>
      </c>
      <c r="E26" s="63" t="s">
        <v>18</v>
      </c>
      <c r="F26" s="64"/>
      <c r="G26" s="38">
        <f>ROUND('[1]Execució L 1'!I25,2)</f>
        <v>11568.84</v>
      </c>
      <c r="H26" s="109"/>
      <c r="I26" s="38">
        <f>ROUND(H26,2)</f>
        <v>0</v>
      </c>
      <c r="J26" s="5"/>
      <c r="K26" s="4"/>
    </row>
    <row r="27" spans="1:11" ht="15.75" thickBot="1" x14ac:dyDescent="0.3">
      <c r="A27" s="4"/>
      <c r="B27" s="5"/>
      <c r="C27" s="39" t="s">
        <v>20</v>
      </c>
      <c r="D27" s="23" t="s">
        <v>19</v>
      </c>
      <c r="E27" s="63" t="s">
        <v>18</v>
      </c>
      <c r="F27" s="64"/>
      <c r="G27" s="27">
        <f>ROUND('[1]Execució L 1'!I26,2)</f>
        <v>19080.87</v>
      </c>
      <c r="H27" s="111"/>
      <c r="I27" s="66">
        <f>ROUND(H27,2)</f>
        <v>0</v>
      </c>
      <c r="J27" s="5"/>
      <c r="K27" s="4"/>
    </row>
    <row r="28" spans="1:11" ht="15.75" thickBot="1" x14ac:dyDescent="0.3">
      <c r="A28" s="4"/>
      <c r="B28" s="28"/>
      <c r="C28" s="28"/>
      <c r="D28" s="28"/>
      <c r="E28" s="67" t="s">
        <v>17</v>
      </c>
      <c r="F28" s="68"/>
      <c r="G28" s="69">
        <f>ROUND(SUM(G23:G27),2)</f>
        <v>113511.3</v>
      </c>
      <c r="H28" s="113" t="s">
        <v>16</v>
      </c>
      <c r="I28" s="70">
        <f>ROUND(SUM(I23:I27),2)</f>
        <v>0</v>
      </c>
      <c r="J28" s="28"/>
      <c r="K28" s="4"/>
    </row>
    <row r="29" spans="1:11" ht="15.75" thickBot="1" x14ac:dyDescent="0.3">
      <c r="A29" s="4"/>
      <c r="B29" s="5"/>
      <c r="C29" s="28"/>
      <c r="D29" s="71"/>
      <c r="E29" s="19"/>
      <c r="F29" s="19"/>
      <c r="G29" s="72"/>
      <c r="H29" s="114"/>
      <c r="I29" s="72"/>
      <c r="J29" s="5"/>
      <c r="K29" s="4"/>
    </row>
    <row r="30" spans="1:11" x14ac:dyDescent="0.25">
      <c r="A30" s="4"/>
      <c r="B30" s="5"/>
      <c r="C30" s="73" t="s">
        <v>15</v>
      </c>
      <c r="D30" s="71"/>
      <c r="E30" s="74" t="s">
        <v>14</v>
      </c>
      <c r="F30" s="75"/>
      <c r="G30" s="76">
        <f>ROUND(G10,2)</f>
        <v>638809.14</v>
      </c>
      <c r="H30" s="115" t="s">
        <v>13</v>
      </c>
      <c r="I30" s="76">
        <f>ROUND(I10,2)</f>
        <v>0</v>
      </c>
      <c r="J30" s="5"/>
      <c r="K30" s="4"/>
    </row>
    <row r="31" spans="1:11" x14ac:dyDescent="0.25">
      <c r="A31" s="4"/>
      <c r="B31" s="5"/>
      <c r="C31" s="73"/>
      <c r="D31" s="71"/>
      <c r="E31" s="77" t="s">
        <v>7</v>
      </c>
      <c r="F31" s="78"/>
      <c r="G31" s="79">
        <f>ROUND(G30*10%,2)</f>
        <v>63880.91</v>
      </c>
      <c r="H31" s="116" t="s">
        <v>7</v>
      </c>
      <c r="I31" s="79">
        <f>ROUND(I30*10%,2)</f>
        <v>0</v>
      </c>
      <c r="J31" s="5"/>
      <c r="K31" s="4"/>
    </row>
    <row r="32" spans="1:11" x14ac:dyDescent="0.25">
      <c r="A32" s="4" t="s">
        <v>12</v>
      </c>
      <c r="B32" s="5"/>
      <c r="C32" s="5"/>
      <c r="D32" s="71"/>
      <c r="E32" s="80" t="s">
        <v>11</v>
      </c>
      <c r="F32" s="81"/>
      <c r="G32" s="82">
        <f>ROUND(G14,2)</f>
        <v>21764</v>
      </c>
      <c r="H32" s="117" t="s">
        <v>10</v>
      </c>
      <c r="I32" s="82">
        <f>ROUND(I14,2)</f>
        <v>0</v>
      </c>
      <c r="J32" s="5"/>
      <c r="K32" s="4"/>
    </row>
    <row r="33" spans="1:11" x14ac:dyDescent="0.25">
      <c r="A33" s="4"/>
      <c r="B33" s="5"/>
      <c r="C33" s="28"/>
      <c r="D33" s="71"/>
      <c r="E33" s="83" t="s">
        <v>7</v>
      </c>
      <c r="F33" s="84"/>
      <c r="G33" s="85">
        <f>ROUND(G32*10%,2)</f>
        <v>2176.4</v>
      </c>
      <c r="H33" s="118" t="s">
        <v>7</v>
      </c>
      <c r="I33" s="85">
        <f>ROUND(I32*10%,2)</f>
        <v>0</v>
      </c>
      <c r="J33" s="5"/>
      <c r="K33" s="4"/>
    </row>
    <row r="34" spans="1:11" x14ac:dyDescent="0.25">
      <c r="A34" s="4"/>
      <c r="B34" s="5"/>
      <c r="C34" s="28"/>
      <c r="D34" s="71"/>
      <c r="E34" s="80" t="s">
        <v>9</v>
      </c>
      <c r="F34" s="81"/>
      <c r="G34" s="82">
        <f>G20</f>
        <v>16377.848</v>
      </c>
      <c r="H34" s="117" t="s">
        <v>8</v>
      </c>
      <c r="I34" s="82">
        <f>I20</f>
        <v>0</v>
      </c>
      <c r="J34" s="5"/>
      <c r="K34" s="4"/>
    </row>
    <row r="35" spans="1:11" x14ac:dyDescent="0.25">
      <c r="A35" s="4"/>
      <c r="B35" s="5"/>
      <c r="C35" s="28"/>
      <c r="D35" s="71"/>
      <c r="E35" s="83" t="s">
        <v>7</v>
      </c>
      <c r="F35" s="81"/>
      <c r="G35" s="85">
        <f>ROUNDDOWN(G34*10%,2)</f>
        <v>1637.78</v>
      </c>
      <c r="H35" s="118" t="s">
        <v>7</v>
      </c>
      <c r="I35" s="85">
        <f>ROUNDDOWN(I34*10%,2)</f>
        <v>0</v>
      </c>
      <c r="J35" s="5"/>
      <c r="K35" s="4"/>
    </row>
    <row r="36" spans="1:11" x14ac:dyDescent="0.25">
      <c r="A36" s="4"/>
      <c r="B36" s="5"/>
      <c r="C36" s="86">
        <f>G30+G32+G34+G36</f>
        <v>790462.28800000006</v>
      </c>
      <c r="D36" s="71"/>
      <c r="E36" s="80" t="s">
        <v>6</v>
      </c>
      <c r="F36" s="81"/>
      <c r="G36" s="82">
        <f>ROUND(G28,2)</f>
        <v>113511.3</v>
      </c>
      <c r="H36" s="117" t="s">
        <v>5</v>
      </c>
      <c r="I36" s="82">
        <f>ROUND(I28,2)</f>
        <v>0</v>
      </c>
      <c r="J36" s="5"/>
      <c r="K36" s="4"/>
    </row>
    <row r="37" spans="1:11" x14ac:dyDescent="0.25">
      <c r="A37" s="4"/>
      <c r="B37" s="5"/>
      <c r="C37" s="28"/>
      <c r="D37" s="71"/>
      <c r="E37" s="83" t="s">
        <v>4</v>
      </c>
      <c r="F37" s="81"/>
      <c r="G37" s="85">
        <f>ROUND(G36*21%,2)</f>
        <v>23837.37</v>
      </c>
      <c r="H37" s="118" t="s">
        <v>4</v>
      </c>
      <c r="I37" s="85">
        <f>ROUND(I36*21%,2)</f>
        <v>0</v>
      </c>
      <c r="J37" s="5"/>
      <c r="K37" s="4"/>
    </row>
    <row r="38" spans="1:11" ht="15.75" thickBot="1" x14ac:dyDescent="0.3">
      <c r="A38" s="4"/>
      <c r="B38" s="5"/>
      <c r="C38" s="28"/>
      <c r="D38" s="71"/>
      <c r="E38" s="87" t="s">
        <v>3</v>
      </c>
      <c r="F38" s="88"/>
      <c r="G38" s="89">
        <f>ROUND(SUM(G30:G37),2)</f>
        <v>881994.75</v>
      </c>
      <c r="H38" s="119" t="s">
        <v>2</v>
      </c>
      <c r="I38" s="89">
        <f>ROUND(SUM(I30:I37),2)</f>
        <v>0</v>
      </c>
      <c r="J38" s="5"/>
      <c r="K38" s="4"/>
    </row>
    <row r="39" spans="1:11" x14ac:dyDescent="0.25">
      <c r="A39" s="4"/>
      <c r="B39" s="5"/>
      <c r="C39" s="28"/>
      <c r="D39" s="11"/>
      <c r="E39" s="10"/>
      <c r="F39" s="90"/>
      <c r="G39" s="91"/>
      <c r="H39" s="120"/>
      <c r="I39" s="92"/>
      <c r="J39" s="5"/>
      <c r="K39" s="4"/>
    </row>
    <row r="40" spans="1:11" x14ac:dyDescent="0.25">
      <c r="A40" s="4"/>
      <c r="B40" s="5"/>
      <c r="C40" s="28"/>
      <c r="D40" s="5" t="s">
        <v>1</v>
      </c>
      <c r="E40" s="5"/>
      <c r="F40" s="5"/>
      <c r="G40" s="93">
        <f>G30+G32+G34+G36</f>
        <v>790462.28800000006</v>
      </c>
      <c r="H40" s="94">
        <f>G31+G37</f>
        <v>87718.28</v>
      </c>
      <c r="I40" s="5"/>
      <c r="J40" s="5"/>
      <c r="K40" s="4"/>
    </row>
    <row r="41" spans="1:11" x14ac:dyDescent="0.25">
      <c r="A41" s="4"/>
      <c r="B41" s="5"/>
      <c r="C41" s="28"/>
      <c r="D41" s="5"/>
      <c r="E41" s="5"/>
      <c r="F41" s="5"/>
      <c r="G41" s="95"/>
      <c r="H41" s="5"/>
      <c r="I41" s="5"/>
      <c r="J41" s="5"/>
      <c r="K41" s="4"/>
    </row>
    <row r="42" spans="1:11" ht="15" customHeight="1" x14ac:dyDescent="0.25">
      <c r="A42" s="4"/>
      <c r="B42" s="5"/>
      <c r="C42" s="28"/>
      <c r="D42" s="96" t="s">
        <v>0</v>
      </c>
      <c r="E42" s="96"/>
      <c r="F42" s="96"/>
      <c r="G42" s="96"/>
      <c r="H42" s="96"/>
      <c r="I42" s="96"/>
      <c r="J42" s="5"/>
      <c r="K42" s="4"/>
    </row>
    <row r="43" spans="1:11" x14ac:dyDescent="0.25">
      <c r="A43" s="4"/>
      <c r="B43" s="5"/>
      <c r="C43" s="28"/>
      <c r="D43" s="96"/>
      <c r="E43" s="96"/>
      <c r="F43" s="96"/>
      <c r="G43" s="96"/>
      <c r="H43" s="96"/>
      <c r="I43" s="96"/>
      <c r="J43" s="5"/>
      <c r="K43" s="4"/>
    </row>
    <row r="44" spans="1:11" x14ac:dyDescent="0.25">
      <c r="A44" s="4"/>
      <c r="B44" s="5"/>
      <c r="C44" s="28"/>
      <c r="D44" s="97"/>
      <c r="E44" s="97"/>
      <c r="F44" s="97"/>
      <c r="G44" s="97"/>
      <c r="H44" s="97"/>
      <c r="I44" s="97"/>
      <c r="J44" s="5"/>
      <c r="K44" s="4"/>
    </row>
    <row r="45" spans="1:11" ht="15.75" x14ac:dyDescent="0.25">
      <c r="A45" s="4"/>
      <c r="B45" s="5"/>
      <c r="C45" s="28"/>
      <c r="D45" s="98"/>
      <c r="E45" s="97"/>
      <c r="F45" s="97"/>
      <c r="G45" s="97"/>
      <c r="H45" s="97"/>
      <c r="I45" s="97"/>
      <c r="J45" s="5"/>
      <c r="K45" s="4"/>
    </row>
    <row r="46" spans="1:11" x14ac:dyDescent="0.25">
      <c r="A46" s="4"/>
      <c r="B46" s="5"/>
      <c r="C46" s="28"/>
      <c r="D46" s="99"/>
      <c r="E46" s="99"/>
      <c r="F46" s="99"/>
      <c r="G46" s="99"/>
      <c r="H46" s="99"/>
      <c r="I46" s="99"/>
      <c r="J46" s="5"/>
      <c r="K46" s="4"/>
    </row>
    <row r="47" spans="1:11" x14ac:dyDescent="0.25">
      <c r="A47" s="4"/>
      <c r="B47" s="4"/>
      <c r="C47" s="4"/>
      <c r="D47" s="4"/>
      <c r="E47" s="4"/>
      <c r="F47" s="4"/>
      <c r="G47" s="4"/>
      <c r="H47" s="4"/>
      <c r="I47" s="4"/>
      <c r="J47" s="4"/>
      <c r="K47" s="4"/>
    </row>
    <row r="51" spans="6:7" x14ac:dyDescent="0.25">
      <c r="F51" s="2"/>
      <c r="G51"/>
    </row>
  </sheetData>
  <sheetProtection algorithmName="SHA-512" hashValue="2wrKouU93a2PnX2DTDV3fe+lBTYt0KKd+XpTruBIrBYq19kvWkGj5nvjcr24cWhaxTsoxnFafV3aWYbwmXQRIg==" saltValue="frsIfRjHnjZhlp+Fdwxerw==" spinCount="100000" sheet="1" objects="1" scenarios="1"/>
  <mergeCells count="11">
    <mergeCell ref="C30:C31"/>
    <mergeCell ref="D42:I43"/>
    <mergeCell ref="C3:G3"/>
    <mergeCell ref="E10:F10"/>
    <mergeCell ref="E28:F28"/>
    <mergeCell ref="E23:F23"/>
    <mergeCell ref="E24:F24"/>
    <mergeCell ref="E25:F25"/>
    <mergeCell ref="E26:F26"/>
    <mergeCell ref="E27:F27"/>
    <mergeCell ref="E14:F14"/>
  </mergeCells>
  <pageMargins left="0.70866141732283472" right="0.70866141732283472" top="0.74803149606299213" bottom="0.74803149606299213" header="0.31496062992125984" footer="0.31496062992125984"/>
  <pageSetup paperSize="8" scale="83"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Annex LOT 1</vt:lpstr>
      <vt:lpstr>'Annex LOT 1'!Àrea_d'impressió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RODRIGUEZ, CRISTINA</dc:creator>
  <cp:lastModifiedBy>MARTINEZ RODRIGUEZ, CRISTINA</cp:lastModifiedBy>
  <dcterms:created xsi:type="dcterms:W3CDTF">2026-03-19T13:14:39Z</dcterms:created>
  <dcterms:modified xsi:type="dcterms:W3CDTF">2026-03-20T08:36:00Z</dcterms:modified>
</cp:coreProperties>
</file>