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K:\QUOTA\IMSS\Jurídic_restore\CONTRACTES\2026\26000063 P2500160 Primer la Llar\"/>
    </mc:Choice>
  </mc:AlternateContent>
  <xr:revisionPtr revIDLastSave="0" documentId="13_ncr:1_{5F791CD3-9338-46C6-9D18-705CE3053F84}" xr6:coauthVersionLast="47" xr6:coauthVersionMax="47" xr10:uidLastSave="{00000000-0000-0000-0000-000000000000}"/>
  <bookViews>
    <workbookView xWindow="-60" yWindow="-60" windowWidth="28920" windowHeight="15720" xr2:uid="{00000000-000D-0000-FFFF-FFFF00000000}"/>
  </bookViews>
  <sheets>
    <sheet name="Annex LOT 2" sheetId="1" r:id="rId1"/>
  </sheets>
  <externalReferences>
    <externalReference r:id="rId2"/>
  </externalReferences>
  <definedNames>
    <definedName name="_xlnm.Print_Area" localSheetId="0">'Annex LOT 2'!$A$1:$K$46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0" i="1" l="1"/>
  <c r="I17" i="1"/>
  <c r="I18" i="1"/>
  <c r="I19" i="1"/>
  <c r="I16" i="1"/>
  <c r="I26" i="1"/>
  <c r="G26" i="1"/>
  <c r="I25" i="1"/>
  <c r="G25" i="1"/>
  <c r="I24" i="1"/>
  <c r="G24" i="1"/>
  <c r="I23" i="1"/>
  <c r="G23" i="1"/>
  <c r="I22" i="1"/>
  <c r="G22" i="1"/>
  <c r="G19" i="1"/>
  <c r="F19" i="1"/>
  <c r="G18" i="1"/>
  <c r="F18" i="1"/>
  <c r="F17" i="1"/>
  <c r="G17" i="1" s="1"/>
  <c r="F16" i="1"/>
  <c r="G16" i="1" s="1"/>
  <c r="I13" i="1"/>
  <c r="G13" i="1"/>
  <c r="F13" i="1"/>
  <c r="I12" i="1"/>
  <c r="I14" i="1" s="1"/>
  <c r="I31" i="1" s="1"/>
  <c r="I32" i="1" s="1"/>
  <c r="F12" i="1"/>
  <c r="G12" i="1" s="1"/>
  <c r="G14" i="1" s="1"/>
  <c r="G31" i="1" s="1"/>
  <c r="G32" i="1" s="1"/>
  <c r="I9" i="1"/>
  <c r="I10" i="1" s="1"/>
  <c r="I29" i="1" s="1"/>
  <c r="F9" i="1"/>
  <c r="G9" i="1" s="1"/>
  <c r="G10" i="1" s="1"/>
  <c r="G29" i="1" s="1"/>
  <c r="I33" i="1" l="1"/>
  <c r="I34" i="1" s="1"/>
  <c r="G27" i="1"/>
  <c r="G35" i="1" s="1"/>
  <c r="G36" i="1" s="1"/>
  <c r="I27" i="1"/>
  <c r="I35" i="1" s="1"/>
  <c r="I36" i="1" s="1"/>
  <c r="G20" i="1"/>
  <c r="G33" i="1" s="1"/>
  <c r="G34" i="1" s="1"/>
  <c r="G30" i="1"/>
  <c r="H39" i="1" s="1"/>
  <c r="I30" i="1"/>
  <c r="I37" i="1" l="1"/>
  <c r="G37" i="1"/>
  <c r="G39" i="1"/>
</calcChain>
</file>

<file path=xl/sharedStrings.xml><?xml version="1.0" encoding="utf-8"?>
<sst xmlns="http://schemas.openxmlformats.org/spreadsheetml/2006/main" count="71" uniqueCount="56">
  <si>
    <t>GESTIÓ DEL SERVEI “PRIMER LA LLAR” ADREÇAT A PERSONES EN SITUACIÓ DE SENSE LLAR A LA CIUTAT DE BARCELONA  LOT 2</t>
  </si>
  <si>
    <t>Pel període inicial del contracte:</t>
  </si>
  <si>
    <t xml:space="preserve"> 1/07/2026 a 30/06/2028</t>
  </si>
  <si>
    <t>24 MESOS</t>
  </si>
  <si>
    <t>Codi</t>
  </si>
  <si>
    <t>Descripció</t>
  </si>
  <si>
    <t>Quantitat</t>
  </si>
  <si>
    <t>Preu u/t sortida</t>
  </si>
  <si>
    <t>Import sortida</t>
  </si>
  <si>
    <t>Preu u/t  proveïdor</t>
  </si>
  <si>
    <t>Import  proveïdor</t>
  </si>
  <si>
    <t>Despeses per preu GLOBAL</t>
  </si>
  <si>
    <t>Gestió global del servei</t>
  </si>
  <si>
    <t>PREU GLOBAL</t>
  </si>
  <si>
    <t>Subtotal preu global</t>
  </si>
  <si>
    <t>Subtotal preu global proveïdor</t>
  </si>
  <si>
    <t xml:space="preserve">Despeses per preu UNITARI </t>
  </si>
  <si>
    <t>Servei d'auxiliar d' infermeria</t>
  </si>
  <si>
    <t>PREU UNITARI - hores</t>
  </si>
  <si>
    <t>Servei atenció psicològica, si s'escau</t>
  </si>
  <si>
    <t>Subtotal preus unitaris</t>
  </si>
  <si>
    <t>Subtotal preus unitaris proveïdor</t>
  </si>
  <si>
    <t>Despeses per mòdul activitats socio educatives</t>
  </si>
  <si>
    <t>Formació i tallers</t>
  </si>
  <si>
    <t>Activitats comunitàries sense trasllat</t>
  </si>
  <si>
    <t>Transports usuaris activitats comunitàries</t>
  </si>
  <si>
    <t>Lloguer esapis</t>
  </si>
  <si>
    <t>Subtotal preu mòdul activitats</t>
  </si>
  <si>
    <t>Subtotal preus mòduls activitats proveïdor</t>
  </si>
  <si>
    <t>Despeses per mòdul manteniment</t>
  </si>
  <si>
    <t>Compra i reposició mobiliari</t>
  </si>
  <si>
    <t>PREU MÀXIM</t>
  </si>
  <si>
    <t>D'acord amb preus de la Memòria justificativa</t>
  </si>
  <si>
    <t xml:space="preserve">Compra i reposició electrodomèstics </t>
  </si>
  <si>
    <t>Trasllat mobiliari entre pisos</t>
  </si>
  <si>
    <t>Neteja</t>
  </si>
  <si>
    <t>Reparacions ordinàries no estructurals</t>
  </si>
  <si>
    <t>Subtotal preus mòduls manteniment</t>
  </si>
  <si>
    <t>Subtotal preus mòduls manteniment proveïdor</t>
  </si>
  <si>
    <t>Aquest document cal presentar-lo en PDF i degudament signat pel representant legal de l'empresa.</t>
  </si>
  <si>
    <t>IMPORT PREU GLOBAL</t>
  </si>
  <si>
    <t>IMPORT PREU GLOBAL PROVEÏDOR</t>
  </si>
  <si>
    <t>IVA (10%)</t>
  </si>
  <si>
    <t>IMPORT PREUS UNITARIS</t>
  </si>
  <si>
    <t>IMPORT PREUS UNITARIS PROVEÏDOR</t>
  </si>
  <si>
    <t>º</t>
  </si>
  <si>
    <t>IMPORT ACTIVITATS SOCIO EDUCATIVES</t>
  </si>
  <si>
    <t>IMPORT ACTIVITATS SOCIO EDUCATIVES PROVEÏDOR</t>
  </si>
  <si>
    <t>IMPORT MODÙL MATENIMENT</t>
  </si>
  <si>
    <t>IMPORT MODÙL MATENIMENT PROVEÏDOR</t>
  </si>
  <si>
    <t>IVA (21%) MÒDUL MANTENIMENT</t>
  </si>
  <si>
    <t>TOTAL:</t>
  </si>
  <si>
    <t xml:space="preserve">TOTAL PROVEIDOR: </t>
  </si>
  <si>
    <t>Barcelona, en la data de signatura</t>
  </si>
  <si>
    <t>Les quantitats indicades per l’IMSS com a preu global net, així com cadascun dels preus unitaris nets determinats constitueixen la xifra màxima per sobre de la qual s'estimarà que les ofertes dels licitadors excedeixen el tipus de la licitació i, per tant, seran excloses.</t>
  </si>
  <si>
    <t>EXP 015_P25000160                   ANNEX-3 BIS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</si>
</sst>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43" formatCode="_-* #,##0.00_-;\-* #,##0.00_-;_-* &quot;-&quot;??_-;_-@_-"/>
    <numFmt numFmtId="164" formatCode="_-* #,##0.00\ _€_-;\-* #,##0.00\ _€_-;_-* &quot;-&quot;??\ _€_-;_-@_-"/>
    <numFmt numFmtId="165" formatCode="_-* #,##0.00\ [$€-403]_-;\-* #,##0.00\ [$€-403]_-;_-* &quot;-&quot;??\ [$€-403]_-;_-@_-"/>
    <numFmt numFmtId="166" formatCode="#,##0_ ;\-#,##0\ "/>
    <numFmt numFmtId="167" formatCode="_-* #,##0\ _€_-;\-* #,##0\ _€_-;_-* &quot;-&quot;??\ _€_-;_-@_-"/>
    <numFmt numFmtId="168" formatCode="_-* #,##0.0000\ [$€-403]_-;\-* #,##0.0000\ [$€-403]_-;_-* &quot;-&quot;??\ [$€-403]_-;_-@_-"/>
    <numFmt numFmtId="169" formatCode="_-* #,##0.0000\ [$€-403]_-;\-* #,##0.0000\ [$€-403]_-;_-* &quot;-&quot;????\ [$€-403]_-;_-@_-"/>
  </numFmts>
  <fonts count="9" x14ac:knownFonts="1">
    <font>
      <sz val="10"/>
      <name val="Arial"/>
    </font>
    <font>
      <b/>
      <sz val="11"/>
      <color theme="0"/>
      <name val="Aptos Narrow"/>
      <family val="2"/>
      <scheme val="minor"/>
    </font>
    <font>
      <sz val="11"/>
      <color theme="0"/>
      <name val="Aptos Narrow"/>
      <family val="2"/>
      <scheme val="minor"/>
    </font>
    <font>
      <sz val="11"/>
      <name val="Aptos Narrow"/>
      <family val="2"/>
      <scheme val="minor"/>
    </font>
    <font>
      <b/>
      <sz val="11"/>
      <name val="Aptos Narrow"/>
      <family val="2"/>
      <scheme val="minor"/>
    </font>
    <font>
      <sz val="11"/>
      <color rgb="FF000000"/>
      <name val="Aptos Narrow"/>
      <family val="2"/>
      <scheme val="minor"/>
    </font>
    <font>
      <sz val="10"/>
      <name val="Arial"/>
      <family val="2"/>
    </font>
    <font>
      <b/>
      <sz val="11"/>
      <color rgb="FF000000"/>
      <name val="Aptos Narrow"/>
      <family val="2"/>
      <scheme val="minor"/>
    </font>
    <font>
      <b/>
      <i/>
      <sz val="12"/>
      <color rgb="FF000000"/>
      <name val="Calibri"/>
      <family val="2"/>
    </font>
  </fonts>
  <fills count="10">
    <fill>
      <patternFill patternType="none"/>
    </fill>
    <fill>
      <patternFill patternType="gray125"/>
    </fill>
    <fill>
      <patternFill patternType="solid">
        <fgColor rgb="FF00B050"/>
        <bgColor rgb="FF000000"/>
      </patternFill>
    </fill>
    <fill>
      <patternFill patternType="solid">
        <fgColor rgb="FFFFCC00"/>
        <bgColor rgb="FF000000"/>
      </patternFill>
    </fill>
    <fill>
      <patternFill patternType="solid">
        <fgColor rgb="FFFFFFFF"/>
        <bgColor rgb="FF000000"/>
      </patternFill>
    </fill>
    <fill>
      <patternFill patternType="solid">
        <fgColor theme="0" tint="-0.14999847407452621"/>
        <bgColor indexed="64"/>
      </patternFill>
    </fill>
    <fill>
      <patternFill patternType="solid">
        <fgColor rgb="FFC4D79B"/>
        <bgColor rgb="FF000000"/>
      </patternFill>
    </fill>
    <fill>
      <patternFill patternType="solid">
        <fgColor theme="0"/>
        <bgColor indexed="64"/>
      </patternFill>
    </fill>
    <fill>
      <patternFill patternType="solid">
        <fgColor rgb="FFD9D9D9"/>
        <bgColor rgb="FF000000"/>
      </patternFill>
    </fill>
    <fill>
      <patternFill patternType="solid">
        <fgColor rgb="FFFFFF00"/>
        <bgColor indexed="64"/>
      </patternFill>
    </fill>
  </fills>
  <borders count="3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top/>
      <bottom style="thin">
        <color indexed="64"/>
      </bottom>
      <diagonal/>
    </border>
    <border>
      <left/>
      <right/>
      <top style="medium">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s>
  <cellStyleXfs count="3">
    <xf numFmtId="0" fontId="0" fillId="0" borderId="0"/>
    <xf numFmtId="43" fontId="6" fillId="0" borderId="0" applyFont="0" applyFill="0" applyBorder="0" applyAlignment="0" applyProtection="0"/>
    <xf numFmtId="44" fontId="6" fillId="0" borderId="0" applyFont="0" applyFill="0" applyBorder="0" applyAlignment="0" applyProtection="0"/>
  </cellStyleXfs>
  <cellXfs count="114">
    <xf numFmtId="0" fontId="0" fillId="0" borderId="0" xfId="0"/>
    <xf numFmtId="0" fontId="3" fillId="0" borderId="0" xfId="0" applyFont="1"/>
    <xf numFmtId="165" fontId="3" fillId="0" borderId="0" xfId="0" applyNumberFormat="1" applyFont="1"/>
    <xf numFmtId="169" fontId="3" fillId="0" borderId="0" xfId="0" applyNumberFormat="1" applyFont="1"/>
    <xf numFmtId="0" fontId="3" fillId="2" borderId="0" xfId="0" applyFont="1" applyFill="1" applyProtection="1"/>
    <xf numFmtId="0" fontId="3" fillId="0" borderId="0" xfId="0" applyFont="1" applyProtection="1"/>
    <xf numFmtId="0" fontId="4" fillId="0" borderId="1" xfId="0" applyFont="1" applyBorder="1" applyAlignment="1" applyProtection="1">
      <alignment horizontal="center" vertical="center"/>
    </xf>
    <xf numFmtId="0" fontId="4" fillId="0" borderId="2" xfId="0" applyFont="1" applyBorder="1" applyAlignment="1" applyProtection="1">
      <alignment horizontal="center" vertical="center"/>
    </xf>
    <xf numFmtId="0" fontId="4" fillId="0" borderId="3" xfId="0" applyFont="1" applyBorder="1" applyAlignment="1" applyProtection="1">
      <alignment horizontal="center" vertical="center"/>
    </xf>
    <xf numFmtId="0" fontId="3" fillId="0" borderId="0" xfId="0" applyFont="1" applyAlignment="1" applyProtection="1">
      <alignment horizontal="right"/>
    </xf>
    <xf numFmtId="0" fontId="4" fillId="0" borderId="0" xfId="0" applyFont="1" applyProtection="1"/>
    <xf numFmtId="0" fontId="5" fillId="0" borderId="0" xfId="0" applyFont="1" applyProtection="1"/>
    <xf numFmtId="2" fontId="5" fillId="0" borderId="0" xfId="0" applyNumberFormat="1" applyFont="1" applyProtection="1"/>
    <xf numFmtId="0" fontId="4" fillId="3" borderId="4" xfId="0" applyFont="1" applyFill="1" applyBorder="1" applyAlignment="1" applyProtection="1">
      <alignment horizontal="center" vertical="center" wrapText="1"/>
    </xf>
    <xf numFmtId="0" fontId="4" fillId="3" borderId="5" xfId="0" applyFont="1" applyFill="1" applyBorder="1" applyAlignment="1" applyProtection="1">
      <alignment horizontal="center" vertical="center" wrapText="1"/>
    </xf>
    <xf numFmtId="2" fontId="4" fillId="3" borderId="5" xfId="0" applyNumberFormat="1" applyFont="1" applyFill="1" applyBorder="1" applyAlignment="1" applyProtection="1">
      <alignment horizontal="center" vertical="center" wrapText="1"/>
    </xf>
    <xf numFmtId="0" fontId="4" fillId="3" borderId="6" xfId="0" applyFont="1" applyFill="1" applyBorder="1" applyAlignment="1" applyProtection="1">
      <alignment horizontal="center" vertical="center" wrapText="1"/>
    </xf>
    <xf numFmtId="0" fontId="4" fillId="4" borderId="0" xfId="0" quotePrefix="1" applyFont="1" applyFill="1" applyAlignment="1" applyProtection="1">
      <alignment horizontal="center" vertical="center" wrapText="1"/>
    </xf>
    <xf numFmtId="0" fontId="3" fillId="4" borderId="0" xfId="0" quotePrefix="1" applyFont="1" applyFill="1" applyAlignment="1" applyProtection="1">
      <alignment vertical="center" wrapText="1"/>
    </xf>
    <xf numFmtId="165" fontId="4" fillId="0" borderId="0" xfId="0" applyNumberFormat="1" applyFont="1" applyAlignment="1" applyProtection="1">
      <alignment horizontal="center" vertical="center"/>
    </xf>
    <xf numFmtId="165" fontId="4" fillId="0" borderId="7" xfId="0" applyNumberFormat="1" applyFont="1" applyBorder="1" applyAlignment="1" applyProtection="1">
      <alignment horizontal="center" vertical="center"/>
    </xf>
    <xf numFmtId="165" fontId="3" fillId="0" borderId="0" xfId="0" applyNumberFormat="1" applyFont="1" applyAlignment="1" applyProtection="1">
      <alignment vertical="center"/>
    </xf>
    <xf numFmtId="0" fontId="4" fillId="5" borderId="8" xfId="0" quotePrefix="1" applyFont="1" applyFill="1" applyBorder="1" applyAlignment="1" applyProtection="1">
      <alignment horizontal="left" vertical="center" wrapText="1"/>
    </xf>
    <xf numFmtId="0" fontId="3" fillId="4" borderId="8" xfId="0" quotePrefix="1" applyFont="1" applyFill="1" applyBorder="1" applyAlignment="1" applyProtection="1">
      <alignment vertical="center" wrapText="1"/>
    </xf>
    <xf numFmtId="166" fontId="3" fillId="4" borderId="9" xfId="0" quotePrefix="1" applyNumberFormat="1" applyFont="1" applyFill="1" applyBorder="1" applyAlignment="1" applyProtection="1">
      <alignment horizontal="center" vertical="center" wrapText="1"/>
    </xf>
    <xf numFmtId="44" fontId="3" fillId="0" borderId="10" xfId="2" applyFont="1" applyFill="1" applyBorder="1" applyAlignment="1" applyProtection="1">
      <alignment horizontal="center"/>
    </xf>
    <xf numFmtId="165" fontId="3" fillId="0" borderId="11" xfId="0" applyNumberFormat="1" applyFont="1" applyBorder="1" applyAlignment="1" applyProtection="1">
      <alignment vertical="center"/>
    </xf>
    <xf numFmtId="165" fontId="3" fillId="0" borderId="12" xfId="0" applyNumberFormat="1" applyFont="1" applyBorder="1" applyAlignment="1" applyProtection="1">
      <alignment vertical="center"/>
    </xf>
    <xf numFmtId="0" fontId="5" fillId="0" borderId="0" xfId="0" applyFont="1" applyAlignment="1" applyProtection="1">
      <alignment horizontal="center" vertical="center" wrapText="1"/>
    </xf>
    <xf numFmtId="167" fontId="4" fillId="4" borderId="1" xfId="1" quotePrefix="1" applyNumberFormat="1" applyFont="1" applyFill="1" applyBorder="1" applyAlignment="1" applyProtection="1">
      <alignment horizontal="right" wrapText="1"/>
    </xf>
    <xf numFmtId="167" fontId="4" fillId="4" borderId="3" xfId="1" quotePrefix="1" applyNumberFormat="1" applyFont="1" applyFill="1" applyBorder="1" applyAlignment="1" applyProtection="1">
      <alignment horizontal="right" wrapText="1"/>
    </xf>
    <xf numFmtId="165" fontId="4" fillId="0" borderId="13" xfId="0" applyNumberFormat="1" applyFont="1" applyBorder="1" applyAlignment="1" applyProtection="1">
      <alignment vertical="center"/>
    </xf>
    <xf numFmtId="0" fontId="5" fillId="0" borderId="14" xfId="0" applyFont="1" applyBorder="1" applyAlignment="1" applyProtection="1">
      <alignment horizontal="center" vertical="center" wrapText="1"/>
    </xf>
    <xf numFmtId="165" fontId="3" fillId="4" borderId="15" xfId="0" quotePrefix="1" applyNumberFormat="1" applyFont="1" applyFill="1" applyBorder="1" applyAlignment="1" applyProtection="1">
      <alignment vertical="center" wrapText="1"/>
    </xf>
    <xf numFmtId="168" fontId="3" fillId="0" borderId="0" xfId="0" applyNumberFormat="1" applyFont="1" applyAlignment="1" applyProtection="1">
      <alignment vertical="center"/>
    </xf>
    <xf numFmtId="0" fontId="3" fillId="0" borderId="16" xfId="0" quotePrefix="1" applyFont="1" applyBorder="1" applyAlignment="1" applyProtection="1">
      <alignment horizontal="left" vertical="center" wrapText="1"/>
    </xf>
    <xf numFmtId="167" fontId="3" fillId="4" borderId="8" xfId="1" quotePrefix="1" applyNumberFormat="1" applyFont="1" applyFill="1" applyBorder="1" applyAlignment="1" applyProtection="1">
      <alignment horizontal="center" vertical="center" wrapText="1"/>
    </xf>
    <xf numFmtId="165" fontId="3" fillId="0" borderId="8" xfId="0" applyNumberFormat="1" applyFont="1" applyBorder="1" applyAlignment="1" applyProtection="1">
      <alignment horizontal="center" vertical="center"/>
    </xf>
    <xf numFmtId="165" fontId="3" fillId="0" borderId="8" xfId="0" applyNumberFormat="1" applyFont="1" applyBorder="1" applyAlignment="1" applyProtection="1">
      <alignment vertical="center"/>
    </xf>
    <xf numFmtId="0" fontId="3" fillId="0" borderId="8" xfId="0" quotePrefix="1" applyFont="1" applyBorder="1" applyAlignment="1" applyProtection="1">
      <alignment horizontal="left" vertical="center" wrapText="1"/>
    </xf>
    <xf numFmtId="167" fontId="3" fillId="4" borderId="12" xfId="1" quotePrefix="1" applyNumberFormat="1" applyFont="1" applyFill="1" applyBorder="1" applyAlignment="1" applyProtection="1">
      <alignment horizontal="center" vertical="center" wrapText="1"/>
    </xf>
    <xf numFmtId="165" fontId="3" fillId="0" borderId="12" xfId="0" applyNumberFormat="1" applyFont="1" applyBorder="1" applyAlignment="1" applyProtection="1">
      <alignment horizontal="center" vertical="center"/>
    </xf>
    <xf numFmtId="0" fontId="3" fillId="0" borderId="17" xfId="0" quotePrefix="1" applyFont="1" applyBorder="1" applyAlignment="1" applyProtection="1">
      <alignment horizontal="left" vertical="center" wrapText="1"/>
    </xf>
    <xf numFmtId="0" fontId="3" fillId="4" borderId="18" xfId="0" quotePrefix="1" applyFont="1" applyFill="1" applyBorder="1" applyAlignment="1" applyProtection="1">
      <alignment vertical="center" wrapText="1"/>
    </xf>
    <xf numFmtId="0" fontId="3" fillId="0" borderId="14" xfId="0" quotePrefix="1" applyFont="1" applyBorder="1" applyAlignment="1" applyProtection="1">
      <alignment vertical="center" wrapText="1"/>
    </xf>
    <xf numFmtId="167" fontId="4" fillId="0" borderId="19" xfId="1" quotePrefix="1" applyNumberFormat="1" applyFont="1" applyFill="1" applyBorder="1" applyAlignment="1" applyProtection="1">
      <alignment horizontal="right" vertical="center" wrapText="1"/>
    </xf>
    <xf numFmtId="165" fontId="4" fillId="0" borderId="19" xfId="0" applyNumberFormat="1" applyFont="1" applyBorder="1" applyAlignment="1" applyProtection="1">
      <alignment vertical="center"/>
    </xf>
    <xf numFmtId="0" fontId="3" fillId="4" borderId="20" xfId="0" quotePrefix="1" applyFont="1" applyFill="1" applyBorder="1" applyAlignment="1" applyProtection="1">
      <alignment vertical="center" wrapText="1"/>
    </xf>
    <xf numFmtId="164" fontId="3" fillId="4" borderId="21" xfId="1" quotePrefix="1" applyNumberFormat="1" applyFont="1" applyFill="1" applyBorder="1" applyAlignment="1" applyProtection="1">
      <alignment horizontal="right" vertical="center" wrapText="1"/>
    </xf>
    <xf numFmtId="165" fontId="3" fillId="0" borderId="22" xfId="0" applyNumberFormat="1" applyFont="1" applyBorder="1" applyAlignment="1" applyProtection="1">
      <alignment horizontal="center" vertical="center"/>
    </xf>
    <xf numFmtId="165" fontId="3" fillId="0" borderId="23" xfId="0" applyNumberFormat="1" applyFont="1" applyBorder="1" applyAlignment="1" applyProtection="1">
      <alignment horizontal="center" vertical="center"/>
    </xf>
    <xf numFmtId="165" fontId="3" fillId="0" borderId="10" xfId="0" applyNumberFormat="1" applyFont="1" applyBorder="1" applyAlignment="1" applyProtection="1">
      <alignment vertical="center"/>
    </xf>
    <xf numFmtId="0" fontId="3" fillId="4" borderId="17" xfId="0" quotePrefix="1" applyFont="1" applyFill="1" applyBorder="1" applyAlignment="1" applyProtection="1">
      <alignment vertical="center" wrapText="1"/>
    </xf>
    <xf numFmtId="164" fontId="3" fillId="4" borderId="8" xfId="1" quotePrefix="1" applyNumberFormat="1" applyFont="1" applyFill="1" applyBorder="1" applyAlignment="1" applyProtection="1">
      <alignment horizontal="right" vertical="center" wrapText="1"/>
    </xf>
    <xf numFmtId="0" fontId="3" fillId="0" borderId="24" xfId="0" quotePrefix="1" applyFont="1" applyBorder="1" applyAlignment="1" applyProtection="1">
      <alignment horizontal="left" vertical="center" wrapText="1"/>
    </xf>
    <xf numFmtId="0" fontId="4" fillId="5" borderId="8" xfId="0" quotePrefix="1" applyFont="1" applyFill="1" applyBorder="1" applyAlignment="1" applyProtection="1">
      <alignment horizontal="center" vertical="center" wrapText="1"/>
    </xf>
    <xf numFmtId="167" fontId="3" fillId="4" borderId="25" xfId="1" quotePrefix="1" applyNumberFormat="1" applyFont="1" applyFill="1" applyBorder="1" applyAlignment="1" applyProtection="1">
      <alignment horizontal="center" vertical="center" wrapText="1"/>
    </xf>
    <xf numFmtId="167" fontId="3" fillId="4" borderId="20" xfId="1" quotePrefix="1" applyNumberFormat="1" applyFont="1" applyFill="1" applyBorder="1" applyAlignment="1" applyProtection="1">
      <alignment horizontal="center" vertical="center" wrapText="1"/>
    </xf>
    <xf numFmtId="165" fontId="3" fillId="7" borderId="8" xfId="2" applyNumberFormat="1" applyFont="1" applyFill="1" applyBorder="1" applyAlignment="1" applyProtection="1">
      <alignment horizontal="center"/>
    </xf>
    <xf numFmtId="167" fontId="3" fillId="4" borderId="26" xfId="1" quotePrefix="1" applyNumberFormat="1" applyFont="1" applyFill="1" applyBorder="1" applyAlignment="1" applyProtection="1">
      <alignment horizontal="center" vertical="center" wrapText="1"/>
    </xf>
    <xf numFmtId="167" fontId="3" fillId="4" borderId="27" xfId="1" quotePrefix="1" applyNumberFormat="1" applyFont="1" applyFill="1" applyBorder="1" applyAlignment="1" applyProtection="1">
      <alignment horizontal="center" vertical="center" wrapText="1"/>
    </xf>
    <xf numFmtId="165" fontId="3" fillId="0" borderId="28" xfId="0" applyNumberFormat="1" applyFont="1" applyBorder="1" applyAlignment="1" applyProtection="1">
      <alignment vertical="center"/>
    </xf>
    <xf numFmtId="165" fontId="4" fillId="0" borderId="1" xfId="0" applyNumberFormat="1" applyFont="1" applyBorder="1" applyAlignment="1" applyProtection="1">
      <alignment horizontal="right" vertical="center"/>
    </xf>
    <xf numFmtId="165" fontId="4" fillId="0" borderId="13" xfId="0" applyNumberFormat="1" applyFont="1" applyBorder="1" applyAlignment="1" applyProtection="1">
      <alignment horizontal="right" vertical="center"/>
    </xf>
    <xf numFmtId="165" fontId="4" fillId="8" borderId="5" xfId="0" applyNumberFormat="1" applyFont="1" applyFill="1" applyBorder="1" applyAlignment="1" applyProtection="1">
      <alignment vertical="center"/>
    </xf>
    <xf numFmtId="165" fontId="4" fillId="0" borderId="5" xfId="0" applyNumberFormat="1" applyFont="1" applyBorder="1" applyAlignment="1" applyProtection="1">
      <alignment vertical="center"/>
    </xf>
    <xf numFmtId="0" fontId="5" fillId="0" borderId="0" xfId="0" applyFont="1" applyAlignment="1" applyProtection="1">
      <alignment vertical="center"/>
    </xf>
    <xf numFmtId="165" fontId="5" fillId="0" borderId="0" xfId="0" applyNumberFormat="1" applyFont="1" applyAlignment="1" applyProtection="1">
      <alignment vertical="center"/>
    </xf>
    <xf numFmtId="0" fontId="7" fillId="9" borderId="0" xfId="0" applyFont="1" applyFill="1" applyAlignment="1" applyProtection="1">
      <alignment horizontal="left" vertical="center" wrapText="1"/>
    </xf>
    <xf numFmtId="165" fontId="4" fillId="0" borderId="29" xfId="0" applyNumberFormat="1" applyFont="1" applyBorder="1" applyAlignment="1" applyProtection="1">
      <alignment horizontal="left" vertical="center"/>
    </xf>
    <xf numFmtId="165" fontId="5" fillId="0" borderId="30" xfId="0" applyNumberFormat="1" applyFont="1" applyBorder="1" applyAlignment="1" applyProtection="1">
      <alignment vertical="center"/>
    </xf>
    <xf numFmtId="165" fontId="4" fillId="8" borderId="31" xfId="1" applyNumberFormat="1" applyFont="1" applyFill="1" applyBorder="1" applyAlignment="1" applyProtection="1">
      <alignment vertical="center"/>
    </xf>
    <xf numFmtId="165" fontId="3" fillId="0" borderId="32" xfId="0" applyNumberFormat="1" applyFont="1" applyBorder="1" applyAlignment="1" applyProtection="1">
      <alignment horizontal="left" vertical="center"/>
    </xf>
    <xf numFmtId="9" fontId="3" fillId="0" borderId="20" xfId="2" applyNumberFormat="1" applyFont="1" applyFill="1" applyBorder="1" applyAlignment="1" applyProtection="1">
      <alignment horizontal="left" vertical="center"/>
    </xf>
    <xf numFmtId="165" fontId="3" fillId="0" borderId="8" xfId="1" applyNumberFormat="1" applyFont="1" applyFill="1" applyBorder="1" applyAlignment="1" applyProtection="1">
      <alignment vertical="center"/>
    </xf>
    <xf numFmtId="165" fontId="4" fillId="0" borderId="33" xfId="0" applyNumberFormat="1" applyFont="1" applyBorder="1" applyAlignment="1" applyProtection="1">
      <alignment horizontal="left" vertical="center"/>
    </xf>
    <xf numFmtId="44" fontId="3" fillId="0" borderId="11" xfId="2" applyFont="1" applyFill="1" applyBorder="1" applyAlignment="1" applyProtection="1">
      <alignment horizontal="left" vertical="center"/>
    </xf>
    <xf numFmtId="165" fontId="4" fillId="5" borderId="12" xfId="1" applyNumberFormat="1" applyFont="1" applyFill="1" applyBorder="1" applyAlignment="1" applyProtection="1">
      <alignment vertical="center"/>
    </xf>
    <xf numFmtId="165" fontId="3" fillId="0" borderId="33" xfId="0" applyNumberFormat="1" applyFont="1" applyBorder="1" applyAlignment="1" applyProtection="1">
      <alignment horizontal="left" vertical="center"/>
    </xf>
    <xf numFmtId="9" fontId="3" fillId="0" borderId="11" xfId="2" applyNumberFormat="1" applyFont="1" applyFill="1" applyBorder="1" applyAlignment="1" applyProtection="1">
      <alignment horizontal="left" vertical="center"/>
    </xf>
    <xf numFmtId="165" fontId="3" fillId="0" borderId="12" xfId="1" applyNumberFormat="1" applyFont="1" applyFill="1" applyBorder="1" applyAlignment="1" applyProtection="1">
      <alignment vertical="center"/>
    </xf>
    <xf numFmtId="165" fontId="4" fillId="0" borderId="34" xfId="0" applyNumberFormat="1" applyFont="1" applyBorder="1" applyAlignment="1" applyProtection="1">
      <alignment horizontal="left" vertical="center"/>
    </xf>
    <xf numFmtId="165" fontId="7" fillId="0" borderId="27" xfId="0" applyNumberFormat="1" applyFont="1" applyBorder="1" applyAlignment="1" applyProtection="1">
      <alignment vertical="center"/>
    </xf>
    <xf numFmtId="165" fontId="4" fillId="8" borderId="10" xfId="1" applyNumberFormat="1" applyFont="1" applyFill="1" applyBorder="1" applyAlignment="1" applyProtection="1">
      <alignment vertical="center"/>
    </xf>
    <xf numFmtId="0" fontId="7" fillId="0" borderId="0" xfId="0" applyFont="1" applyProtection="1"/>
    <xf numFmtId="165" fontId="1" fillId="0" borderId="0" xfId="1" applyNumberFormat="1" applyFont="1" applyFill="1" applyBorder="1" applyProtection="1"/>
    <xf numFmtId="165" fontId="4" fillId="0" borderId="0" xfId="0" applyNumberFormat="1" applyFont="1" applyProtection="1"/>
    <xf numFmtId="43" fontId="2" fillId="0" borderId="0" xfId="1" applyFont="1" applyProtection="1"/>
    <xf numFmtId="2" fontId="2" fillId="0" borderId="0" xfId="0" applyNumberFormat="1" applyFont="1" applyProtection="1"/>
    <xf numFmtId="0" fontId="3" fillId="0" borderId="0" xfId="0" applyFont="1" applyAlignment="1" applyProtection="1">
      <alignment horizontal="left" vertical="center" wrapText="1"/>
    </xf>
    <xf numFmtId="0" fontId="3" fillId="0" borderId="0" xfId="0" applyFont="1" applyAlignment="1" applyProtection="1">
      <alignment horizontal="left" vertical="center" wrapText="1"/>
    </xf>
    <xf numFmtId="0" fontId="8" fillId="0" borderId="0" xfId="0" applyFont="1" applyAlignment="1" applyProtection="1">
      <alignment vertical="center"/>
    </xf>
    <xf numFmtId="0" fontId="3" fillId="0" borderId="0" xfId="0" applyFont="1" applyAlignment="1" applyProtection="1">
      <alignment vertical="center" wrapText="1"/>
    </xf>
    <xf numFmtId="0" fontId="3" fillId="2"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5" fillId="0" borderId="0" xfId="0" applyFont="1" applyProtection="1">
      <protection locked="0"/>
    </xf>
    <xf numFmtId="0" fontId="4" fillId="3" borderId="5" xfId="0" applyFont="1" applyFill="1" applyBorder="1" applyAlignment="1" applyProtection="1">
      <alignment horizontal="center" vertical="center" wrapText="1"/>
      <protection locked="0"/>
    </xf>
    <xf numFmtId="165" fontId="3" fillId="0" borderId="0" xfId="0" applyNumberFormat="1" applyFont="1" applyAlignment="1" applyProtection="1">
      <alignment vertical="center"/>
      <protection locked="0"/>
    </xf>
    <xf numFmtId="165" fontId="5" fillId="6" borderId="12" xfId="0" applyNumberFormat="1" applyFont="1" applyFill="1" applyBorder="1" applyAlignment="1" applyProtection="1">
      <alignment vertical="center"/>
      <protection locked="0"/>
    </xf>
    <xf numFmtId="165" fontId="7" fillId="0" borderId="13" xfId="0" applyNumberFormat="1" applyFont="1" applyBorder="1" applyAlignment="1" applyProtection="1">
      <alignment vertical="center"/>
      <protection locked="0"/>
    </xf>
    <xf numFmtId="165" fontId="3" fillId="4" borderId="15" xfId="0" quotePrefix="1" applyNumberFormat="1" applyFont="1" applyFill="1" applyBorder="1" applyAlignment="1" applyProtection="1">
      <alignment vertical="center" wrapText="1"/>
      <protection locked="0"/>
    </xf>
    <xf numFmtId="165" fontId="5" fillId="6" borderId="8" xfId="0" applyNumberFormat="1" applyFont="1" applyFill="1" applyBorder="1" applyAlignment="1" applyProtection="1">
      <alignment vertical="center"/>
      <protection locked="0"/>
    </xf>
    <xf numFmtId="167" fontId="4" fillId="0" borderId="19" xfId="1" quotePrefix="1" applyNumberFormat="1" applyFont="1" applyFill="1" applyBorder="1" applyAlignment="1" applyProtection="1">
      <alignment horizontal="right" vertical="center" wrapText="1"/>
      <protection locked="0"/>
    </xf>
    <xf numFmtId="165" fontId="5" fillId="6" borderId="22" xfId="0" applyNumberFormat="1" applyFont="1" applyFill="1" applyBorder="1" applyAlignment="1" applyProtection="1">
      <alignment vertical="center"/>
      <protection locked="0"/>
    </xf>
    <xf numFmtId="165" fontId="7" fillId="0" borderId="13" xfId="0" applyNumberFormat="1" applyFont="1" applyBorder="1" applyAlignment="1" applyProtection="1">
      <alignment horizontal="right" vertical="center" wrapText="1"/>
      <protection locked="0"/>
    </xf>
    <xf numFmtId="0" fontId="5" fillId="0" borderId="0" xfId="0" applyFont="1" applyAlignment="1" applyProtection="1">
      <alignment vertical="center"/>
      <protection locked="0"/>
    </xf>
    <xf numFmtId="165" fontId="4" fillId="0" borderId="29" xfId="0" applyNumberFormat="1" applyFont="1" applyBorder="1" applyAlignment="1" applyProtection="1">
      <alignment horizontal="left" vertical="center"/>
      <protection locked="0"/>
    </xf>
    <xf numFmtId="165" fontId="3" fillId="0" borderId="32" xfId="0" applyNumberFormat="1" applyFont="1" applyBorder="1" applyAlignment="1" applyProtection="1">
      <alignment horizontal="left" vertical="center"/>
      <protection locked="0"/>
    </xf>
    <xf numFmtId="165" fontId="4" fillId="0" borderId="33" xfId="0" applyNumberFormat="1" applyFont="1" applyBorder="1" applyAlignment="1" applyProtection="1">
      <alignment horizontal="left" vertical="center"/>
      <protection locked="0"/>
    </xf>
    <xf numFmtId="165" fontId="3" fillId="0" borderId="33" xfId="0" applyNumberFormat="1" applyFont="1" applyBorder="1" applyAlignment="1" applyProtection="1">
      <alignment horizontal="left" vertical="center"/>
      <protection locked="0"/>
    </xf>
    <xf numFmtId="165" fontId="7" fillId="0" borderId="10" xfId="0" applyNumberFormat="1" applyFont="1" applyBorder="1" applyAlignment="1" applyProtection="1">
      <alignment horizontal="left" vertical="center" wrapText="1"/>
      <protection locked="0"/>
    </xf>
    <xf numFmtId="165" fontId="7" fillId="0" borderId="0" xfId="0" applyNumberFormat="1" applyFont="1" applyAlignment="1" applyProtection="1">
      <alignment horizontal="right"/>
      <protection locked="0"/>
    </xf>
    <xf numFmtId="165" fontId="2" fillId="0" borderId="0" xfId="0" applyNumberFormat="1" applyFont="1" applyProtection="1">
      <protection locked="0"/>
    </xf>
  </cellXfs>
  <cellStyles count="3">
    <cellStyle name="Coma"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h0326\AppData\Local\Microsoft\Windows\INetCache\Content.Outlook\H3N8BE7V\Costos\DEFINITIU%20PER%20MJ%20AF%20090326(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EI ANUAL  (2026)"/>
      <sheetName val="SERVEI ANUAL  (2027)"/>
      <sheetName val="PBL i VEC L 1"/>
      <sheetName val="PBL i VEC LOT 2"/>
      <sheetName val="CD i CI L1"/>
      <sheetName val="CD i CI LOT 2"/>
      <sheetName val="Execució L 1"/>
      <sheetName val="Execució LOT 2 "/>
      <sheetName val="Annex LOT 2"/>
      <sheetName val="SUBROGACIÓ "/>
      <sheetName val="EST_MITJANA REVISIÓ SALARIAL"/>
      <sheetName val="Taules salarials"/>
      <sheetName val="Manteniment"/>
      <sheetName val="Despeses associades Habitatge"/>
      <sheetName val="Necessitats bàsiques"/>
      <sheetName val="Funcionament"/>
      <sheetName val="Resum SUARA"/>
      <sheetName val="TOTAL CONCURS (VALOR ESTIMA (2"/>
      <sheetName val="COMPROVACIÓ"/>
      <sheetName val="SERVEI ANUAL L2 (2026)"/>
      <sheetName val="SERVEI ANUAL  L2(2027)"/>
      <sheetName val="Execució  L 2"/>
      <sheetName val="PBL i VEC L 2"/>
      <sheetName val="CD i CI L 2"/>
      <sheetName val="Modificació"/>
      <sheetName val="Comprovació Lot 2"/>
      <sheetName val="PBL DELS 2 LOTS"/>
      <sheetName val="Full4"/>
      <sheetName val="Full2"/>
    </sheetNames>
    <sheetDataSet>
      <sheetData sheetId="0"/>
      <sheetData sheetId="1"/>
      <sheetData sheetId="2"/>
      <sheetData sheetId="3"/>
      <sheetData sheetId="4"/>
      <sheetData sheetId="5"/>
      <sheetData sheetId="6"/>
      <sheetData sheetId="7">
        <row r="7">
          <cell r="I7">
            <v>638809.14459794387</v>
          </cell>
        </row>
        <row r="10">
          <cell r="A10">
            <v>21.31</v>
          </cell>
        </row>
        <row r="11">
          <cell r="A11">
            <v>23.58</v>
          </cell>
        </row>
        <row r="22">
          <cell r="I22">
            <v>26294.84</v>
          </cell>
        </row>
        <row r="23">
          <cell r="I23">
            <v>27213.647734800001</v>
          </cell>
        </row>
        <row r="24">
          <cell r="I24">
            <v>29353.1</v>
          </cell>
        </row>
        <row r="25">
          <cell r="I25">
            <v>11568.84</v>
          </cell>
        </row>
        <row r="26">
          <cell r="I26">
            <v>19080.87</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icina">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79998168889431442"/>
    <pageSetUpPr fitToPage="1"/>
  </sheetPr>
  <dimension ref="A1:L50"/>
  <sheetViews>
    <sheetView tabSelected="1" zoomScale="110" zoomScaleNormal="110" workbookViewId="0">
      <selection activeCell="H17" sqref="H17"/>
    </sheetView>
  </sheetViews>
  <sheetFormatPr defaultColWidth="9.140625" defaultRowHeight="15" x14ac:dyDescent="0.25"/>
  <cols>
    <col min="1" max="1" width="4.42578125" style="1" customWidth="1"/>
    <col min="2" max="2" width="5.7109375" style="1" customWidth="1"/>
    <col min="3" max="3" width="48.85546875" style="1" customWidth="1"/>
    <col min="4" max="4" width="24.85546875" style="1" customWidth="1"/>
    <col min="5" max="5" width="35.42578125" style="1" customWidth="1"/>
    <col min="6" max="6" width="19.140625" style="1" customWidth="1"/>
    <col min="7" max="7" width="18.42578125" style="1" customWidth="1"/>
    <col min="8" max="8" width="46.85546875" style="1" bestFit="1" customWidth="1"/>
    <col min="9" max="9" width="24.28515625" style="1" customWidth="1"/>
    <col min="10" max="11" width="5.28515625" style="1" customWidth="1"/>
    <col min="12" max="12" width="12" style="1" bestFit="1" customWidth="1"/>
    <col min="13" max="13" width="9.140625" style="1"/>
    <col min="14" max="14" width="14.140625" style="1" bestFit="1" customWidth="1"/>
    <col min="15" max="15" width="16.7109375" style="1" customWidth="1"/>
    <col min="16" max="16384" width="9.140625" style="1"/>
  </cols>
  <sheetData>
    <row r="1" spans="1:12" x14ac:dyDescent="0.25">
      <c r="A1" s="4"/>
      <c r="B1" s="4"/>
      <c r="C1" s="4"/>
      <c r="D1" s="4"/>
      <c r="E1" s="4"/>
      <c r="F1" s="4"/>
      <c r="G1" s="4"/>
      <c r="H1" s="93"/>
      <c r="I1" s="4"/>
      <c r="J1" s="4"/>
      <c r="K1" s="4"/>
    </row>
    <row r="2" spans="1:12" ht="15.75" thickBot="1" x14ac:dyDescent="0.3">
      <c r="A2" s="4"/>
      <c r="B2" s="5"/>
      <c r="C2" s="5"/>
      <c r="D2" s="5"/>
      <c r="E2" s="5"/>
      <c r="F2" s="5"/>
      <c r="G2" s="5"/>
      <c r="H2" s="94"/>
      <c r="I2" s="5"/>
      <c r="J2" s="5"/>
      <c r="K2" s="4"/>
    </row>
    <row r="3" spans="1:12" ht="15.75" thickBot="1" x14ac:dyDescent="0.3">
      <c r="A3" s="4"/>
      <c r="B3" s="5"/>
      <c r="C3" s="6" t="s">
        <v>0</v>
      </c>
      <c r="D3" s="7"/>
      <c r="E3" s="7"/>
      <c r="F3" s="7"/>
      <c r="G3" s="8"/>
      <c r="H3" s="95" t="s">
        <v>1</v>
      </c>
      <c r="I3" s="9" t="s">
        <v>2</v>
      </c>
      <c r="J3" s="5"/>
      <c r="K3" s="4"/>
    </row>
    <row r="4" spans="1:12" x14ac:dyDescent="0.25">
      <c r="A4" s="4"/>
      <c r="B4" s="5"/>
      <c r="C4" s="5"/>
      <c r="D4" s="5"/>
      <c r="E4" s="5"/>
      <c r="F4" s="5"/>
      <c r="G4" s="5"/>
      <c r="H4" s="94"/>
      <c r="I4" s="9" t="s">
        <v>3</v>
      </c>
      <c r="J4" s="5"/>
      <c r="K4" s="4"/>
    </row>
    <row r="5" spans="1:12" x14ac:dyDescent="0.25">
      <c r="A5" s="4"/>
      <c r="B5" s="5"/>
      <c r="C5" s="10" t="s">
        <v>55</v>
      </c>
      <c r="D5" s="11"/>
      <c r="E5" s="11"/>
      <c r="F5" s="11"/>
      <c r="G5" s="12"/>
      <c r="H5" s="96"/>
      <c r="I5" s="11"/>
      <c r="J5" s="5"/>
      <c r="K5" s="4"/>
    </row>
    <row r="6" spans="1:12" ht="15.75" thickBot="1" x14ac:dyDescent="0.3">
      <c r="A6" s="4"/>
      <c r="B6" s="5"/>
      <c r="C6" s="11"/>
      <c r="D6" s="11"/>
      <c r="E6" s="11"/>
      <c r="F6" s="11"/>
      <c r="G6" s="12"/>
      <c r="H6" s="96"/>
      <c r="I6" s="11"/>
      <c r="J6" s="5"/>
      <c r="K6" s="4"/>
    </row>
    <row r="7" spans="1:12" ht="15.75" thickBot="1" x14ac:dyDescent="0.3">
      <c r="A7" s="4"/>
      <c r="B7" s="5"/>
      <c r="C7" s="13" t="s">
        <v>4</v>
      </c>
      <c r="D7" s="14" t="s">
        <v>5</v>
      </c>
      <c r="E7" s="14" t="s">
        <v>6</v>
      </c>
      <c r="F7" s="14" t="s">
        <v>7</v>
      </c>
      <c r="G7" s="15" t="s">
        <v>8</v>
      </c>
      <c r="H7" s="97" t="s">
        <v>9</v>
      </c>
      <c r="I7" s="16" t="s">
        <v>10</v>
      </c>
      <c r="J7" s="5"/>
      <c r="K7" s="4"/>
    </row>
    <row r="8" spans="1:12" x14ac:dyDescent="0.25">
      <c r="A8" s="4"/>
      <c r="B8" s="5"/>
      <c r="C8" s="17" t="s">
        <v>11</v>
      </c>
      <c r="D8" s="18"/>
      <c r="E8" s="19"/>
      <c r="F8" s="20"/>
      <c r="G8" s="21"/>
      <c r="H8" s="98"/>
      <c r="I8" s="21"/>
      <c r="J8" s="5"/>
      <c r="K8" s="4"/>
    </row>
    <row r="9" spans="1:12" ht="15.75" thickBot="1" x14ac:dyDescent="0.3">
      <c r="A9" s="4"/>
      <c r="B9" s="5"/>
      <c r="C9" s="22" t="s">
        <v>12</v>
      </c>
      <c r="D9" s="23" t="s">
        <v>13</v>
      </c>
      <c r="E9" s="24">
        <v>1</v>
      </c>
      <c r="F9" s="25">
        <f>ROUND('[1]Execució LOT 2 '!I7,2)</f>
        <v>638809.14</v>
      </c>
      <c r="G9" s="26">
        <f>ROUND(E9*F9,2)</f>
        <v>638809.14</v>
      </c>
      <c r="H9" s="99"/>
      <c r="I9" s="27">
        <f>ROUND(E9*H9,2)</f>
        <v>0</v>
      </c>
      <c r="J9" s="5"/>
      <c r="K9" s="4"/>
    </row>
    <row r="10" spans="1:12" ht="15.75" thickBot="1" x14ac:dyDescent="0.3">
      <c r="A10" s="4"/>
      <c r="B10" s="5"/>
      <c r="C10" s="28"/>
      <c r="D10" s="28"/>
      <c r="E10" s="29" t="s">
        <v>14</v>
      </c>
      <c r="F10" s="30"/>
      <c r="G10" s="31">
        <f>ROUND(SUM(G9),2)</f>
        <v>638809.14</v>
      </c>
      <c r="H10" s="100" t="s">
        <v>15</v>
      </c>
      <c r="I10" s="31">
        <f>ROUND(SUM(I9),2)</f>
        <v>0</v>
      </c>
      <c r="J10" s="5"/>
      <c r="K10" s="4"/>
      <c r="L10" s="2"/>
    </row>
    <row r="11" spans="1:12" x14ac:dyDescent="0.25">
      <c r="A11" s="4"/>
      <c r="B11" s="5"/>
      <c r="C11" s="22" t="s">
        <v>16</v>
      </c>
      <c r="D11" s="32"/>
      <c r="E11" s="33"/>
      <c r="F11" s="33"/>
      <c r="G11" s="33"/>
      <c r="H11" s="101"/>
      <c r="I11" s="34"/>
      <c r="J11" s="5"/>
      <c r="K11" s="4"/>
    </row>
    <row r="12" spans="1:12" x14ac:dyDescent="0.25">
      <c r="A12" s="4"/>
      <c r="B12" s="5"/>
      <c r="C12" s="35" t="s">
        <v>17</v>
      </c>
      <c r="D12" s="23" t="s">
        <v>18</v>
      </c>
      <c r="E12" s="36">
        <v>800</v>
      </c>
      <c r="F12" s="37">
        <f>'[1]Execució LOT 2 '!A10</f>
        <v>21.31</v>
      </c>
      <c r="G12" s="38">
        <f>ROUND(E12*F12,2)</f>
        <v>17048</v>
      </c>
      <c r="H12" s="102"/>
      <c r="I12" s="27">
        <f>ROUND(E12*H12,2)</f>
        <v>0</v>
      </c>
      <c r="J12" s="5"/>
      <c r="K12" s="4"/>
    </row>
    <row r="13" spans="1:12" ht="15.75" thickBot="1" x14ac:dyDescent="0.3">
      <c r="A13" s="4"/>
      <c r="B13" s="5"/>
      <c r="C13" s="39" t="s">
        <v>19</v>
      </c>
      <c r="D13" s="23" t="s">
        <v>18</v>
      </c>
      <c r="E13" s="40">
        <v>200</v>
      </c>
      <c r="F13" s="41">
        <f>'[1]Execució LOT 2 '!A11</f>
        <v>23.58</v>
      </c>
      <c r="G13" s="38">
        <f>ROUND(E13*F13,2)</f>
        <v>4716</v>
      </c>
      <c r="H13" s="102"/>
      <c r="I13" s="38">
        <f>ROUND(E13*H13,2)</f>
        <v>0</v>
      </c>
      <c r="J13" s="5"/>
      <c r="K13" s="4"/>
    </row>
    <row r="14" spans="1:12" ht="15.75" thickBot="1" x14ac:dyDescent="0.3">
      <c r="A14" s="4"/>
      <c r="B14" s="5"/>
      <c r="C14" s="42"/>
      <c r="D14" s="43"/>
      <c r="E14" s="29" t="s">
        <v>20</v>
      </c>
      <c r="F14" s="30"/>
      <c r="G14" s="31">
        <f>ROUND(SUM(G12:G13),2)</f>
        <v>21764</v>
      </c>
      <c r="H14" s="100" t="s">
        <v>21</v>
      </c>
      <c r="I14" s="31">
        <f>ROUND(SUM(I12:I13),2)</f>
        <v>0</v>
      </c>
      <c r="J14" s="5"/>
      <c r="K14" s="4"/>
    </row>
    <row r="15" spans="1:12" x14ac:dyDescent="0.25">
      <c r="A15" s="4"/>
      <c r="B15" s="5"/>
      <c r="C15" s="22" t="s">
        <v>22</v>
      </c>
      <c r="D15" s="44"/>
      <c r="E15" s="45"/>
      <c r="F15" s="45"/>
      <c r="G15" s="45"/>
      <c r="H15" s="103"/>
      <c r="I15" s="46"/>
      <c r="J15" s="5"/>
      <c r="K15" s="4"/>
    </row>
    <row r="16" spans="1:12" ht="15.75" thickBot="1" x14ac:dyDescent="0.3">
      <c r="A16" s="4"/>
      <c r="B16" s="5"/>
      <c r="C16" s="39" t="s">
        <v>23</v>
      </c>
      <c r="D16" s="47">
        <v>80</v>
      </c>
      <c r="E16" s="48">
        <v>37.43</v>
      </c>
      <c r="F16" s="49">
        <f>D16*E16</f>
        <v>2994.4</v>
      </c>
      <c r="G16" s="50">
        <f>ROUND(F16,2)</f>
        <v>2994.4</v>
      </c>
      <c r="H16" s="104"/>
      <c r="I16" s="51">
        <f>E16*H16</f>
        <v>0</v>
      </c>
      <c r="J16" s="5"/>
      <c r="K16" s="4"/>
    </row>
    <row r="17" spans="1:11" ht="15.75" thickBot="1" x14ac:dyDescent="0.3">
      <c r="A17" s="4"/>
      <c r="B17" s="5"/>
      <c r="C17" s="39" t="s">
        <v>24</v>
      </c>
      <c r="D17" s="52">
        <v>80</v>
      </c>
      <c r="E17" s="53">
        <v>56.71</v>
      </c>
      <c r="F17" s="37">
        <f>D17*E17</f>
        <v>4536.8</v>
      </c>
      <c r="G17" s="37">
        <f>F17</f>
        <v>4536.8</v>
      </c>
      <c r="H17" s="104"/>
      <c r="I17" s="51">
        <f t="shared" ref="I17:I19" si="0">E17*H17</f>
        <v>0</v>
      </c>
      <c r="J17" s="5"/>
      <c r="K17" s="4"/>
    </row>
    <row r="18" spans="1:11" ht="15.75" thickBot="1" x14ac:dyDescent="0.3">
      <c r="A18" s="4"/>
      <c r="B18" s="5"/>
      <c r="C18" s="39" t="s">
        <v>25</v>
      </c>
      <c r="D18" s="52">
        <v>12</v>
      </c>
      <c r="E18" s="53">
        <v>396.97</v>
      </c>
      <c r="F18" s="37">
        <f>D18*E18</f>
        <v>4763.6400000000003</v>
      </c>
      <c r="G18" s="37">
        <f>E18*D18</f>
        <v>4763.6400000000003</v>
      </c>
      <c r="H18" s="104"/>
      <c r="I18" s="51">
        <f t="shared" si="0"/>
        <v>0</v>
      </c>
      <c r="J18" s="5"/>
      <c r="K18" s="4"/>
    </row>
    <row r="19" spans="1:11" ht="15.75" thickBot="1" x14ac:dyDescent="0.3">
      <c r="A19" s="4"/>
      <c r="B19" s="5"/>
      <c r="C19" s="39" t="s">
        <v>26</v>
      </c>
      <c r="D19" s="47">
        <v>80</v>
      </c>
      <c r="E19" s="53">
        <v>51.037599999999998</v>
      </c>
      <c r="F19" s="37">
        <f>D19*E19</f>
        <v>4083.0079999999998</v>
      </c>
      <c r="G19" s="37">
        <f>D19*E19</f>
        <v>4083.0079999999998</v>
      </c>
      <c r="H19" s="104"/>
      <c r="I19" s="51">
        <f t="shared" si="0"/>
        <v>0</v>
      </c>
      <c r="J19" s="5"/>
      <c r="K19" s="4"/>
    </row>
    <row r="20" spans="1:11" ht="15.75" thickBot="1" x14ac:dyDescent="0.3">
      <c r="A20" s="4"/>
      <c r="B20" s="5"/>
      <c r="C20" s="54"/>
      <c r="D20" s="52"/>
      <c r="E20" s="29" t="s">
        <v>27</v>
      </c>
      <c r="F20" s="30"/>
      <c r="G20" s="31">
        <f>SUM(G16:G19)</f>
        <v>16377.848</v>
      </c>
      <c r="H20" s="100" t="s">
        <v>28</v>
      </c>
      <c r="I20" s="31">
        <f>SUM(I16:I19)</f>
        <v>0</v>
      </c>
      <c r="J20" s="5"/>
      <c r="K20" s="4"/>
    </row>
    <row r="21" spans="1:11" x14ac:dyDescent="0.25">
      <c r="A21" s="4"/>
      <c r="B21" s="5"/>
      <c r="C21" s="55" t="s">
        <v>29</v>
      </c>
      <c r="D21" s="44"/>
      <c r="E21" s="45"/>
      <c r="F21" s="45"/>
      <c r="G21" s="45"/>
      <c r="H21" s="103"/>
      <c r="I21" s="45"/>
      <c r="J21" s="5"/>
      <c r="K21" s="4"/>
    </row>
    <row r="22" spans="1:11" ht="15" customHeight="1" x14ac:dyDescent="0.25">
      <c r="A22" s="4"/>
      <c r="B22" s="5"/>
      <c r="C22" s="39" t="s">
        <v>30</v>
      </c>
      <c r="D22" s="23" t="s">
        <v>31</v>
      </c>
      <c r="E22" s="56" t="s">
        <v>32</v>
      </c>
      <c r="F22" s="57"/>
      <c r="G22" s="38">
        <f>ROUND('[1]Execució LOT 2 '!I22,2)</f>
        <v>26294.84</v>
      </c>
      <c r="H22" s="102"/>
      <c r="I22" s="27">
        <f>ROUND(H22,2)</f>
        <v>0</v>
      </c>
      <c r="J22" s="5"/>
      <c r="K22" s="4"/>
    </row>
    <row r="23" spans="1:11" ht="17.25" customHeight="1" x14ac:dyDescent="0.25">
      <c r="A23" s="4"/>
      <c r="B23" s="5"/>
      <c r="C23" s="39" t="s">
        <v>33</v>
      </c>
      <c r="D23" s="23" t="s">
        <v>31</v>
      </c>
      <c r="E23" s="56" t="s">
        <v>32</v>
      </c>
      <c r="F23" s="57"/>
      <c r="G23" s="38">
        <f>ROUND('[1]Execució LOT 2 '!I23,2)</f>
        <v>27213.65</v>
      </c>
      <c r="H23" s="102"/>
      <c r="I23" s="38">
        <f>ROUND(H23,2)</f>
        <v>0</v>
      </c>
      <c r="J23" s="5"/>
      <c r="K23" s="4"/>
    </row>
    <row r="24" spans="1:11" ht="14.45" customHeight="1" x14ac:dyDescent="0.25">
      <c r="A24" s="4"/>
      <c r="B24" s="5"/>
      <c r="C24" s="39" t="s">
        <v>34</v>
      </c>
      <c r="D24" s="23" t="s">
        <v>31</v>
      </c>
      <c r="E24" s="56" t="s">
        <v>32</v>
      </c>
      <c r="F24" s="57"/>
      <c r="G24" s="58">
        <f>ROUND('[1]Execució LOT 2 '!I24,2)</f>
        <v>29353.1</v>
      </c>
      <c r="H24" s="102"/>
      <c r="I24" s="38">
        <f>ROUND(H24,2)</f>
        <v>0</v>
      </c>
      <c r="J24" s="5"/>
      <c r="K24" s="4"/>
    </row>
    <row r="25" spans="1:11" ht="14.45" customHeight="1" x14ac:dyDescent="0.25">
      <c r="A25" s="4"/>
      <c r="B25" s="5"/>
      <c r="C25" s="39" t="s">
        <v>35</v>
      </c>
      <c r="D25" s="23" t="s">
        <v>31</v>
      </c>
      <c r="E25" s="56" t="s">
        <v>32</v>
      </c>
      <c r="F25" s="57"/>
      <c r="G25" s="38">
        <f>ROUND('[1]Execució LOT 2 '!I25,2)</f>
        <v>11568.84</v>
      </c>
      <c r="H25" s="102"/>
      <c r="I25" s="38">
        <f>ROUND(H25,2)</f>
        <v>0</v>
      </c>
      <c r="J25" s="5"/>
      <c r="K25" s="4"/>
    </row>
    <row r="26" spans="1:11" ht="14.45" customHeight="1" thickBot="1" x14ac:dyDescent="0.3">
      <c r="A26" s="4"/>
      <c r="B26" s="5"/>
      <c r="C26" s="39" t="s">
        <v>36</v>
      </c>
      <c r="D26" s="23" t="s">
        <v>31</v>
      </c>
      <c r="E26" s="59" t="s">
        <v>32</v>
      </c>
      <c r="F26" s="60"/>
      <c r="G26" s="27">
        <f>ROUND('[1]Execució LOT 2 '!I26,2)</f>
        <v>19080.87</v>
      </c>
      <c r="H26" s="104"/>
      <c r="I26" s="61">
        <f>ROUND(H26,2)</f>
        <v>0</v>
      </c>
      <c r="J26" s="5"/>
      <c r="K26" s="4"/>
    </row>
    <row r="27" spans="1:11" ht="15" customHeight="1" thickBot="1" x14ac:dyDescent="0.3">
      <c r="A27" s="4"/>
      <c r="B27" s="28"/>
      <c r="C27" s="28"/>
      <c r="D27" s="28"/>
      <c r="E27" s="62" t="s">
        <v>37</v>
      </c>
      <c r="F27" s="63"/>
      <c r="G27" s="64">
        <f>ROUND(SUM(G22:G26),2)</f>
        <v>113511.3</v>
      </c>
      <c r="H27" s="105" t="s">
        <v>38</v>
      </c>
      <c r="I27" s="65">
        <f>ROUND(SUM(I22:I26),2)</f>
        <v>0</v>
      </c>
      <c r="J27" s="28"/>
      <c r="K27" s="4"/>
    </row>
    <row r="28" spans="1:11" ht="15.75" thickBot="1" x14ac:dyDescent="0.3">
      <c r="A28" s="4"/>
      <c r="B28" s="5"/>
      <c r="C28" s="28"/>
      <c r="D28" s="66"/>
      <c r="E28" s="19"/>
      <c r="F28" s="19"/>
      <c r="G28" s="67"/>
      <c r="H28" s="106"/>
      <c r="I28" s="67"/>
      <c r="J28" s="5"/>
      <c r="K28" s="4"/>
    </row>
    <row r="29" spans="1:11" x14ac:dyDescent="0.25">
      <c r="A29" s="4"/>
      <c r="B29" s="5"/>
      <c r="C29" s="68" t="s">
        <v>39</v>
      </c>
      <c r="D29" s="66"/>
      <c r="E29" s="69" t="s">
        <v>40</v>
      </c>
      <c r="F29" s="70"/>
      <c r="G29" s="71">
        <f>ROUND(G10,2)</f>
        <v>638809.14</v>
      </c>
      <c r="H29" s="107" t="s">
        <v>41</v>
      </c>
      <c r="I29" s="71">
        <f>ROUND(I10,2)</f>
        <v>0</v>
      </c>
      <c r="J29" s="5"/>
      <c r="K29" s="4"/>
    </row>
    <row r="30" spans="1:11" x14ac:dyDescent="0.25">
      <c r="A30" s="4"/>
      <c r="B30" s="5"/>
      <c r="C30" s="68"/>
      <c r="D30" s="66"/>
      <c r="E30" s="72" t="s">
        <v>42</v>
      </c>
      <c r="F30" s="73"/>
      <c r="G30" s="74">
        <f>ROUND(G29*10%,2)</f>
        <v>63880.91</v>
      </c>
      <c r="H30" s="108" t="s">
        <v>42</v>
      </c>
      <c r="I30" s="74">
        <f>ROUND(I29*10%,2)</f>
        <v>0</v>
      </c>
      <c r="J30" s="5"/>
      <c r="K30" s="4"/>
    </row>
    <row r="31" spans="1:11" x14ac:dyDescent="0.25">
      <c r="A31" s="4"/>
      <c r="B31" s="5"/>
      <c r="C31" s="5"/>
      <c r="D31" s="66"/>
      <c r="E31" s="75" t="s">
        <v>43</v>
      </c>
      <c r="F31" s="76"/>
      <c r="G31" s="77">
        <f>ROUND(G14,2)</f>
        <v>21764</v>
      </c>
      <c r="H31" s="109" t="s">
        <v>44</v>
      </c>
      <c r="I31" s="77">
        <f>ROUND(I14,2)</f>
        <v>0</v>
      </c>
      <c r="J31" s="5"/>
      <c r="K31" s="4"/>
    </row>
    <row r="32" spans="1:11" x14ac:dyDescent="0.25">
      <c r="A32" s="4" t="s">
        <v>45</v>
      </c>
      <c r="B32" s="5"/>
      <c r="C32" s="28"/>
      <c r="D32" s="66"/>
      <c r="E32" s="78" t="s">
        <v>42</v>
      </c>
      <c r="F32" s="79"/>
      <c r="G32" s="80">
        <f>ROUND(G31*10%,2)</f>
        <v>2176.4</v>
      </c>
      <c r="H32" s="110" t="s">
        <v>42</v>
      </c>
      <c r="I32" s="80">
        <f>ROUND(I31*10%,2)</f>
        <v>0</v>
      </c>
      <c r="J32" s="5"/>
      <c r="K32" s="4"/>
    </row>
    <row r="33" spans="1:11" x14ac:dyDescent="0.25">
      <c r="A33" s="4"/>
      <c r="B33" s="5"/>
      <c r="C33" s="28"/>
      <c r="D33" s="66"/>
      <c r="E33" s="75" t="s">
        <v>46</v>
      </c>
      <c r="F33" s="76"/>
      <c r="G33" s="77">
        <f>ROUND(G20,2)</f>
        <v>16377.85</v>
      </c>
      <c r="H33" s="109" t="s">
        <v>47</v>
      </c>
      <c r="I33" s="77">
        <f>ROUND(I20,2)</f>
        <v>0</v>
      </c>
      <c r="J33" s="5"/>
      <c r="K33" s="4"/>
    </row>
    <row r="34" spans="1:11" x14ac:dyDescent="0.25">
      <c r="A34" s="4"/>
      <c r="B34" s="5"/>
      <c r="C34" s="28"/>
      <c r="D34" s="66"/>
      <c r="E34" s="78" t="s">
        <v>42</v>
      </c>
      <c r="F34" s="76"/>
      <c r="G34" s="80">
        <f>ROUNDDOWN(G33*10%,2)</f>
        <v>1637.78</v>
      </c>
      <c r="H34" s="110" t="s">
        <v>42</v>
      </c>
      <c r="I34" s="80">
        <f>ROUNDDOWN(I33*10%,2)</f>
        <v>0</v>
      </c>
      <c r="J34" s="5"/>
      <c r="K34" s="4"/>
    </row>
    <row r="35" spans="1:11" x14ac:dyDescent="0.25">
      <c r="A35" s="4"/>
      <c r="B35" s="5"/>
      <c r="C35" s="28"/>
      <c r="D35" s="66"/>
      <c r="E35" s="75" t="s">
        <v>48</v>
      </c>
      <c r="F35" s="76"/>
      <c r="G35" s="77">
        <f>ROUND(G27,2)</f>
        <v>113511.3</v>
      </c>
      <c r="H35" s="109" t="s">
        <v>49</v>
      </c>
      <c r="I35" s="77">
        <f>ROUND(I27,2)</f>
        <v>0</v>
      </c>
      <c r="J35" s="5"/>
      <c r="K35" s="4"/>
    </row>
    <row r="36" spans="1:11" x14ac:dyDescent="0.25">
      <c r="A36" s="4"/>
      <c r="B36" s="5"/>
      <c r="C36" s="28"/>
      <c r="D36" s="66"/>
      <c r="E36" s="78" t="s">
        <v>50</v>
      </c>
      <c r="F36" s="76"/>
      <c r="G36" s="80">
        <f>ROUND(G35*21%,2)</f>
        <v>23837.37</v>
      </c>
      <c r="H36" s="110" t="s">
        <v>50</v>
      </c>
      <c r="I36" s="80">
        <f>ROUND(I35*21%,2)</f>
        <v>0</v>
      </c>
      <c r="J36" s="5"/>
      <c r="K36" s="4"/>
    </row>
    <row r="37" spans="1:11" ht="15.75" thickBot="1" x14ac:dyDescent="0.3">
      <c r="A37" s="4"/>
      <c r="B37" s="5"/>
      <c r="C37" s="28"/>
      <c r="D37" s="66"/>
      <c r="E37" s="81" t="s">
        <v>51</v>
      </c>
      <c r="F37" s="82"/>
      <c r="G37" s="83">
        <f>ROUND(SUM(G29:G36),2)</f>
        <v>881994.75</v>
      </c>
      <c r="H37" s="111" t="s">
        <v>52</v>
      </c>
      <c r="I37" s="83">
        <f>ROUND(SUM(I29:I36),2)</f>
        <v>0</v>
      </c>
      <c r="J37" s="5"/>
      <c r="K37" s="4"/>
    </row>
    <row r="38" spans="1:11" x14ac:dyDescent="0.25">
      <c r="A38" s="4"/>
      <c r="B38" s="5"/>
      <c r="C38" s="28"/>
      <c r="D38" s="11"/>
      <c r="E38" s="10"/>
      <c r="F38" s="84"/>
      <c r="G38" s="85"/>
      <c r="H38" s="112"/>
      <c r="I38" s="86"/>
      <c r="J38" s="5"/>
      <c r="K38" s="4"/>
    </row>
    <row r="39" spans="1:11" x14ac:dyDescent="0.25">
      <c r="A39" s="4"/>
      <c r="B39" s="5"/>
      <c r="C39" s="28"/>
      <c r="D39" s="5" t="s">
        <v>53</v>
      </c>
      <c r="E39" s="5"/>
      <c r="F39" s="5"/>
      <c r="G39" s="87">
        <f>G29+G31+G33+G35</f>
        <v>790462.29</v>
      </c>
      <c r="H39" s="113">
        <f>G30+G36</f>
        <v>87718.28</v>
      </c>
      <c r="I39" s="5"/>
      <c r="J39" s="5"/>
      <c r="K39" s="4"/>
    </row>
    <row r="40" spans="1:11" x14ac:dyDescent="0.25">
      <c r="A40" s="4"/>
      <c r="B40" s="5"/>
      <c r="C40" s="28"/>
      <c r="D40" s="5"/>
      <c r="E40" s="5"/>
      <c r="F40" s="5"/>
      <c r="G40" s="88"/>
      <c r="H40" s="94"/>
      <c r="I40" s="5"/>
      <c r="J40" s="5"/>
      <c r="K40" s="4"/>
    </row>
    <row r="41" spans="1:11" ht="15" customHeight="1" x14ac:dyDescent="0.25">
      <c r="A41" s="4"/>
      <c r="B41" s="5"/>
      <c r="C41" s="28"/>
      <c r="D41" s="89" t="s">
        <v>54</v>
      </c>
      <c r="E41" s="89"/>
      <c r="F41" s="89"/>
      <c r="G41" s="89"/>
      <c r="H41" s="89"/>
      <c r="I41" s="89"/>
      <c r="J41" s="5"/>
      <c r="K41" s="4"/>
    </row>
    <row r="42" spans="1:11" x14ac:dyDescent="0.25">
      <c r="A42" s="4"/>
      <c r="B42" s="5"/>
      <c r="C42" s="28"/>
      <c r="D42" s="89"/>
      <c r="E42" s="89"/>
      <c r="F42" s="89"/>
      <c r="G42" s="89"/>
      <c r="H42" s="89"/>
      <c r="I42" s="89"/>
      <c r="J42" s="5"/>
      <c r="K42" s="4"/>
    </row>
    <row r="43" spans="1:11" x14ac:dyDescent="0.25">
      <c r="A43" s="4"/>
      <c r="B43" s="5"/>
      <c r="C43" s="28"/>
      <c r="D43" s="90"/>
      <c r="E43" s="90"/>
      <c r="F43" s="90"/>
      <c r="G43" s="90"/>
      <c r="H43" s="90"/>
      <c r="I43" s="90"/>
      <c r="J43" s="5"/>
      <c r="K43" s="4"/>
    </row>
    <row r="44" spans="1:11" ht="15.75" x14ac:dyDescent="0.25">
      <c r="A44" s="4"/>
      <c r="B44" s="5"/>
      <c r="C44" s="28"/>
      <c r="D44" s="91"/>
      <c r="E44" s="90"/>
      <c r="F44" s="90"/>
      <c r="G44" s="90"/>
      <c r="H44" s="90"/>
      <c r="I44" s="90"/>
      <c r="J44" s="5"/>
      <c r="K44" s="4"/>
    </row>
    <row r="45" spans="1:11" x14ac:dyDescent="0.25">
      <c r="A45" s="4"/>
      <c r="B45" s="5"/>
      <c r="C45" s="28"/>
      <c r="D45" s="92"/>
      <c r="E45" s="92"/>
      <c r="F45" s="92"/>
      <c r="G45" s="92"/>
      <c r="H45" s="92"/>
      <c r="I45" s="92"/>
      <c r="J45" s="5"/>
      <c r="K45" s="4"/>
    </row>
    <row r="46" spans="1:11" x14ac:dyDescent="0.25">
      <c r="A46" s="4"/>
      <c r="B46" s="4"/>
      <c r="C46" s="4"/>
      <c r="D46" s="4"/>
      <c r="E46" s="4"/>
      <c r="F46" s="4"/>
      <c r="G46" s="4"/>
      <c r="H46" s="4"/>
      <c r="I46" s="4"/>
      <c r="J46" s="4"/>
      <c r="K46" s="4"/>
    </row>
    <row r="50" spans="6:7" x14ac:dyDescent="0.25">
      <c r="F50" s="3"/>
      <c r="G50"/>
    </row>
  </sheetData>
  <sheetProtection algorithmName="SHA-512" hashValue="YuXZVvtjYnuq7HdK7Mi0oMETjRBSjNz5YMlDn/+3HTvndQ/VLMf6fW5R+kPOESL8p2N/aEN5Z9pb0GEql8gwxg==" saltValue="P6Co9N03aT1vs/0e22tjCg==" spinCount="100000" sheet="1" objects="1" scenarios="1"/>
  <mergeCells count="12">
    <mergeCell ref="D41:I42"/>
    <mergeCell ref="C3:G3"/>
    <mergeCell ref="E10:F10"/>
    <mergeCell ref="E14:F14"/>
    <mergeCell ref="E20:F20"/>
    <mergeCell ref="E22:F22"/>
    <mergeCell ref="E23:F23"/>
    <mergeCell ref="E24:F24"/>
    <mergeCell ref="E25:F25"/>
    <mergeCell ref="E26:F26"/>
    <mergeCell ref="E27:F27"/>
    <mergeCell ref="C29:C30"/>
  </mergeCells>
  <pageMargins left="0.70866141732283472" right="0.70866141732283472" top="0.74803149606299213" bottom="0.74803149606299213" header="0.31496062992125984" footer="0.31496062992125984"/>
  <pageSetup paperSize="8" scale="88" orientation="landscape" r:id="rId1"/>
  <customProperties>
    <customPr name="EpmWorksheetKeyString_GUID" r:id="rId2"/>
  </customProperties>
  <ignoredErrors>
    <ignoredError sqref="I31"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vt:i4>
      </vt:variant>
      <vt:variant>
        <vt:lpstr>Intervals amb nom</vt:lpstr>
      </vt:variant>
      <vt:variant>
        <vt:i4>1</vt:i4>
      </vt:variant>
    </vt:vector>
  </HeadingPairs>
  <TitlesOfParts>
    <vt:vector size="2" baseType="lpstr">
      <vt:lpstr>Annex LOT 2</vt:lpstr>
      <vt:lpstr>'Annex LOT 2'!Àrea_d'impressió</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MARTINEZ RODRIGUEZ, CRISTINA</dc:creator>
  <cp:lastModifiedBy>MARTINEZ RODRIGUEZ, CRISTINA</cp:lastModifiedBy>
  <dcterms:created xsi:type="dcterms:W3CDTF">2026-03-19T13:19:06Z</dcterms:created>
  <dcterms:modified xsi:type="dcterms:W3CDTF">2026-03-20T08:34:52Z</dcterms:modified>
</cp:coreProperties>
</file>