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202300"/>
  <mc:AlternateContent xmlns:mc="http://schemas.openxmlformats.org/markup-compatibility/2006">
    <mc:Choice Requires="x15">
      <x15ac:absPath xmlns:x15ac="http://schemas.microsoft.com/office/spreadsheetml/2010/11/ac" url="K:\QUOTA\IMSS\Jurídic_restore\A102 SERVEIS JURIDICS\0046 CONTRACTACIÓ\CONTRACTES\2026\26000255 P2600039 Pau Casals\"/>
    </mc:Choice>
  </mc:AlternateContent>
  <xr:revisionPtr revIDLastSave="0" documentId="8_{165924E7-4DFA-401F-A6D0-9A28EFA7C4D2}" xr6:coauthVersionLast="47" xr6:coauthVersionMax="47" xr10:uidLastSave="{00000000-0000-0000-0000-000000000000}"/>
  <bookViews>
    <workbookView xWindow="28750" yWindow="-3580" windowWidth="51700" windowHeight="20980" xr2:uid="{EDD651F9-9AA7-4050-AF2C-DA01EAC94DCA}"/>
  </bookViews>
  <sheets>
    <sheet name="ANNEX3Bis" sheetId="1" r:id="rId1"/>
  </sheets>
  <externalReferences>
    <externalReference r:id="rId2"/>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7" i="1" l="1"/>
  <c r="E32" i="1"/>
  <c r="D31" i="1"/>
  <c r="E27" i="1"/>
  <c r="F27" i="1" s="1"/>
  <c r="F28" i="1" s="1"/>
  <c r="H28" i="1" s="1"/>
  <c r="B27" i="1"/>
  <c r="H23" i="1"/>
  <c r="H24" i="1" s="1"/>
  <c r="J24" i="1" s="1"/>
  <c r="F23" i="1"/>
  <c r="F24" i="1" s="1"/>
  <c r="E23" i="1"/>
  <c r="B23" i="1"/>
  <c r="B22" i="1"/>
  <c r="E19" i="1"/>
  <c r="D19" i="1"/>
  <c r="H19" i="1" s="1"/>
  <c r="H31" i="1" s="1"/>
  <c r="B19" i="1"/>
  <c r="H18" i="1"/>
  <c r="E18" i="1"/>
  <c r="D18" i="1"/>
  <c r="F18" i="1" s="1"/>
  <c r="B18" i="1"/>
  <c r="E17" i="1"/>
  <c r="D17" i="1"/>
  <c r="B17" i="1"/>
  <c r="B16" i="1"/>
  <c r="H13" i="1"/>
  <c r="E13" i="1"/>
  <c r="F13" i="1" s="1"/>
  <c r="D13" i="1"/>
  <c r="B13" i="1"/>
  <c r="H12" i="1"/>
  <c r="F12" i="1"/>
  <c r="F14" i="1" s="1"/>
  <c r="E12" i="1"/>
  <c r="D12" i="1"/>
  <c r="B12" i="1"/>
  <c r="B11" i="1"/>
  <c r="H8" i="1"/>
  <c r="H9" i="1" s="1"/>
  <c r="J9" i="1" s="1"/>
  <c r="F8" i="1"/>
  <c r="F9" i="1" s="1"/>
  <c r="H14" i="1" l="1"/>
  <c r="J14" i="1" s="1"/>
  <c r="H20" i="1"/>
  <c r="H30" i="1" s="1"/>
  <c r="H32" i="1" s="1"/>
  <c r="H33" i="1" s="1"/>
  <c r="F17" i="1"/>
  <c r="F19" i="1"/>
  <c r="F20" i="1" l="1"/>
  <c r="F30" i="1" s="1"/>
  <c r="J20" i="1" l="1"/>
  <c r="D32" i="1"/>
  <c r="F32" i="1" s="1"/>
  <c r="F33" i="1" s="1"/>
  <c r="J33" i="1" s="1"/>
  <c r="J3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Ajuntament de Barcelona</author>
  </authors>
  <commentList>
    <comment ref="G32" authorId="0" shapeId="0" xr:uid="{9A4037AF-1D9F-4C8A-BDF2-73040966CC42}">
      <text>
        <r>
          <rPr>
            <b/>
            <sz val="9"/>
            <color indexed="81"/>
            <rFont val="Tahoma"/>
            <family val="2"/>
          </rPr>
          <t>Ajuntament de Barcelona:</t>
        </r>
        <r>
          <rPr>
            <sz val="9"/>
            <color indexed="81"/>
            <rFont val="Tahoma"/>
            <family val="2"/>
          </rPr>
          <t xml:space="preserve">
Escolliu el tipus d' IVA Aplicable</t>
        </r>
      </text>
    </comment>
  </commentList>
</comments>
</file>

<file path=xl/sharedStrings.xml><?xml version="1.0" encoding="utf-8"?>
<sst xmlns="http://schemas.openxmlformats.org/spreadsheetml/2006/main" count="42" uniqueCount="30">
  <si>
    <t>Pressupost per a la Gestió Residència PAU CASALS (24 Mesos + 24 Mesos pròrroga)</t>
  </si>
  <si>
    <t>EXP 015_P2600039 ANNEX-3 BIS</t>
  </si>
  <si>
    <t>Pel període inicial del contracte</t>
  </si>
  <si>
    <t>24 MESOS</t>
  </si>
  <si>
    <t>Codi</t>
  </si>
  <si>
    <t>Descripció</t>
  </si>
  <si>
    <t>Quantitat estimada</t>
  </si>
  <si>
    <t>Preu u/t Sortida</t>
  </si>
  <si>
    <t>Import sortida</t>
  </si>
  <si>
    <t>Preu u/t  Proveïdor</t>
  </si>
  <si>
    <t>Import  Proveïdor</t>
  </si>
  <si>
    <t>Despeses per preu GLOBAL</t>
  </si>
  <si>
    <t>Preu GLOBAL</t>
  </si>
  <si>
    <t>Subtotal preu GLOBAL</t>
  </si>
  <si>
    <t>Subtotal preu global proveidor</t>
  </si>
  <si>
    <t>PREU UNITARI</t>
  </si>
  <si>
    <t>Subtotal preu UNITARI</t>
  </si>
  <si>
    <t>Subtotal preu unitari proveidor</t>
  </si>
  <si>
    <t>IVAs</t>
  </si>
  <si>
    <t>Despeses per PROVISIONS</t>
  </si>
  <si>
    <t>PROVISIÓ</t>
  </si>
  <si>
    <t>IMPORT NET :</t>
  </si>
  <si>
    <t xml:space="preserve">IMPORT:                    </t>
  </si>
  <si>
    <t>IVA (%) s/</t>
  </si>
  <si>
    <t>Exempt Provisió i Servei Podologia</t>
  </si>
  <si>
    <t>TOTAL:</t>
  </si>
  <si>
    <t xml:space="preserve">TOTAL PROVEIDOR: </t>
  </si>
  <si>
    <t>Aquest document cal presentar-lo en PDF i degudament signat pel representant legal de l'empresa.</t>
  </si>
  <si>
    <t>Barcelona, en la data de signatura</t>
  </si>
  <si>
    <r>
      <t>Les quantitats indicades per l’IMSS com a preu global net</t>
    </r>
    <r>
      <rPr>
        <i/>
        <sz val="11"/>
        <color indexed="8"/>
        <rFont val="Calibri"/>
        <family val="2"/>
      </rPr>
      <t xml:space="preserve"> així com cadascun dels preus unitaris nets determinats constitueixen la xifra màxima per sobre de la qual s'estimarà que les ofertes dels licitadors excedeixen el tipus de la licitació i, per tant, seran excloses.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</si>
</sst>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quot;_-;\-* #,##0.00\ &quot;€&quot;_-;_-* &quot;-&quot;??\ &quot;€&quot;_-;_-@_-"/>
    <numFmt numFmtId="43" formatCode="_-* #,##0.00_-;\-* #,##0.00_-;_-* &quot;-&quot;??_-;_-@_-"/>
    <numFmt numFmtId="164" formatCode="#,##0.00\ &quot;€&quot;"/>
    <numFmt numFmtId="165" formatCode="_-* #,##0.00\ [$€-403]_-;\-* #,##0.00\ [$€-403]_-;_-* &quot;-&quot;??\ [$€-403]_-;_-@_-"/>
  </numFmts>
  <fonts count="41" x14ac:knownFonts="1">
    <font>
      <sz val="12"/>
      <color theme="1"/>
      <name val="Aptos"/>
      <family val="2"/>
    </font>
    <font>
      <b/>
      <sz val="11"/>
      <color theme="1"/>
      <name val="Aptos Narrow"/>
      <family val="2"/>
      <scheme val="minor"/>
    </font>
    <font>
      <sz val="12"/>
      <color theme="1"/>
      <name val="Aptos"/>
      <family val="2"/>
    </font>
    <font>
      <b/>
      <sz val="8"/>
      <color theme="1"/>
      <name val="Verdana"/>
      <family val="2"/>
    </font>
    <font>
      <sz val="10"/>
      <color theme="0"/>
      <name val="Arial"/>
      <family val="2"/>
    </font>
    <font>
      <b/>
      <sz val="10"/>
      <color theme="1"/>
      <name val="Verdana"/>
      <family val="2"/>
    </font>
    <font>
      <b/>
      <sz val="18"/>
      <name val="Arial"/>
      <family val="2"/>
    </font>
    <font>
      <b/>
      <sz val="14"/>
      <name val="Arial"/>
      <family val="2"/>
    </font>
    <font>
      <sz val="10"/>
      <name val="Arial"/>
      <family val="2"/>
    </font>
    <font>
      <b/>
      <sz val="20"/>
      <name val="Aptos Narrow"/>
      <family val="2"/>
      <scheme val="minor"/>
    </font>
    <font>
      <sz val="9"/>
      <color theme="1"/>
      <name val="Aptos Narrow"/>
      <family val="2"/>
      <scheme val="minor"/>
    </font>
    <font>
      <b/>
      <i/>
      <sz val="10"/>
      <color theme="1"/>
      <name val="Aptos Narrow"/>
      <family val="2"/>
      <scheme val="minor"/>
    </font>
    <font>
      <b/>
      <sz val="11"/>
      <color theme="1"/>
      <name val="Verdana"/>
      <family val="2"/>
    </font>
    <font>
      <sz val="9"/>
      <color theme="0"/>
      <name val="Verdana"/>
      <family val="2"/>
    </font>
    <font>
      <sz val="10"/>
      <color rgb="FFFF0000"/>
      <name val="Arial"/>
      <family val="2"/>
    </font>
    <font>
      <b/>
      <sz val="11"/>
      <color rgb="FFFF0000"/>
      <name val="Arial"/>
      <family val="2"/>
    </font>
    <font>
      <b/>
      <sz val="9"/>
      <name val="Aptos Narrow"/>
      <family val="2"/>
      <scheme val="minor"/>
    </font>
    <font>
      <b/>
      <sz val="10"/>
      <name val="Aptos Narrow"/>
      <family val="2"/>
      <scheme val="minor"/>
    </font>
    <font>
      <sz val="10"/>
      <name val="Aptos Narrow"/>
      <family val="2"/>
      <scheme val="minor"/>
    </font>
    <font>
      <b/>
      <sz val="10"/>
      <color theme="1"/>
      <name val="Aptos Narrow"/>
      <family val="2"/>
      <scheme val="minor"/>
    </font>
    <font>
      <b/>
      <sz val="12"/>
      <color rgb="FFFF0000"/>
      <name val="Aptos"/>
      <family val="2"/>
    </font>
    <font>
      <b/>
      <sz val="10"/>
      <color rgb="FFFF0000"/>
      <name val="Verdana"/>
      <family val="2"/>
    </font>
    <font>
      <b/>
      <sz val="8"/>
      <color rgb="FFFF0000"/>
      <name val="Verdana"/>
      <family val="2"/>
    </font>
    <font>
      <b/>
      <sz val="10"/>
      <name val="Arial"/>
      <family val="2"/>
    </font>
    <font>
      <b/>
      <sz val="9"/>
      <color theme="0"/>
      <name val="Aptos"/>
      <family val="2"/>
    </font>
    <font>
      <b/>
      <sz val="12"/>
      <color theme="0"/>
      <name val="Aptos"/>
      <family val="2"/>
    </font>
    <font>
      <sz val="10"/>
      <color rgb="FF000000"/>
      <name val="Arial"/>
      <family val="2"/>
    </font>
    <font>
      <b/>
      <sz val="8"/>
      <name val="Verdana"/>
      <family val="2"/>
    </font>
    <font>
      <b/>
      <sz val="10"/>
      <name val="Verdana"/>
      <family val="2"/>
    </font>
    <font>
      <sz val="12"/>
      <name val="Aptos"/>
      <family val="2"/>
    </font>
    <font>
      <b/>
      <sz val="9"/>
      <color theme="0"/>
      <name val="Arial"/>
      <family val="2"/>
    </font>
    <font>
      <sz val="10"/>
      <color theme="1"/>
      <name val="Aptos Narrow"/>
      <family val="2"/>
      <scheme val="minor"/>
    </font>
    <font>
      <b/>
      <sz val="9"/>
      <color theme="1"/>
      <name val="Arial"/>
      <family val="2"/>
    </font>
    <font>
      <i/>
      <sz val="10"/>
      <name val="Aptos Narrow"/>
      <family val="2"/>
      <scheme val="minor"/>
    </font>
    <font>
      <b/>
      <sz val="10"/>
      <color rgb="FFFF0000"/>
      <name val="Aptos Narrow"/>
      <family val="2"/>
      <scheme val="minor"/>
    </font>
    <font>
      <b/>
      <sz val="9"/>
      <color theme="1"/>
      <name val="Aptos Narrow"/>
      <family val="2"/>
      <scheme val="minor"/>
    </font>
    <font>
      <b/>
      <sz val="11"/>
      <color rgb="FFFF0000"/>
      <name val="Aptos Narrow"/>
      <family val="2"/>
      <scheme val="minor"/>
    </font>
    <font>
      <i/>
      <sz val="10"/>
      <color theme="1"/>
      <name val="Arial"/>
      <family val="2"/>
    </font>
    <font>
      <i/>
      <sz val="11"/>
      <color indexed="8"/>
      <name val="Calibri"/>
      <family val="2"/>
    </font>
    <font>
      <b/>
      <sz val="9"/>
      <color indexed="81"/>
      <name val="Tahoma"/>
      <family val="2"/>
    </font>
    <font>
      <sz val="9"/>
      <color indexed="81"/>
      <name val="Tahoma"/>
      <family val="2"/>
    </font>
  </fonts>
  <fills count="9">
    <fill>
      <patternFill patternType="none"/>
    </fill>
    <fill>
      <patternFill patternType="gray125"/>
    </fill>
    <fill>
      <patternFill patternType="solid">
        <fgColor rgb="FFFF99FF"/>
        <bgColor indexed="64"/>
      </patternFill>
    </fill>
    <fill>
      <patternFill patternType="solid">
        <fgColor rgb="FFFF0000"/>
        <bgColor indexed="64"/>
      </patternFill>
    </fill>
    <fill>
      <patternFill patternType="solid">
        <fgColor indexed="51"/>
        <bgColor indexed="64"/>
      </patternFill>
    </fill>
    <fill>
      <patternFill patternType="solid">
        <fgColor rgb="FFFFFF00"/>
        <bgColor indexed="64"/>
      </patternFill>
    </fill>
    <fill>
      <patternFill patternType="solid">
        <fgColor theme="0" tint="-0.14999847407452621"/>
        <bgColor indexed="64"/>
      </patternFill>
    </fill>
    <fill>
      <patternFill patternType="solid">
        <fgColor theme="6" tint="0.39997558519241921"/>
        <bgColor indexed="64"/>
      </patternFill>
    </fill>
    <fill>
      <patternFill patternType="solid">
        <fgColor theme="0"/>
        <bgColor indexed="64"/>
      </patternFill>
    </fill>
  </fills>
  <borders count="1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
    <xf numFmtId="0" fontId="0"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cellStyleXfs>
  <cellXfs count="120">
    <xf numFmtId="0" fontId="0" fillId="0" borderId="0" xfId="0"/>
    <xf numFmtId="0" fontId="4" fillId="0" borderId="0" xfId="0" applyFont="1"/>
    <xf numFmtId="0" fontId="5" fillId="0" borderId="0" xfId="0" applyFont="1" applyAlignment="1">
      <alignment horizontal="center"/>
    </xf>
    <xf numFmtId="0" fontId="6"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0" xfId="0" applyFont="1" applyFill="1" applyAlignment="1">
      <alignment horizontal="center" vertical="center" wrapText="1"/>
    </xf>
    <xf numFmtId="0" fontId="6" fillId="2" borderId="5" xfId="0" applyFont="1" applyFill="1" applyBorder="1" applyAlignment="1">
      <alignment horizontal="center" vertical="center" wrapText="1"/>
    </xf>
    <xf numFmtId="0" fontId="7" fillId="0" borderId="4" xfId="0" applyFont="1" applyBorder="1" applyAlignment="1">
      <alignment horizontal="center"/>
    </xf>
    <xf numFmtId="10" fontId="7" fillId="0" borderId="0" xfId="0" applyNumberFormat="1" applyFont="1"/>
    <xf numFmtId="0" fontId="8" fillId="0" borderId="0" xfId="0" applyFont="1"/>
    <xf numFmtId="0" fontId="0" fillId="0" borderId="5" xfId="0" applyBorder="1"/>
    <xf numFmtId="0" fontId="4" fillId="0" borderId="0" xfId="0" applyFont="1" applyAlignment="1">
      <alignment horizontal="center"/>
    </xf>
    <xf numFmtId="0" fontId="9" fillId="3" borderId="4" xfId="0" applyFont="1" applyFill="1" applyBorder="1" applyAlignment="1" applyProtection="1">
      <alignment horizontal="center"/>
      <protection hidden="1"/>
    </xf>
    <xf numFmtId="0" fontId="10" fillId="0" borderId="0" xfId="0" applyFont="1" applyProtection="1">
      <protection hidden="1"/>
    </xf>
    <xf numFmtId="0" fontId="1" fillId="0" borderId="0" xfId="0" applyFont="1" applyProtection="1">
      <protection hidden="1"/>
    </xf>
    <xf numFmtId="0" fontId="11" fillId="0" borderId="0" xfId="0" applyFont="1" applyAlignment="1" applyProtection="1">
      <alignment horizontal="center" vertical="center"/>
      <protection hidden="1"/>
    </xf>
    <xf numFmtId="0" fontId="1" fillId="3" borderId="5" xfId="0" applyFont="1" applyFill="1" applyBorder="1" applyAlignment="1" applyProtection="1">
      <alignment horizontal="center" vertical="center"/>
      <protection hidden="1"/>
    </xf>
    <xf numFmtId="0" fontId="12" fillId="0" borderId="0" xfId="0" applyFont="1" applyAlignment="1">
      <alignment horizontal="center"/>
    </xf>
    <xf numFmtId="0" fontId="13" fillId="0" borderId="0" xfId="0" applyFont="1" applyAlignment="1">
      <alignment horizontal="center"/>
    </xf>
    <xf numFmtId="0" fontId="10" fillId="0" borderId="4" xfId="0" applyFont="1" applyBorder="1" applyProtection="1">
      <protection hidden="1"/>
    </xf>
    <xf numFmtId="0" fontId="10" fillId="0" borderId="5" xfId="0" applyFont="1" applyBorder="1" applyProtection="1">
      <protection hidden="1"/>
    </xf>
    <xf numFmtId="0" fontId="14" fillId="0" borderId="0" xfId="0" applyFont="1" applyAlignment="1">
      <alignment horizontal="center"/>
    </xf>
    <xf numFmtId="164" fontId="15" fillId="0" borderId="0" xfId="0" applyNumberFormat="1" applyFont="1" applyAlignment="1">
      <alignment horizontal="center"/>
    </xf>
    <xf numFmtId="0" fontId="14" fillId="0" borderId="0" xfId="0" applyFont="1"/>
    <xf numFmtId="0" fontId="16" fillId="4" borderId="6" xfId="0" applyFont="1" applyFill="1" applyBorder="1" applyAlignment="1" applyProtection="1">
      <alignment horizontal="center" wrapText="1"/>
      <protection hidden="1"/>
    </xf>
    <xf numFmtId="0" fontId="16" fillId="4" borderId="7" xfId="0" applyFont="1" applyFill="1" applyBorder="1" applyAlignment="1" applyProtection="1">
      <alignment horizontal="center" vertical="center" wrapText="1"/>
      <protection hidden="1"/>
    </xf>
    <xf numFmtId="2" fontId="16" fillId="4" borderId="7" xfId="0" applyNumberFormat="1" applyFont="1" applyFill="1" applyBorder="1" applyAlignment="1" applyProtection="1">
      <alignment horizontal="center" vertical="center" wrapText="1"/>
      <protection hidden="1"/>
    </xf>
    <xf numFmtId="0" fontId="16" fillId="4" borderId="8" xfId="0" applyFont="1" applyFill="1" applyBorder="1" applyAlignment="1" applyProtection="1">
      <alignment horizontal="center" vertical="center" wrapText="1"/>
      <protection hidden="1"/>
    </xf>
    <xf numFmtId="0" fontId="0" fillId="0" borderId="0" xfId="0" applyAlignment="1">
      <alignment horizontal="center"/>
    </xf>
    <xf numFmtId="0" fontId="17" fillId="0" borderId="6" xfId="0" quotePrefix="1" applyFont="1" applyBorder="1" applyAlignment="1" applyProtection="1">
      <alignment horizontal="center" vertical="center" wrapText="1"/>
      <protection hidden="1"/>
    </xf>
    <xf numFmtId="0" fontId="18" fillId="0" borderId="7" xfId="0" quotePrefix="1" applyFont="1" applyBorder="1" applyAlignment="1" applyProtection="1">
      <alignment horizontal="center" vertical="center" wrapText="1"/>
      <protection hidden="1"/>
    </xf>
    <xf numFmtId="0" fontId="17" fillId="0" borderId="7" xfId="0" quotePrefix="1" applyFont="1" applyBorder="1" applyAlignment="1" applyProtection="1">
      <alignment horizontal="center" vertical="center" wrapText="1"/>
      <protection hidden="1"/>
    </xf>
    <xf numFmtId="165" fontId="18" fillId="0" borderId="7" xfId="0" applyNumberFormat="1" applyFont="1" applyBorder="1" applyAlignment="1" applyProtection="1">
      <alignment vertical="center"/>
      <protection hidden="1"/>
    </xf>
    <xf numFmtId="165" fontId="17" fillId="6" borderId="7" xfId="0" applyNumberFormat="1" applyFont="1" applyFill="1" applyBorder="1" applyAlignment="1" applyProtection="1">
      <alignment vertical="center"/>
      <protection hidden="1"/>
    </xf>
    <xf numFmtId="165" fontId="19" fillId="7" borderId="7" xfId="0" applyNumberFormat="1" applyFont="1" applyFill="1" applyBorder="1" applyAlignment="1" applyProtection="1">
      <alignment horizontal="center" vertical="center"/>
      <protection locked="0" hidden="1"/>
    </xf>
    <xf numFmtId="165" fontId="18" fillId="0" borderId="8" xfId="0" applyNumberFormat="1" applyFont="1" applyBorder="1" applyAlignment="1" applyProtection="1">
      <alignment horizontal="center" vertical="center"/>
      <protection hidden="1"/>
    </xf>
    <xf numFmtId="10" fontId="20" fillId="0" borderId="0" xfId="3" applyNumberFormat="1" applyFont="1"/>
    <xf numFmtId="164" fontId="21" fillId="0" borderId="0" xfId="0" applyNumberFormat="1" applyFont="1"/>
    <xf numFmtId="0" fontId="22" fillId="0" borderId="0" xfId="0" applyFont="1" applyAlignment="1">
      <alignment horizontal="center"/>
    </xf>
    <xf numFmtId="44" fontId="23" fillId="0" borderId="0" xfId="2" applyFont="1" applyFill="1" applyBorder="1" applyAlignment="1">
      <alignment horizontal="center"/>
    </xf>
    <xf numFmtId="44" fontId="8" fillId="0" borderId="0" xfId="2" applyFont="1" applyFill="1" applyBorder="1" applyAlignment="1">
      <alignment horizontal="center"/>
    </xf>
    <xf numFmtId="0" fontId="18" fillId="8" borderId="4" xfId="0" quotePrefix="1" applyFont="1" applyFill="1" applyBorder="1" applyAlignment="1" applyProtection="1">
      <alignment wrapText="1"/>
      <protection hidden="1"/>
    </xf>
    <xf numFmtId="0" fontId="18" fillId="8" borderId="0" xfId="0" quotePrefix="1" applyFont="1" applyFill="1" applyAlignment="1" applyProtection="1">
      <alignment wrapText="1"/>
      <protection hidden="1"/>
    </xf>
    <xf numFmtId="165" fontId="17" fillId="0" borderId="9" xfId="0" applyNumberFormat="1" applyFont="1" applyBorder="1" applyAlignment="1" applyProtection="1">
      <alignment horizontal="right"/>
      <protection hidden="1"/>
    </xf>
    <xf numFmtId="165" fontId="17" fillId="0" borderId="10" xfId="0" applyNumberFormat="1" applyFont="1" applyBorder="1" applyAlignment="1" applyProtection="1">
      <alignment horizontal="right"/>
      <protection hidden="1"/>
    </xf>
    <xf numFmtId="165" fontId="17" fillId="0" borderId="10" xfId="0" applyNumberFormat="1" applyFont="1" applyBorder="1" applyProtection="1">
      <protection hidden="1"/>
    </xf>
    <xf numFmtId="165" fontId="19" fillId="6" borderId="7" xfId="0" applyNumberFormat="1" applyFont="1" applyFill="1" applyBorder="1" applyAlignment="1" applyProtection="1">
      <alignment horizontal="right"/>
      <protection hidden="1"/>
    </xf>
    <xf numFmtId="165" fontId="17" fillId="6" borderId="8" xfId="0" applyNumberFormat="1" applyFont="1" applyFill="1" applyBorder="1" applyProtection="1">
      <protection hidden="1"/>
    </xf>
    <xf numFmtId="10" fontId="24" fillId="0" borderId="0" xfId="3" applyNumberFormat="1" applyFont="1" applyAlignment="1">
      <alignment horizontal="center"/>
    </xf>
    <xf numFmtId="44" fontId="0" fillId="0" borderId="0" xfId="2" applyFont="1"/>
    <xf numFmtId="165" fontId="17" fillId="0" borderId="0" xfId="0" applyNumberFormat="1" applyFont="1" applyAlignment="1" applyProtection="1">
      <alignment horizontal="right"/>
      <protection hidden="1"/>
    </xf>
    <xf numFmtId="165" fontId="17" fillId="0" borderId="11" xfId="0" applyNumberFormat="1" applyFont="1" applyBorder="1" applyProtection="1">
      <protection hidden="1"/>
    </xf>
    <xf numFmtId="165" fontId="19" fillId="0" borderId="0" xfId="0" applyNumberFormat="1" applyFont="1" applyAlignment="1" applyProtection="1">
      <alignment horizontal="right"/>
      <protection hidden="1"/>
    </xf>
    <xf numFmtId="165" fontId="17" fillId="0" borderId="5" xfId="0" applyNumberFormat="1" applyFont="1" applyBorder="1" applyProtection="1">
      <protection hidden="1"/>
    </xf>
    <xf numFmtId="10" fontId="25" fillId="0" borderId="0" xfId="3" applyNumberFormat="1" applyFont="1" applyAlignment="1">
      <alignment horizontal="center"/>
    </xf>
    <xf numFmtId="0" fontId="17" fillId="8" borderId="4" xfId="0" quotePrefix="1" applyFont="1" applyFill="1" applyBorder="1" applyAlignment="1" applyProtection="1">
      <alignment horizontal="center" wrapText="1"/>
      <protection hidden="1"/>
    </xf>
    <xf numFmtId="165" fontId="17" fillId="0" borderId="0" xfId="0" applyNumberFormat="1" applyFont="1" applyAlignment="1" applyProtection="1">
      <alignment horizontal="center"/>
      <protection hidden="1"/>
    </xf>
    <xf numFmtId="165" fontId="18" fillId="0" borderId="12" xfId="0" applyNumberFormat="1" applyFont="1" applyBorder="1" applyProtection="1">
      <protection hidden="1"/>
    </xf>
    <xf numFmtId="165" fontId="0" fillId="0" borderId="0" xfId="0" applyNumberFormat="1" applyProtection="1">
      <protection hidden="1"/>
    </xf>
    <xf numFmtId="165" fontId="18" fillId="0" borderId="5" xfId="0" applyNumberFormat="1" applyFont="1" applyBorder="1" applyProtection="1">
      <protection hidden="1"/>
    </xf>
    <xf numFmtId="0" fontId="26" fillId="0" borderId="6" xfId="0" applyFont="1" applyBorder="1" applyAlignment="1">
      <alignment horizontal="center" vertical="center" wrapText="1"/>
    </xf>
    <xf numFmtId="0" fontId="18" fillId="8" borderId="7" xfId="0" quotePrefix="1" applyFont="1" applyFill="1" applyBorder="1" applyAlignment="1" applyProtection="1">
      <alignment horizontal="center" vertical="center" wrapText="1"/>
      <protection hidden="1"/>
    </xf>
    <xf numFmtId="3" fontId="17" fillId="0" borderId="7" xfId="0" quotePrefix="1" applyNumberFormat="1" applyFont="1" applyBorder="1" applyAlignment="1" applyProtection="1">
      <alignment horizontal="center" vertical="center" wrapText="1"/>
      <protection hidden="1"/>
    </xf>
    <xf numFmtId="165" fontId="17" fillId="6" borderId="7" xfId="0" quotePrefix="1" applyNumberFormat="1" applyFont="1" applyFill="1" applyBorder="1" applyAlignment="1" applyProtection="1">
      <alignment horizontal="center" vertical="center" wrapText="1"/>
      <protection hidden="1"/>
    </xf>
    <xf numFmtId="165" fontId="18" fillId="0" borderId="7" xfId="0" applyNumberFormat="1" applyFont="1" applyBorder="1" applyAlignment="1" applyProtection="1">
      <alignment horizontal="center" vertical="center"/>
      <protection hidden="1"/>
    </xf>
    <xf numFmtId="0" fontId="27" fillId="0" borderId="0" xfId="0" applyFont="1" applyAlignment="1">
      <alignment horizontal="center"/>
    </xf>
    <xf numFmtId="0" fontId="28" fillId="0" borderId="0" xfId="0" applyFont="1" applyAlignment="1">
      <alignment horizontal="center"/>
    </xf>
    <xf numFmtId="0" fontId="29" fillId="0" borderId="0" xfId="0" applyFont="1"/>
    <xf numFmtId="44" fontId="29" fillId="0" borderId="0" xfId="2" applyFont="1"/>
    <xf numFmtId="165" fontId="17" fillId="0" borderId="0" xfId="0" applyNumberFormat="1" applyFont="1" applyProtection="1">
      <protection hidden="1"/>
    </xf>
    <xf numFmtId="165" fontId="14" fillId="0" borderId="0" xfId="0" applyNumberFormat="1" applyFont="1" applyAlignment="1">
      <alignment horizontal="center"/>
    </xf>
    <xf numFmtId="9" fontId="30" fillId="0" borderId="0" xfId="0" applyNumberFormat="1" applyFont="1" applyAlignment="1">
      <alignment horizontal="center"/>
    </xf>
    <xf numFmtId="165" fontId="18" fillId="0" borderId="0" xfId="0" applyNumberFormat="1" applyFont="1" applyProtection="1">
      <protection hidden="1"/>
    </xf>
    <xf numFmtId="165" fontId="19" fillId="7" borderId="13" xfId="0" applyNumberFormat="1" applyFont="1" applyFill="1" applyBorder="1" applyAlignment="1" applyProtection="1">
      <alignment horizontal="center" vertical="center"/>
      <protection locked="0" hidden="1"/>
    </xf>
    <xf numFmtId="0" fontId="0" fillId="0" borderId="4" xfId="0" applyBorder="1" applyProtection="1">
      <protection hidden="1"/>
    </xf>
    <xf numFmtId="0" fontId="31" fillId="0" borderId="0" xfId="0" applyFont="1" applyProtection="1">
      <protection hidden="1"/>
    </xf>
    <xf numFmtId="2" fontId="31" fillId="0" borderId="0" xfId="0" applyNumberFormat="1" applyFont="1" applyProtection="1">
      <protection hidden="1"/>
    </xf>
    <xf numFmtId="165" fontId="31" fillId="0" borderId="5" xfId="0" applyNumberFormat="1" applyFont="1" applyBorder="1" applyProtection="1">
      <protection hidden="1"/>
    </xf>
    <xf numFmtId="0" fontId="0" fillId="0" borderId="4" xfId="0" applyBorder="1"/>
    <xf numFmtId="0" fontId="17" fillId="0" borderId="9" xfId="0" applyFont="1" applyBorder="1" applyProtection="1">
      <protection hidden="1"/>
    </xf>
    <xf numFmtId="0" fontId="0" fillId="0" borderId="14" xfId="0" applyBorder="1"/>
    <xf numFmtId="0" fontId="31" fillId="0" borderId="10" xfId="0" applyFont="1" applyBorder="1" applyProtection="1">
      <protection hidden="1"/>
    </xf>
    <xf numFmtId="165" fontId="17" fillId="0" borderId="7" xfId="1" applyNumberFormat="1" applyFont="1" applyBorder="1" applyProtection="1">
      <protection hidden="1"/>
    </xf>
    <xf numFmtId="165" fontId="31" fillId="0" borderId="7" xfId="0" applyNumberFormat="1" applyFont="1" applyBorder="1" applyAlignment="1" applyProtection="1">
      <alignment horizontal="left"/>
      <protection hidden="1"/>
    </xf>
    <xf numFmtId="165" fontId="17" fillId="0" borderId="8" xfId="0" applyNumberFormat="1" applyFont="1" applyBorder="1" applyProtection="1">
      <protection hidden="1"/>
    </xf>
    <xf numFmtId="165" fontId="0" fillId="0" borderId="4" xfId="0" applyNumberFormat="1" applyBorder="1"/>
    <xf numFmtId="0" fontId="18" fillId="0" borderId="9" xfId="0" applyFont="1" applyBorder="1" applyAlignment="1" applyProtection="1">
      <alignment horizontal="center" vertical="center"/>
      <protection hidden="1"/>
    </xf>
    <xf numFmtId="165" fontId="32" fillId="0" borderId="14" xfId="0" applyNumberFormat="1" applyFont="1" applyBorder="1" applyAlignment="1">
      <alignment horizontal="center" vertical="center"/>
    </xf>
    <xf numFmtId="9" fontId="33" fillId="0" borderId="10" xfId="3" applyFont="1" applyBorder="1" applyAlignment="1" applyProtection="1">
      <alignment horizontal="center" vertical="center" wrapText="1"/>
      <protection hidden="1"/>
    </xf>
    <xf numFmtId="165" fontId="18" fillId="0" borderId="7" xfId="1" applyNumberFormat="1" applyFont="1" applyBorder="1" applyProtection="1">
      <protection hidden="1"/>
    </xf>
    <xf numFmtId="10" fontId="19" fillId="7" borderId="7" xfId="0" applyNumberFormat="1" applyFont="1" applyFill="1" applyBorder="1" applyAlignment="1" applyProtection="1">
      <alignment horizontal="right"/>
      <protection locked="0" hidden="1"/>
    </xf>
    <xf numFmtId="165" fontId="18" fillId="0" borderId="8" xfId="0" applyNumberFormat="1" applyFont="1" applyBorder="1" applyProtection="1">
      <protection hidden="1"/>
    </xf>
    <xf numFmtId="9" fontId="34" fillId="0" borderId="10" xfId="3" applyFont="1" applyBorder="1" applyAlignment="1" applyProtection="1">
      <alignment horizontal="center"/>
      <protection hidden="1"/>
    </xf>
    <xf numFmtId="0" fontId="19" fillId="0" borderId="10" xfId="0" applyFont="1" applyBorder="1" applyProtection="1">
      <protection hidden="1"/>
    </xf>
    <xf numFmtId="165" fontId="19" fillId="0" borderId="7" xfId="0" applyNumberFormat="1" applyFont="1" applyBorder="1" applyAlignment="1" applyProtection="1">
      <alignment horizontal="left"/>
      <protection hidden="1"/>
    </xf>
    <xf numFmtId="0" fontId="16" fillId="0" borderId="0" xfId="0" applyFont="1" applyProtection="1">
      <protection hidden="1"/>
    </xf>
    <xf numFmtId="0" fontId="35" fillId="0" borderId="0" xfId="0" applyFont="1" applyProtection="1">
      <protection hidden="1"/>
    </xf>
    <xf numFmtId="165" fontId="16" fillId="0" borderId="0" xfId="1" applyNumberFormat="1" applyFont="1" applyBorder="1" applyProtection="1">
      <protection hidden="1"/>
    </xf>
    <xf numFmtId="165" fontId="35" fillId="0" borderId="0" xfId="0" applyNumberFormat="1" applyFont="1" applyAlignment="1" applyProtection="1">
      <alignment horizontal="right"/>
      <protection hidden="1"/>
    </xf>
    <xf numFmtId="165" fontId="16" fillId="0" borderId="5" xfId="0" applyNumberFormat="1" applyFont="1" applyBorder="1" applyProtection="1">
      <protection hidden="1"/>
    </xf>
    <xf numFmtId="0" fontId="36" fillId="5" borderId="4" xfId="0" applyFont="1" applyFill="1" applyBorder="1" applyAlignment="1">
      <alignment horizontal="center" vertical="center" wrapText="1"/>
    </xf>
    <xf numFmtId="0" fontId="0" fillId="0" borderId="0" xfId="0" applyProtection="1">
      <protection hidden="1"/>
    </xf>
    <xf numFmtId="2" fontId="0" fillId="0" borderId="0" xfId="0" applyNumberFormat="1" applyProtection="1">
      <protection hidden="1"/>
    </xf>
    <xf numFmtId="0" fontId="0" fillId="0" borderId="5" xfId="0" applyBorder="1" applyProtection="1">
      <protection hidden="1"/>
    </xf>
    <xf numFmtId="0" fontId="37" fillId="0" borderId="0" xfId="0" applyFont="1" applyAlignment="1" applyProtection="1">
      <alignment vertical="center"/>
      <protection hidden="1"/>
    </xf>
    <xf numFmtId="0" fontId="37" fillId="0" borderId="5" xfId="0" applyFont="1" applyBorder="1" applyAlignment="1" applyProtection="1">
      <alignment vertical="center"/>
      <protection hidden="1"/>
    </xf>
    <xf numFmtId="0" fontId="0" fillId="0" borderId="0" xfId="0" applyAlignment="1" applyProtection="1">
      <alignment vertical="center" wrapText="1"/>
      <protection hidden="1"/>
    </xf>
    <xf numFmtId="0" fontId="37" fillId="0" borderId="0" xfId="0" applyFont="1" applyAlignment="1" applyProtection="1">
      <alignment horizontal="left" vertical="center" wrapText="1"/>
      <protection hidden="1"/>
    </xf>
    <xf numFmtId="0" fontId="37" fillId="0" borderId="5" xfId="0" applyFont="1" applyBorder="1" applyAlignment="1" applyProtection="1">
      <alignment horizontal="left" vertical="center" wrapText="1"/>
      <protection hidden="1"/>
    </xf>
    <xf numFmtId="0" fontId="0" fillId="0" borderId="15" xfId="0" applyBorder="1"/>
    <xf numFmtId="0" fontId="0" fillId="0" borderId="16" xfId="0" applyBorder="1"/>
    <xf numFmtId="0" fontId="0" fillId="0" borderId="17" xfId="0" applyBorder="1"/>
    <xf numFmtId="164" fontId="3" fillId="8" borderId="0" xfId="0" applyNumberFormat="1" applyFont="1" applyFill="1"/>
    <xf numFmtId="0" fontId="0" fillId="8" borderId="0" xfId="0" applyFill="1"/>
    <xf numFmtId="164" fontId="3" fillId="8" borderId="0" xfId="0" applyNumberFormat="1" applyFont="1" applyFill="1" applyAlignment="1">
      <alignment horizontal="center"/>
    </xf>
    <xf numFmtId="0" fontId="4" fillId="8" borderId="0" xfId="0" applyFont="1" applyFill="1"/>
    <xf numFmtId="0" fontId="5" fillId="8" borderId="0" xfId="0" applyFont="1" applyFill="1" applyAlignment="1">
      <alignment horizontal="center"/>
    </xf>
    <xf numFmtId="0" fontId="16" fillId="8" borderId="0" xfId="0" applyFont="1" applyFill="1" applyAlignment="1" applyProtection="1">
      <alignment horizontal="center" vertical="center" wrapText="1"/>
      <protection hidden="1"/>
    </xf>
  </cellXfs>
  <cellStyles count="4">
    <cellStyle name="Coma" xfId="1" builtinId="3"/>
    <cellStyle name="Moneda" xfId="2" builtinId="4"/>
    <cellStyle name="Normal" xfId="0" builtinId="0"/>
    <cellStyle name="Percentatg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K:\QUOTA\IMSS\Jur&#237;dic_restore\A102%20SERVEIS%20JURIDICS\0046%20CONTRACTACI&#211;\CONTRACTES\2026\26000255%20P2600039%20Pau%20Casals\Estudi%20Costos%20PAU%20CASALS_150726_4%20anys.xlsx" TargetMode="External"/><Relationship Id="rId1" Type="http://schemas.openxmlformats.org/officeDocument/2006/relationships/externalLinkPath" Target="Estudi%20Costos%20PAU%20CASALS_150726_4%20any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Mare Pau Casals_27"/>
      <sheetName val="TMare Pau Casals_28"/>
      <sheetName val="TMare Pau Casals_Pròrroga"/>
      <sheetName val="EXEC_CD_CI"/>
      <sheetName val="PBL_VEC"/>
      <sheetName val="ANNEX3Bis"/>
      <sheetName val="CAT PROF"/>
    </sheetNames>
    <sheetDataSet>
      <sheetData sheetId="0">
        <row r="76">
          <cell r="B76" t="str">
            <v>PROVISIO NEC.BÀSIQUES Persones Usuàries</v>
          </cell>
        </row>
      </sheetData>
      <sheetData sheetId="1">
        <row r="78">
          <cell r="R78">
            <v>6000</v>
          </cell>
        </row>
      </sheetData>
      <sheetData sheetId="2"/>
      <sheetData sheetId="3">
        <row r="11">
          <cell r="H11">
            <v>975159.06250121037</v>
          </cell>
        </row>
        <row r="13">
          <cell r="D13" t="str">
            <v>Despeses per Preus UNITARIS (Alimentació i Activitats)</v>
          </cell>
        </row>
        <row r="14">
          <cell r="A14">
            <v>10950</v>
          </cell>
          <cell r="B14">
            <v>4.92</v>
          </cell>
          <cell r="D14" t="str">
            <v>Àpats en Companyia: DINARS</v>
          </cell>
        </row>
        <row r="15">
          <cell r="A15">
            <v>12</v>
          </cell>
          <cell r="B15">
            <v>315</v>
          </cell>
          <cell r="D15" t="str">
            <v>Activitats de Dinamització i Transport Adaptat</v>
          </cell>
        </row>
        <row r="18">
          <cell r="D18" t="str">
            <v>Despeses per Preus UNITARIS (Serveis Externs)</v>
          </cell>
        </row>
        <row r="19">
          <cell r="A19">
            <v>322</v>
          </cell>
          <cell r="B19">
            <v>37.04</v>
          </cell>
          <cell r="D19" t="str">
            <v xml:space="preserve">Perruqueria dona </v>
          </cell>
        </row>
        <row r="20">
          <cell r="A20">
            <v>482</v>
          </cell>
          <cell r="B20">
            <v>14.82</v>
          </cell>
          <cell r="D20" t="str">
            <v>Perruqueria home</v>
          </cell>
        </row>
        <row r="21">
          <cell r="A21">
            <v>804</v>
          </cell>
          <cell r="B21">
            <v>18.36</v>
          </cell>
          <cell r="D21" t="str">
            <v>Podologia (1 Servei /mes x usuari-a)</v>
          </cell>
        </row>
        <row r="24">
          <cell r="D24" t="str">
            <v>Despeses per PREU UNITARI Complementàries</v>
          </cell>
        </row>
        <row r="25">
          <cell r="D25" t="str">
            <v>Manteniment</v>
          </cell>
          <cell r="H25">
            <v>145173.6</v>
          </cell>
        </row>
        <row r="33">
          <cell r="B33">
            <v>20761.439999999999</v>
          </cell>
        </row>
        <row r="34">
          <cell r="E34">
            <v>0.04</v>
          </cell>
        </row>
      </sheetData>
      <sheetData sheetId="4"/>
      <sheetData sheetId="5"/>
      <sheetData sheetId="6"/>
    </sheetDataSet>
  </externalBook>
</externalLink>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icina">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icina">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563979-2537-480A-A689-43D0AB4ACBCB}">
  <sheetPr>
    <tabColor rgb="FFFF0000"/>
  </sheetPr>
  <dimension ref="A1:Q119"/>
  <sheetViews>
    <sheetView showGridLines="0" tabSelected="1" workbookViewId="0">
      <selection activeCell="G23" sqref="G23"/>
    </sheetView>
  </sheetViews>
  <sheetFormatPr defaultColWidth="8.921875" defaultRowHeight="16" x14ac:dyDescent="0.4"/>
  <cols>
    <col min="1" max="1" width="8.921875" style="115"/>
    <col min="2" max="2" width="49.4609375" customWidth="1"/>
    <col min="4" max="4" width="10.765625" bestFit="1" customWidth="1"/>
    <col min="5" max="5" width="14.07421875" customWidth="1"/>
    <col min="6" max="6" width="13.69140625" bestFit="1" customWidth="1"/>
    <col min="7" max="7" width="22.765625" customWidth="1"/>
    <col min="8" max="8" width="14.4609375" bestFit="1" customWidth="1"/>
    <col min="9" max="9" width="13.23046875" style="115" customWidth="1"/>
    <col min="10" max="10" width="12.53515625" bestFit="1" customWidth="1"/>
    <col min="11" max="11" width="11.4609375" customWidth="1"/>
    <col min="12" max="12" width="14.15234375" customWidth="1"/>
    <col min="13" max="13" width="14.84375" style="1" customWidth="1"/>
    <col min="14" max="14" width="10.3046875" bestFit="1" customWidth="1"/>
    <col min="15" max="15" width="10.3046875" style="2" bestFit="1" customWidth="1"/>
    <col min="16" max="16" width="12.07421875" bestFit="1" customWidth="1"/>
    <col min="17" max="17" width="13.69140625" bestFit="1" customWidth="1"/>
    <col min="18" max="18" width="13.07421875" bestFit="1" customWidth="1"/>
  </cols>
  <sheetData>
    <row r="1" spans="1:17" s="115" customFormat="1" ht="16.5" thickBot="1" x14ac:dyDescent="0.45">
      <c r="A1" s="114"/>
      <c r="B1" s="114"/>
      <c r="C1" s="114"/>
      <c r="D1" s="114"/>
      <c r="E1" s="114"/>
      <c r="F1" s="114"/>
      <c r="G1" s="114"/>
      <c r="H1" s="114"/>
      <c r="I1" s="116"/>
      <c r="K1" s="116"/>
      <c r="M1" s="117"/>
      <c r="O1" s="118"/>
    </row>
    <row r="2" spans="1:17" ht="18" customHeight="1" x14ac:dyDescent="0.4">
      <c r="A2" s="114"/>
      <c r="B2" s="3" t="s">
        <v>0</v>
      </c>
      <c r="C2" s="4"/>
      <c r="D2" s="4"/>
      <c r="E2" s="4"/>
      <c r="F2" s="4"/>
      <c r="G2" s="4"/>
      <c r="H2" s="5"/>
      <c r="I2" s="116"/>
    </row>
    <row r="3" spans="1:17" ht="18" customHeight="1" x14ac:dyDescent="0.4">
      <c r="A3" s="114"/>
      <c r="B3" s="6"/>
      <c r="C3" s="7"/>
      <c r="D3" s="7"/>
      <c r="E3" s="7"/>
      <c r="F3" s="7"/>
      <c r="G3" s="7"/>
      <c r="H3" s="8"/>
      <c r="I3" s="116"/>
    </row>
    <row r="4" spans="1:17" ht="18" x14ac:dyDescent="0.4">
      <c r="A4" s="114"/>
      <c r="B4" s="9"/>
      <c r="C4" s="10"/>
      <c r="G4" s="11"/>
      <c r="H4" s="12"/>
      <c r="I4" s="116"/>
      <c r="M4" s="13"/>
    </row>
    <row r="5" spans="1:17" ht="26" x14ac:dyDescent="0.6">
      <c r="A5" s="114"/>
      <c r="B5" s="14" t="s">
        <v>1</v>
      </c>
      <c r="C5" s="15"/>
      <c r="D5" s="16"/>
      <c r="E5" s="16"/>
      <c r="F5" s="16"/>
      <c r="G5" s="17" t="s">
        <v>2</v>
      </c>
      <c r="H5" s="18" t="s">
        <v>3</v>
      </c>
      <c r="I5" s="116"/>
      <c r="L5" s="19"/>
      <c r="M5" s="20"/>
    </row>
    <row r="6" spans="1:17" x14ac:dyDescent="0.4">
      <c r="A6" s="114"/>
      <c r="B6" s="21"/>
      <c r="C6" s="15"/>
      <c r="D6" s="15"/>
      <c r="E6" s="15"/>
      <c r="F6" s="16"/>
      <c r="G6" s="15"/>
      <c r="H6" s="22"/>
      <c r="I6" s="116"/>
      <c r="L6" s="23"/>
      <c r="M6" s="24"/>
      <c r="N6" s="25"/>
    </row>
    <row r="7" spans="1:17" ht="24" x14ac:dyDescent="0.4">
      <c r="A7" s="114"/>
      <c r="B7" s="26" t="s">
        <v>4</v>
      </c>
      <c r="C7" s="27" t="s">
        <v>5</v>
      </c>
      <c r="D7" s="27" t="s">
        <v>6</v>
      </c>
      <c r="E7" s="27" t="s">
        <v>7</v>
      </c>
      <c r="F7" s="28" t="s">
        <v>8</v>
      </c>
      <c r="G7" s="27" t="s">
        <v>9</v>
      </c>
      <c r="H7" s="29" t="s">
        <v>10</v>
      </c>
      <c r="I7" s="116"/>
      <c r="J7" s="119"/>
      <c r="L7" s="23"/>
      <c r="M7" s="24"/>
      <c r="N7" s="23"/>
      <c r="P7" s="30"/>
    </row>
    <row r="8" spans="1:17" x14ac:dyDescent="0.4">
      <c r="A8" s="114"/>
      <c r="B8" s="31" t="s">
        <v>11</v>
      </c>
      <c r="C8" s="32" t="s">
        <v>12</v>
      </c>
      <c r="D8" s="33">
        <v>1</v>
      </c>
      <c r="E8" s="34"/>
      <c r="F8" s="35">
        <f>[1]EXEC_CD_CI!H11</f>
        <v>975159.06250121037</v>
      </c>
      <c r="G8" s="36"/>
      <c r="H8" s="37">
        <f>ROUND(D8*G8,2)</f>
        <v>0</v>
      </c>
      <c r="I8" s="116"/>
      <c r="J8" s="38"/>
      <c r="L8" s="23"/>
      <c r="M8" s="39"/>
      <c r="N8" s="40"/>
      <c r="O8" s="41"/>
      <c r="P8" s="42"/>
      <c r="Q8" s="11"/>
    </row>
    <row r="9" spans="1:17" x14ac:dyDescent="0.4">
      <c r="A9" s="114"/>
      <c r="B9" s="43"/>
      <c r="C9" s="44"/>
      <c r="D9" s="45" t="s">
        <v>13</v>
      </c>
      <c r="E9" s="46"/>
      <c r="F9" s="47">
        <f>F8</f>
        <v>975159.06250121037</v>
      </c>
      <c r="G9" s="48" t="s">
        <v>14</v>
      </c>
      <c r="H9" s="49">
        <f>H8</f>
        <v>0</v>
      </c>
      <c r="I9" s="116"/>
      <c r="J9" s="50">
        <f>H9/F9-1</f>
        <v>-1</v>
      </c>
      <c r="L9" s="23"/>
      <c r="N9" s="40"/>
      <c r="Q9" s="51"/>
    </row>
    <row r="10" spans="1:17" x14ac:dyDescent="0.4">
      <c r="A10" s="114"/>
      <c r="B10" s="43"/>
      <c r="C10" s="44"/>
      <c r="D10" s="52"/>
      <c r="E10" s="52"/>
      <c r="F10" s="53"/>
      <c r="G10" s="54"/>
      <c r="H10" s="55"/>
      <c r="I10" s="116"/>
      <c r="J10" s="56"/>
      <c r="L10" s="23"/>
      <c r="N10" s="40"/>
      <c r="Q10" s="51"/>
    </row>
    <row r="11" spans="1:17" x14ac:dyDescent="0.4">
      <c r="A11" s="114"/>
      <c r="B11" s="57" t="str">
        <f>[1]EXEC_CD_CI!D13</f>
        <v>Despeses per Preus UNITARIS (Alimentació i Activitats)</v>
      </c>
      <c r="C11" s="44"/>
      <c r="D11" s="58"/>
      <c r="E11" s="58"/>
      <c r="F11" s="59"/>
      <c r="G11" s="60"/>
      <c r="H11" s="61"/>
      <c r="I11" s="116"/>
      <c r="J11" s="56"/>
      <c r="L11" s="23"/>
      <c r="N11" s="40"/>
      <c r="Q11" s="51"/>
    </row>
    <row r="12" spans="1:17" ht="26" x14ac:dyDescent="0.4">
      <c r="A12" s="114"/>
      <c r="B12" s="62" t="str">
        <f>[1]EXEC_CD_CI!D14</f>
        <v>Àpats en Companyia: DINARS</v>
      </c>
      <c r="C12" s="63" t="s">
        <v>15</v>
      </c>
      <c r="D12" s="64">
        <f>[1]EXEC_CD_CI!A14+366*30</f>
        <v>21930</v>
      </c>
      <c r="E12" s="65">
        <f>[1]EXEC_CD_CI!B14</f>
        <v>4.92</v>
      </c>
      <c r="F12" s="66">
        <f>D12*E12</f>
        <v>107895.59999999999</v>
      </c>
      <c r="G12" s="36"/>
      <c r="H12" s="37">
        <f>ROUND(D12*G12,2)</f>
        <v>0</v>
      </c>
      <c r="I12" s="116"/>
      <c r="J12" s="56"/>
      <c r="L12" s="23"/>
      <c r="M12" s="11"/>
      <c r="N12" s="67"/>
      <c r="O12" s="68"/>
      <c r="P12" s="69"/>
      <c r="Q12" s="70"/>
    </row>
    <row r="13" spans="1:17" ht="26" x14ac:dyDescent="0.4">
      <c r="A13" s="114"/>
      <c r="B13" s="62" t="str">
        <f>[1]EXEC_CD_CI!D15</f>
        <v>Activitats de Dinamització i Transport Adaptat</v>
      </c>
      <c r="C13" s="63" t="s">
        <v>15</v>
      </c>
      <c r="D13" s="64">
        <f>[1]EXEC_CD_CI!A15*2</f>
        <v>24</v>
      </c>
      <c r="E13" s="65">
        <f>[1]EXEC_CD_CI!B15</f>
        <v>315</v>
      </c>
      <c r="F13" s="66">
        <f>D13*E13</f>
        <v>7560</v>
      </c>
      <c r="G13" s="36"/>
      <c r="H13" s="37">
        <f>ROUND(D13*G13,2)</f>
        <v>0</v>
      </c>
      <c r="I13" s="116"/>
      <c r="J13" s="56"/>
      <c r="L13" s="23"/>
      <c r="M13" s="11"/>
      <c r="N13" s="67"/>
      <c r="O13" s="68"/>
      <c r="P13" s="69"/>
      <c r="Q13" s="70"/>
    </row>
    <row r="14" spans="1:17" x14ac:dyDescent="0.4">
      <c r="A14" s="114"/>
      <c r="B14" s="43"/>
      <c r="C14" s="44"/>
      <c r="D14" s="45" t="s">
        <v>16</v>
      </c>
      <c r="E14" s="46"/>
      <c r="F14" s="47">
        <f>SUM(F12:F13)</f>
        <v>115455.59999999999</v>
      </c>
      <c r="G14" s="48" t="s">
        <v>17</v>
      </c>
      <c r="H14" s="49">
        <f>SUM(H12:H13)</f>
        <v>0</v>
      </c>
      <c r="I14" s="116"/>
      <c r="J14" s="50">
        <f>H14/F14-1</f>
        <v>-1</v>
      </c>
      <c r="L14" s="23"/>
      <c r="M14" s="11"/>
      <c r="N14" s="67"/>
      <c r="O14" s="68"/>
      <c r="P14" s="69"/>
      <c r="Q14" s="70"/>
    </row>
    <row r="15" spans="1:17" x14ac:dyDescent="0.4">
      <c r="A15" s="114"/>
      <c r="B15" s="43"/>
      <c r="C15" s="44"/>
      <c r="D15" s="52"/>
      <c r="E15" s="52"/>
      <c r="F15" s="71"/>
      <c r="G15" s="54"/>
      <c r="H15" s="55"/>
      <c r="I15" s="116"/>
      <c r="J15" s="56"/>
      <c r="L15" s="23"/>
      <c r="M15" s="11"/>
      <c r="N15" s="67"/>
      <c r="O15" s="68"/>
      <c r="P15" s="69"/>
      <c r="Q15" s="70"/>
    </row>
    <row r="16" spans="1:17" x14ac:dyDescent="0.4">
      <c r="A16" s="114"/>
      <c r="B16" s="57" t="str">
        <f>[1]EXEC_CD_CI!D18</f>
        <v>Despeses per Preus UNITARIS (Serveis Externs)</v>
      </c>
      <c r="C16" s="44"/>
      <c r="D16" s="58"/>
      <c r="E16" s="58"/>
      <c r="F16" s="59"/>
      <c r="G16" s="60"/>
      <c r="H16" s="61"/>
      <c r="I16" s="116"/>
      <c r="J16" s="56"/>
      <c r="L16" s="23"/>
      <c r="M16" s="11"/>
      <c r="N16" s="67"/>
      <c r="O16" s="68"/>
      <c r="P16" s="69"/>
      <c r="Q16" s="70"/>
    </row>
    <row r="17" spans="1:17" ht="26" x14ac:dyDescent="0.4">
      <c r="A17" s="114"/>
      <c r="B17" s="62" t="str">
        <f>[1]EXEC_CD_CI!D19</f>
        <v xml:space="preserve">Perruqueria dona </v>
      </c>
      <c r="C17" s="63" t="s">
        <v>15</v>
      </c>
      <c r="D17" s="64">
        <f>[1]EXEC_CD_CI!A19*2</f>
        <v>644</v>
      </c>
      <c r="E17" s="65">
        <f>[1]EXEC_CD_CI!B19</f>
        <v>37.04</v>
      </c>
      <c r="F17" s="66">
        <f>D17*E17</f>
        <v>23853.759999999998</v>
      </c>
      <c r="G17" s="36"/>
      <c r="H17" s="37">
        <f>ROUND(D17*G17,2)</f>
        <v>0</v>
      </c>
      <c r="I17" s="116"/>
      <c r="J17" s="56"/>
      <c r="L17" s="23"/>
      <c r="M17" s="11"/>
      <c r="N17" s="67"/>
      <c r="O17" s="68"/>
      <c r="P17" s="69"/>
      <c r="Q17" s="70"/>
    </row>
    <row r="18" spans="1:17" ht="26" x14ac:dyDescent="0.4">
      <c r="A18" s="114"/>
      <c r="B18" s="62" t="str">
        <f>[1]EXEC_CD_CI!D20</f>
        <v>Perruqueria home</v>
      </c>
      <c r="C18" s="63" t="s">
        <v>15</v>
      </c>
      <c r="D18" s="64">
        <f>[1]EXEC_CD_CI!A20*2</f>
        <v>964</v>
      </c>
      <c r="E18" s="65">
        <f>[1]EXEC_CD_CI!B20</f>
        <v>14.82</v>
      </c>
      <c r="F18" s="66">
        <f>D18*E18</f>
        <v>14286.48</v>
      </c>
      <c r="G18" s="36"/>
      <c r="H18" s="37">
        <f>ROUND(D18*G18,2)</f>
        <v>0</v>
      </c>
      <c r="I18" s="116"/>
      <c r="J18" s="56"/>
      <c r="L18" s="23"/>
      <c r="M18" s="11"/>
      <c r="N18" s="67"/>
      <c r="O18" s="68"/>
      <c r="P18" s="69"/>
      <c r="Q18" s="70"/>
    </row>
    <row r="19" spans="1:17" ht="26" x14ac:dyDescent="0.4">
      <c r="A19" s="114"/>
      <c r="B19" s="62" t="str">
        <f>[1]EXEC_CD_CI!D21</f>
        <v>Podologia (1 Servei /mes x usuari-a)</v>
      </c>
      <c r="C19" s="63" t="s">
        <v>15</v>
      </c>
      <c r="D19" s="64">
        <f>[1]EXEC_CD_CI!A21*2</f>
        <v>1608</v>
      </c>
      <c r="E19" s="65">
        <f>[1]EXEC_CD_CI!B21</f>
        <v>18.36</v>
      </c>
      <c r="F19" s="66">
        <f>D19*E19</f>
        <v>29522.879999999997</v>
      </c>
      <c r="G19" s="36"/>
      <c r="H19" s="37">
        <f>ROUND(D19*G19,2)</f>
        <v>0</v>
      </c>
      <c r="I19" s="116"/>
      <c r="J19" s="56"/>
      <c r="L19" s="23"/>
      <c r="M19" s="11"/>
      <c r="N19" s="67"/>
      <c r="O19" s="68"/>
      <c r="P19" s="69"/>
      <c r="Q19" s="70"/>
    </row>
    <row r="20" spans="1:17" x14ac:dyDescent="0.4">
      <c r="A20" s="114"/>
      <c r="B20" s="43"/>
      <c r="C20" s="44"/>
      <c r="D20" s="45" t="s">
        <v>16</v>
      </c>
      <c r="E20" s="46"/>
      <c r="F20" s="47">
        <f>SUM(F17:F19)</f>
        <v>67663.12</v>
      </c>
      <c r="G20" s="48" t="s">
        <v>17</v>
      </c>
      <c r="H20" s="49">
        <f>SUM(H17:H19)</f>
        <v>0</v>
      </c>
      <c r="I20" s="116"/>
      <c r="J20" s="50">
        <f>H20/F20-1</f>
        <v>-1</v>
      </c>
      <c r="L20" s="23"/>
      <c r="M20" s="11"/>
      <c r="N20" s="67"/>
      <c r="O20" s="68"/>
      <c r="P20" s="69"/>
      <c r="Q20" s="70"/>
    </row>
    <row r="21" spans="1:17" x14ac:dyDescent="0.4">
      <c r="A21" s="114"/>
      <c r="B21" s="43"/>
      <c r="C21" s="44"/>
      <c r="D21" s="52"/>
      <c r="E21" s="52"/>
      <c r="F21" s="71"/>
      <c r="G21" s="54"/>
      <c r="H21" s="55"/>
      <c r="I21" s="116"/>
      <c r="J21" s="56"/>
      <c r="L21" s="23"/>
      <c r="M21" s="11"/>
      <c r="N21" s="67"/>
      <c r="O21" s="68"/>
      <c r="P21" s="69"/>
      <c r="Q21" s="70"/>
    </row>
    <row r="22" spans="1:17" x14ac:dyDescent="0.4">
      <c r="A22" s="114"/>
      <c r="B22" s="57" t="str">
        <f>[1]EXEC_CD_CI!D24</f>
        <v>Despeses per PREU UNITARI Complementàries</v>
      </c>
      <c r="C22" s="44"/>
      <c r="D22" s="58"/>
      <c r="E22" s="58"/>
      <c r="F22" s="59"/>
      <c r="G22" s="60"/>
      <c r="H22" s="61"/>
      <c r="I22" s="116"/>
      <c r="J22" s="56"/>
      <c r="L22" s="23"/>
      <c r="N22" s="67"/>
      <c r="O22" s="68"/>
      <c r="P22" s="69"/>
      <c r="Q22" s="70"/>
    </row>
    <row r="23" spans="1:17" ht="26" x14ac:dyDescent="0.4">
      <c r="A23" s="114"/>
      <c r="B23" s="62" t="str">
        <f>[1]EXEC_CD_CI!D25</f>
        <v>Manteniment</v>
      </c>
      <c r="C23" s="63" t="s">
        <v>15</v>
      </c>
      <c r="D23" s="64">
        <v>1</v>
      </c>
      <c r="E23" s="65">
        <f>[1]EXEC_CD_CI!H25</f>
        <v>145173.6</v>
      </c>
      <c r="F23" s="66">
        <f>D23*E23</f>
        <v>145173.6</v>
      </c>
      <c r="G23" s="36"/>
      <c r="H23" s="37">
        <f>ROUND(D23*G23,2)</f>
        <v>0</v>
      </c>
      <c r="I23" s="116"/>
      <c r="J23" s="56"/>
      <c r="L23" s="72"/>
      <c r="M23" s="13" t="s">
        <v>18</v>
      </c>
      <c r="N23" s="67"/>
      <c r="O23" s="68"/>
      <c r="P23" s="69"/>
      <c r="Q23" s="70"/>
    </row>
    <row r="24" spans="1:17" x14ac:dyDescent="0.4">
      <c r="A24" s="114"/>
      <c r="B24" s="43"/>
      <c r="C24" s="44"/>
      <c r="D24" s="45" t="s">
        <v>16</v>
      </c>
      <c r="E24" s="46"/>
      <c r="F24" s="47">
        <f>SUM(F23:F23)</f>
        <v>145173.6</v>
      </c>
      <c r="G24" s="48" t="s">
        <v>17</v>
      </c>
      <c r="H24" s="49">
        <f>H23</f>
        <v>0</v>
      </c>
      <c r="I24" s="116"/>
      <c r="J24" s="50">
        <f>H24/F24-1</f>
        <v>-1</v>
      </c>
      <c r="L24" s="72"/>
      <c r="M24" s="73">
        <v>0.21</v>
      </c>
      <c r="N24" s="11"/>
      <c r="O24" s="68"/>
      <c r="P24" s="69"/>
      <c r="Q24" s="69"/>
    </row>
    <row r="25" spans="1:17" x14ac:dyDescent="0.4">
      <c r="A25" s="114"/>
      <c r="B25" s="57"/>
      <c r="C25" s="44"/>
      <c r="D25" s="58"/>
      <c r="E25" s="58"/>
      <c r="F25" s="74"/>
      <c r="G25" s="60"/>
      <c r="H25" s="61"/>
      <c r="I25" s="116"/>
      <c r="J25" s="56"/>
      <c r="L25" s="23"/>
      <c r="M25" s="73">
        <v>0.1</v>
      </c>
      <c r="N25" s="11"/>
      <c r="O25" s="68"/>
      <c r="P25" s="69"/>
      <c r="Q25" s="69"/>
    </row>
    <row r="26" spans="1:17" x14ac:dyDescent="0.4">
      <c r="A26" s="114"/>
      <c r="B26" s="57" t="s">
        <v>19</v>
      </c>
      <c r="C26" s="44"/>
      <c r="D26" s="58"/>
      <c r="E26" s="58"/>
      <c r="F26" s="59"/>
      <c r="G26" s="60"/>
      <c r="H26" s="61"/>
      <c r="I26" s="116"/>
      <c r="J26" s="56"/>
      <c r="L26" s="23"/>
      <c r="M26" s="73"/>
      <c r="N26" s="11"/>
      <c r="O26" s="68"/>
      <c r="P26" s="69"/>
      <c r="Q26" s="69"/>
    </row>
    <row r="27" spans="1:17" x14ac:dyDescent="0.4">
      <c r="A27" s="114"/>
      <c r="B27" s="62" t="str">
        <f>'[1]TMare Pau Casals_27'!B76</f>
        <v>PROVISIO NEC.BÀSIQUES Persones Usuàries</v>
      </c>
      <c r="C27" s="63" t="s">
        <v>20</v>
      </c>
      <c r="D27" s="64">
        <v>1</v>
      </c>
      <c r="E27" s="65">
        <f>'[1]TMare Pau Casals_28'!R78*2</f>
        <v>12000</v>
      </c>
      <c r="F27" s="66">
        <f>D27*E27</f>
        <v>12000</v>
      </c>
      <c r="G27" s="75"/>
      <c r="H27" s="61"/>
      <c r="I27" s="116"/>
      <c r="J27" s="56"/>
      <c r="L27" s="72"/>
      <c r="M27" s="73"/>
      <c r="N27" s="11"/>
      <c r="O27" s="68"/>
      <c r="P27" s="69"/>
      <c r="Q27" s="69"/>
    </row>
    <row r="28" spans="1:17" x14ac:dyDescent="0.4">
      <c r="A28" s="114"/>
      <c r="B28" s="43"/>
      <c r="C28" s="44"/>
      <c r="D28" s="45" t="s">
        <v>16</v>
      </c>
      <c r="E28" s="46"/>
      <c r="F28" s="47">
        <f>SUM(F27:F27)</f>
        <v>12000</v>
      </c>
      <c r="G28" s="48" t="s">
        <v>17</v>
      </c>
      <c r="H28" s="49">
        <f>F28</f>
        <v>12000</v>
      </c>
      <c r="I28" s="116"/>
      <c r="J28" s="56"/>
      <c r="L28" s="23"/>
      <c r="M28" s="73">
        <v>0.04</v>
      </c>
      <c r="N28" s="11"/>
      <c r="O28" s="68"/>
      <c r="P28" s="69"/>
      <c r="Q28" s="69"/>
    </row>
    <row r="29" spans="1:17" x14ac:dyDescent="0.4">
      <c r="A29" s="114"/>
      <c r="B29" s="76"/>
      <c r="C29" s="77"/>
      <c r="D29" s="58"/>
      <c r="E29" s="58"/>
      <c r="F29" s="78"/>
      <c r="G29" s="77"/>
      <c r="H29" s="79"/>
      <c r="I29" s="116"/>
      <c r="J29" s="56"/>
      <c r="L29" s="23"/>
      <c r="M29" s="73">
        <v>0</v>
      </c>
      <c r="N29" s="11"/>
      <c r="O29" s="68"/>
      <c r="P29" s="69"/>
      <c r="Q29" s="69"/>
    </row>
    <row r="30" spans="1:17" x14ac:dyDescent="0.4">
      <c r="A30" s="114"/>
      <c r="B30" s="80"/>
      <c r="C30" s="81" t="s">
        <v>21</v>
      </c>
      <c r="D30" s="82"/>
      <c r="E30" s="83"/>
      <c r="F30" s="84">
        <f>ROUND(F9+F14+F20+F24+F28,2)</f>
        <v>1315451.3799999999</v>
      </c>
      <c r="G30" s="85" t="s">
        <v>22</v>
      </c>
      <c r="H30" s="86">
        <f>ROUND(IF((G8+G12+G13+G17+G18+G19+G23)&lt;&gt;0,H9+H14+H20+H24,0),2)+H28</f>
        <v>12000</v>
      </c>
      <c r="I30" s="116"/>
      <c r="J30" s="50">
        <f>H30/F30-1</f>
        <v>-0.99087765600276312</v>
      </c>
      <c r="L30" s="23"/>
      <c r="M30" s="73">
        <v>0</v>
      </c>
      <c r="N30" s="11"/>
      <c r="O30" s="68"/>
      <c r="P30" s="69"/>
      <c r="Q30" s="69"/>
    </row>
    <row r="31" spans="1:17" ht="26" x14ac:dyDescent="0.4">
      <c r="A31" s="114"/>
      <c r="B31" s="87"/>
      <c r="C31" s="88" t="s">
        <v>23</v>
      </c>
      <c r="D31" s="89">
        <f>[1]EXEC_CD_CI!B33*2</f>
        <v>41522.879999999997</v>
      </c>
      <c r="E31" s="90" t="s">
        <v>24</v>
      </c>
      <c r="F31" s="91">
        <v>0</v>
      </c>
      <c r="G31" s="92">
        <v>0</v>
      </c>
      <c r="H31" s="93">
        <f>ROUND((H19+H28)*G31,2)</f>
        <v>0</v>
      </c>
      <c r="I31" s="116"/>
      <c r="J31" s="56"/>
      <c r="L31" s="23"/>
      <c r="M31" s="73"/>
      <c r="N31" s="11"/>
      <c r="O31" s="68"/>
      <c r="P31" s="69"/>
      <c r="Q31" s="69"/>
    </row>
    <row r="32" spans="1:17" x14ac:dyDescent="0.4">
      <c r="A32" s="114"/>
      <c r="B32" s="80"/>
      <c r="C32" s="88" t="s">
        <v>23</v>
      </c>
      <c r="D32" s="89">
        <f>F30-D31</f>
        <v>1273928.5</v>
      </c>
      <c r="E32" s="94">
        <f>[1]EXEC_CD_CI!E34</f>
        <v>0.04</v>
      </c>
      <c r="F32" s="91">
        <f>D32*E32</f>
        <v>50957.14</v>
      </c>
      <c r="G32" s="92">
        <v>0.04</v>
      </c>
      <c r="H32" s="93">
        <f>ROUND((H30-H28-H19)*G32,2)</f>
        <v>0</v>
      </c>
      <c r="I32" s="116"/>
      <c r="J32" s="56"/>
      <c r="L32" s="23"/>
      <c r="N32" s="11"/>
      <c r="O32" s="68"/>
      <c r="P32" s="69"/>
      <c r="Q32" s="69"/>
    </row>
    <row r="33" spans="1:17" x14ac:dyDescent="0.4">
      <c r="A33" s="114"/>
      <c r="B33" s="80"/>
      <c r="C33" s="81" t="s">
        <v>25</v>
      </c>
      <c r="D33" s="82"/>
      <c r="E33" s="95"/>
      <c r="F33" s="84">
        <f>SUM(F30:F32)</f>
        <v>1366408.5199999998</v>
      </c>
      <c r="G33" s="96" t="s">
        <v>26</v>
      </c>
      <c r="H33" s="86">
        <f>ROUND(H30,2)+ROUND(H31,2)+ROUND(H32,2)</f>
        <v>12000</v>
      </c>
      <c r="I33" s="116"/>
      <c r="J33" s="50">
        <f>H33/F33-1</f>
        <v>-0.99121785335472001</v>
      </c>
      <c r="K33" s="11"/>
      <c r="L33" s="11"/>
      <c r="M33" s="11"/>
      <c r="N33" s="11"/>
      <c r="O33" s="68"/>
      <c r="P33" s="69"/>
      <c r="Q33" s="69"/>
    </row>
    <row r="34" spans="1:17" x14ac:dyDescent="0.4">
      <c r="A34" s="114"/>
      <c r="B34" s="76"/>
      <c r="C34" s="15"/>
      <c r="D34" s="97"/>
      <c r="E34" s="98"/>
      <c r="F34" s="99"/>
      <c r="G34" s="100"/>
      <c r="H34" s="101"/>
      <c r="I34" s="116"/>
      <c r="J34" s="1"/>
      <c r="K34" s="11"/>
      <c r="L34" s="11"/>
      <c r="M34" s="11"/>
      <c r="N34" s="11"/>
      <c r="O34" s="68"/>
      <c r="P34" s="69"/>
      <c r="Q34" s="69"/>
    </row>
    <row r="35" spans="1:17" x14ac:dyDescent="0.4">
      <c r="A35" s="114"/>
      <c r="B35" s="102" t="s">
        <v>27</v>
      </c>
      <c r="D35" s="103"/>
      <c r="E35" s="103"/>
      <c r="F35" s="104"/>
      <c r="G35" s="103"/>
      <c r="H35" s="105"/>
      <c r="I35" s="116"/>
      <c r="J35" s="25"/>
      <c r="K35" s="11"/>
      <c r="L35" s="11"/>
      <c r="M35" s="11"/>
      <c r="N35" s="11"/>
      <c r="O35" s="68"/>
      <c r="P35" s="69"/>
      <c r="Q35" s="69"/>
    </row>
    <row r="36" spans="1:17" x14ac:dyDescent="0.4">
      <c r="A36" s="114"/>
      <c r="B36" s="102"/>
      <c r="C36" s="103"/>
      <c r="D36" s="103"/>
      <c r="E36" s="103"/>
      <c r="F36" s="103"/>
      <c r="G36" s="103"/>
      <c r="H36" s="105"/>
      <c r="I36" s="116"/>
      <c r="J36" s="1"/>
      <c r="K36" s="11"/>
      <c r="L36" s="11"/>
      <c r="M36" s="11"/>
      <c r="N36" s="11"/>
      <c r="O36" s="68"/>
      <c r="P36" s="69"/>
      <c r="Q36" s="69"/>
    </row>
    <row r="37" spans="1:17" ht="13.5" customHeight="1" x14ac:dyDescent="0.4">
      <c r="A37" s="114"/>
      <c r="B37" s="102"/>
      <c r="C37" s="106"/>
      <c r="D37" s="106"/>
      <c r="E37" s="106"/>
      <c r="F37" s="106"/>
      <c r="G37" s="106"/>
      <c r="H37" s="107"/>
      <c r="I37" s="116"/>
      <c r="J37" s="1"/>
      <c r="K37" s="1"/>
      <c r="L37" s="1"/>
      <c r="N37" s="25"/>
    </row>
    <row r="38" spans="1:17" x14ac:dyDescent="0.4">
      <c r="A38" s="114"/>
      <c r="B38" s="80"/>
      <c r="C38" s="103" t="s">
        <v>28</v>
      </c>
      <c r="D38" s="106"/>
      <c r="E38" s="106"/>
      <c r="F38" s="106"/>
      <c r="G38" s="106"/>
      <c r="H38" s="107"/>
      <c r="I38" s="116"/>
      <c r="J38" s="1"/>
      <c r="K38" s="1"/>
      <c r="L38" s="1"/>
      <c r="N38" s="25"/>
    </row>
    <row r="39" spans="1:17" x14ac:dyDescent="0.4">
      <c r="A39" s="114"/>
      <c r="B39" s="80"/>
      <c r="C39" s="106"/>
      <c r="D39" s="106"/>
      <c r="E39" s="106"/>
      <c r="F39" s="106"/>
      <c r="G39" s="106"/>
      <c r="H39" s="107"/>
      <c r="I39" s="116"/>
      <c r="L39" s="25"/>
      <c r="M39" s="25"/>
      <c r="N39" s="25"/>
    </row>
    <row r="40" spans="1:17" x14ac:dyDescent="0.4">
      <c r="A40" s="114"/>
      <c r="B40" s="80"/>
      <c r="C40" s="108"/>
      <c r="D40" s="108"/>
      <c r="E40" s="108"/>
      <c r="F40" s="108"/>
      <c r="H40" s="12"/>
      <c r="I40" s="116"/>
      <c r="L40" s="25"/>
      <c r="M40" s="25"/>
      <c r="N40" s="25"/>
    </row>
    <row r="41" spans="1:17" x14ac:dyDescent="0.4">
      <c r="A41" s="114"/>
      <c r="B41" s="80"/>
      <c r="C41" s="109" t="s">
        <v>29</v>
      </c>
      <c r="D41" s="109"/>
      <c r="E41" s="109"/>
      <c r="F41" s="109"/>
      <c r="G41" s="109"/>
      <c r="H41" s="110"/>
      <c r="I41" s="116"/>
      <c r="L41" s="25"/>
      <c r="M41" s="25"/>
      <c r="N41" s="25"/>
    </row>
    <row r="42" spans="1:17" x14ac:dyDescent="0.4">
      <c r="A42" s="114"/>
      <c r="B42" s="80"/>
      <c r="C42" s="109"/>
      <c r="D42" s="109"/>
      <c r="E42" s="109"/>
      <c r="F42" s="109"/>
      <c r="G42" s="109"/>
      <c r="H42" s="110"/>
      <c r="I42" s="116"/>
      <c r="L42" s="25"/>
      <c r="M42" s="25"/>
      <c r="N42" s="25"/>
      <c r="O42"/>
    </row>
    <row r="43" spans="1:17" x14ac:dyDescent="0.4">
      <c r="A43" s="114"/>
      <c r="B43" s="80"/>
      <c r="C43" s="109"/>
      <c r="D43" s="109"/>
      <c r="E43" s="109"/>
      <c r="F43" s="109"/>
      <c r="G43" s="109"/>
      <c r="H43" s="110"/>
      <c r="I43" s="116"/>
      <c r="O43"/>
    </row>
    <row r="44" spans="1:17" x14ac:dyDescent="0.4">
      <c r="A44" s="114"/>
      <c r="B44" s="80"/>
      <c r="C44" s="108"/>
      <c r="D44" s="108"/>
      <c r="E44" s="108"/>
      <c r="F44" s="108"/>
      <c r="H44" s="12"/>
      <c r="I44" s="116"/>
      <c r="O44"/>
    </row>
    <row r="45" spans="1:17" x14ac:dyDescent="0.4">
      <c r="A45" s="114"/>
      <c r="B45" s="80"/>
      <c r="H45" s="12"/>
      <c r="I45" s="116"/>
      <c r="O45"/>
    </row>
    <row r="46" spans="1:17" ht="16.5" thickBot="1" x14ac:dyDescent="0.45">
      <c r="A46" s="114"/>
      <c r="B46" s="111"/>
      <c r="C46" s="112"/>
      <c r="D46" s="112"/>
      <c r="E46" s="112"/>
      <c r="F46" s="112"/>
      <c r="G46" s="112"/>
      <c r="H46" s="113"/>
      <c r="I46" s="116"/>
      <c r="O46"/>
    </row>
    <row r="47" spans="1:17" s="115" customFormat="1" x14ac:dyDescent="0.4">
      <c r="A47" s="114"/>
      <c r="B47" s="114"/>
      <c r="C47" s="114"/>
      <c r="D47" s="114"/>
      <c r="E47" s="114"/>
      <c r="F47" s="114"/>
      <c r="G47" s="114"/>
      <c r="H47" s="114"/>
      <c r="I47" s="114"/>
      <c r="M47" s="117"/>
    </row>
    <row r="71" spans="6:15" x14ac:dyDescent="0.4">
      <c r="F71" s="30"/>
      <c r="G71" s="30"/>
    </row>
    <row r="72" spans="6:15" x14ac:dyDescent="0.4">
      <c r="F72" s="30"/>
      <c r="G72" s="30"/>
    </row>
    <row r="73" spans="6:15" x14ac:dyDescent="0.4">
      <c r="F73" s="30"/>
      <c r="G73" s="30"/>
      <c r="O73"/>
    </row>
    <row r="74" spans="6:15" x14ac:dyDescent="0.4">
      <c r="F74" s="30"/>
      <c r="G74" s="30"/>
      <c r="O74"/>
    </row>
    <row r="75" spans="6:15" x14ac:dyDescent="0.4">
      <c r="F75" s="30"/>
      <c r="G75" s="30"/>
      <c r="O75"/>
    </row>
    <row r="76" spans="6:15" x14ac:dyDescent="0.4">
      <c r="F76" s="30"/>
      <c r="G76" s="30"/>
      <c r="O76"/>
    </row>
    <row r="77" spans="6:15" x14ac:dyDescent="0.4">
      <c r="F77" s="30"/>
      <c r="G77" s="30"/>
      <c r="O77"/>
    </row>
    <row r="78" spans="6:15" x14ac:dyDescent="0.4">
      <c r="F78" s="30"/>
      <c r="G78" s="30"/>
      <c r="O78"/>
    </row>
    <row r="79" spans="6:15" x14ac:dyDescent="0.4">
      <c r="F79" s="30"/>
      <c r="G79" s="30"/>
      <c r="O79"/>
    </row>
    <row r="80" spans="6:15" x14ac:dyDescent="0.4">
      <c r="F80" s="30"/>
      <c r="G80" s="30"/>
      <c r="O80"/>
    </row>
    <row r="81" spans="6:15" x14ac:dyDescent="0.4">
      <c r="F81" s="30"/>
      <c r="G81" s="30"/>
      <c r="O81"/>
    </row>
    <row r="82" spans="6:15" x14ac:dyDescent="0.4">
      <c r="F82" s="30"/>
      <c r="G82" s="30"/>
      <c r="O82"/>
    </row>
    <row r="83" spans="6:15" x14ac:dyDescent="0.4">
      <c r="F83" s="30"/>
      <c r="G83" s="30"/>
      <c r="O83"/>
    </row>
    <row r="84" spans="6:15" x14ac:dyDescent="0.4">
      <c r="F84" s="30"/>
      <c r="G84" s="30"/>
      <c r="O84"/>
    </row>
    <row r="85" spans="6:15" x14ac:dyDescent="0.4">
      <c r="F85" s="30"/>
      <c r="G85" s="30"/>
      <c r="O85"/>
    </row>
    <row r="86" spans="6:15" x14ac:dyDescent="0.4">
      <c r="F86" s="30"/>
      <c r="G86" s="30"/>
      <c r="O86"/>
    </row>
    <row r="87" spans="6:15" x14ac:dyDescent="0.4">
      <c r="F87" s="30"/>
      <c r="G87" s="30"/>
      <c r="O87"/>
    </row>
    <row r="88" spans="6:15" x14ac:dyDescent="0.4">
      <c r="F88" s="30"/>
      <c r="G88" s="30"/>
      <c r="O88"/>
    </row>
    <row r="89" spans="6:15" x14ac:dyDescent="0.4">
      <c r="F89" s="30"/>
      <c r="G89" s="30"/>
      <c r="O89"/>
    </row>
    <row r="90" spans="6:15" x14ac:dyDescent="0.4">
      <c r="F90" s="30"/>
      <c r="G90" s="30"/>
      <c r="O90"/>
    </row>
    <row r="91" spans="6:15" x14ac:dyDescent="0.4">
      <c r="F91" s="30"/>
      <c r="G91" s="30"/>
      <c r="O91"/>
    </row>
    <row r="92" spans="6:15" x14ac:dyDescent="0.4">
      <c r="F92" s="30"/>
      <c r="G92" s="30"/>
      <c r="O92"/>
    </row>
    <row r="93" spans="6:15" x14ac:dyDescent="0.4">
      <c r="F93" s="30"/>
      <c r="G93" s="30"/>
      <c r="O93"/>
    </row>
    <row r="94" spans="6:15" x14ac:dyDescent="0.4">
      <c r="F94" s="30"/>
      <c r="G94" s="30"/>
      <c r="O94"/>
    </row>
    <row r="95" spans="6:15" x14ac:dyDescent="0.4">
      <c r="F95" s="30"/>
      <c r="G95" s="30"/>
      <c r="O95"/>
    </row>
    <row r="119" spans="15:15" x14ac:dyDescent="0.4">
      <c r="O119"/>
    </row>
  </sheetData>
  <sheetProtection algorithmName="SHA-512" hashValue="gmvHUt7bDsHjrmzqCFJMg6MFbyV6CqEDuon0/UN8LFpT/8nTV+3WHsXc/P6xPyzzqBul6Yrm//wFaCQvzeBrYA==" saltValue="9GiiCggc4wHmHqCONSE/yw==" spinCount="100000" sheet="1" objects="1" scenarios="1"/>
  <mergeCells count="8">
    <mergeCell ref="B35:B37"/>
    <mergeCell ref="C41:H43"/>
    <mergeCell ref="B2:H3"/>
    <mergeCell ref="D9:E9"/>
    <mergeCell ref="D14:E14"/>
    <mergeCell ref="D20:E20"/>
    <mergeCell ref="D24:E24"/>
    <mergeCell ref="D28:E28"/>
  </mergeCells>
  <dataValidations count="1">
    <dataValidation type="list" allowBlank="1" showInputMessage="1" showErrorMessage="1" sqref="G31:G32 M24:M31" xr:uid="{57980DAA-F3C3-44AC-B036-5806051D6DBE}">
      <formula1>$M$24:$M$30</formula1>
    </dataValidation>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ANNEX3Bis</vt:lpstr>
    </vt:vector>
  </TitlesOfParts>
  <Company>IMI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BAUTISTA COMPTE, ISIDRO MANUEL</dc:creator>
  <cp:lastModifiedBy>BAUTISTA COMPTE, ISIDRO MANUEL</cp:lastModifiedBy>
  <dcterms:created xsi:type="dcterms:W3CDTF">2026-09-22T07:42:19Z</dcterms:created>
  <dcterms:modified xsi:type="dcterms:W3CDTF">2026-09-22T07:50:47Z</dcterms:modified>
</cp:coreProperties>
</file>