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mc:AlternateContent xmlns:mc="http://schemas.openxmlformats.org/markup-compatibility/2006">
    <mc:Choice Requires="x15">
      <x15ac:absPath xmlns:x15ac="http://schemas.microsoft.com/office/spreadsheetml/2010/11/ac" url="C:\Users\envim\Dropbox\SERVIDOR VIDOM\03 ENCÀRRECS ACTUALS\24008 ENCÀRRECS BCN-ACT'24\01 PROJ+LLIC  passeres fusta Glòries (Noemí)\Projecte Tècnic\"/>
    </mc:Choice>
  </mc:AlternateContent>
  <xr:revisionPtr revIDLastSave="0" documentId="13_ncr:1_{948CC35C-F252-406E-95C3-EA84371A9943}" xr6:coauthVersionLast="47" xr6:coauthVersionMax="47" xr10:uidLastSave="{00000000-0000-0000-0000-000000000000}"/>
  <bookViews>
    <workbookView xWindow="-108" yWindow="-108" windowWidth="23256" windowHeight="13896" activeTab="3" xr2:uid="{00000000-000D-0000-FFFF-FFFF00000000}"/>
  </bookViews>
  <sheets>
    <sheet name="01 PASSERES FUSTA" sheetId="14" r:id="rId1"/>
    <sheet name="02 FAÇANES PEDRA" sheetId="16" r:id="rId2"/>
    <sheet name="03 MITJANS DE PROTECCIÓ" sheetId="17" r:id="rId3"/>
    <sheet name="llista capítols" sheetId="4" r:id="rId4"/>
  </sheets>
  <definedNames>
    <definedName name="_1Àrea_d_impressió" localSheetId="0">'01 PASSERES FUSTA'!$A$1:$N$82</definedName>
    <definedName name="_1Àrea_d_impressió" localSheetId="1">'02 FAÇANES PEDRA'!$A$1:$N$73</definedName>
    <definedName name="_1Àrea_d_impressió" localSheetId="2">'03 MITJANS DE PROTECCIÓ'!$A$1:$N$128</definedName>
    <definedName name="_3Àrea_d_impressió" localSheetId="3">'llista capítols'!$A$1:$M$42</definedName>
    <definedName name="_xlnm._FilterDatabase" localSheetId="0" hidden="1">'01 PASSERES FUSTA'!$B$9:$C$11</definedName>
    <definedName name="_xlnm._FilterDatabase" localSheetId="1" hidden="1">'02 FAÇANES PEDRA'!$B$9:$C$11</definedName>
    <definedName name="_xlnm._FilterDatabase" localSheetId="2" hidden="1">'03 MITJANS DE PROTECCIÓ'!$B$9:$C$30</definedName>
    <definedName name="_xlnm.Print_Area" localSheetId="0">'01 PASSERES FUSTA'!$A$1:$Q$88</definedName>
    <definedName name="_xlnm.Print_Area" localSheetId="1">'02 FAÇANES PEDRA'!$A$1:$Q$78</definedName>
    <definedName name="_xlnm.Print_Area" localSheetId="2">'03 MITJANS DE PROTECCIÓ'!$A$1:$Q$132</definedName>
    <definedName name="_xlnm.Print_Area" localSheetId="3">'llista capítols'!$A$1:$N$47</definedName>
    <definedName name="_xlnm.Print_Titles" localSheetId="0">'01 PASSERES FUSTA'!$1:$8</definedName>
    <definedName name="_xlnm.Print_Titles" localSheetId="1">'02 FAÇANES PEDRA'!$1:$8</definedName>
    <definedName name="_xlnm.Print_Titles" localSheetId="2">'03 MITJANS DE PROTECCIÓ'!$1:$8</definedName>
    <definedName name="_xlnm.Print_Titles" localSheetId="3">'llista capítols'!$1:$12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 i="14" l="1"/>
  <c r="L5" i="16"/>
  <c r="L5" i="17"/>
  <c r="J48" i="17" l="1"/>
  <c r="J47" i="17"/>
  <c r="J45" i="17"/>
  <c r="J43" i="17"/>
  <c r="J42" i="17"/>
  <c r="J40" i="17"/>
  <c r="J39" i="17"/>
  <c r="J37" i="17"/>
  <c r="J36" i="17"/>
  <c r="L43" i="16"/>
  <c r="L41" i="16"/>
  <c r="L39" i="16"/>
  <c r="L37" i="16"/>
  <c r="L35" i="16"/>
  <c r="L61" i="16"/>
  <c r="L59" i="16"/>
  <c r="L57" i="16"/>
  <c r="L55" i="16"/>
  <c r="L53" i="16"/>
  <c r="L102" i="17"/>
  <c r="L101" i="17"/>
  <c r="L99" i="17"/>
  <c r="L97" i="17"/>
  <c r="L96" i="17"/>
  <c r="L94" i="17"/>
  <c r="L93" i="17"/>
  <c r="L91" i="17"/>
  <c r="L90" i="17"/>
  <c r="M103" i="17" l="1"/>
  <c r="P103" i="17" s="1"/>
  <c r="M62" i="16"/>
  <c r="M44" i="16"/>
  <c r="P44" i="16" s="1"/>
  <c r="F130" i="17"/>
  <c r="F75" i="16"/>
  <c r="F84" i="14"/>
  <c r="L124" i="17"/>
  <c r="L123" i="17"/>
  <c r="L121" i="17"/>
  <c r="L119" i="17"/>
  <c r="L118" i="17"/>
  <c r="L116" i="17"/>
  <c r="L115" i="17"/>
  <c r="L113" i="17"/>
  <c r="L112" i="17"/>
  <c r="L27" i="17"/>
  <c r="L25" i="17"/>
  <c r="L23" i="17"/>
  <c r="L21" i="17"/>
  <c r="L19" i="17"/>
  <c r="L17" i="17"/>
  <c r="L80" i="17"/>
  <c r="L79" i="17"/>
  <c r="L77" i="17"/>
  <c r="L75" i="17"/>
  <c r="L74" i="17"/>
  <c r="L72" i="17"/>
  <c r="L71" i="17"/>
  <c r="L69" i="17"/>
  <c r="L68" i="17"/>
  <c r="L58" i="17"/>
  <c r="M59" i="17" s="1"/>
  <c r="L48" i="17"/>
  <c r="L47" i="17"/>
  <c r="L45" i="17"/>
  <c r="L43" i="17"/>
  <c r="L42" i="17"/>
  <c r="L40" i="17"/>
  <c r="L39" i="17"/>
  <c r="L37" i="17"/>
  <c r="L36" i="17"/>
  <c r="L69" i="16"/>
  <c r="L25" i="16"/>
  <c r="L23" i="16"/>
  <c r="L21" i="16"/>
  <c r="L19" i="16"/>
  <c r="L17" i="16"/>
  <c r="L54" i="14"/>
  <c r="L53" i="14"/>
  <c r="L51" i="14"/>
  <c r="L49" i="14"/>
  <c r="L48" i="14"/>
  <c r="L46" i="14"/>
  <c r="L45" i="14"/>
  <c r="L43" i="14"/>
  <c r="L42" i="14"/>
  <c r="I73" i="14"/>
  <c r="L73" i="14" s="1"/>
  <c r="I72" i="14"/>
  <c r="L72" i="14" s="1"/>
  <c r="I70" i="14"/>
  <c r="L70" i="14" s="1"/>
  <c r="I69" i="14"/>
  <c r="L69" i="14" s="1"/>
  <c r="I75" i="14"/>
  <c r="L75" i="14" s="1"/>
  <c r="I77" i="14"/>
  <c r="L77" i="14" s="1"/>
  <c r="I78" i="14"/>
  <c r="L78" i="14" s="1"/>
  <c r="I67" i="14"/>
  <c r="L67" i="14" s="1"/>
  <c r="I66" i="14"/>
  <c r="L66" i="14" s="1"/>
  <c r="L20" i="14"/>
  <c r="L27" i="14"/>
  <c r="L26" i="14"/>
  <c r="L24" i="14"/>
  <c r="L23" i="14"/>
  <c r="L32" i="14"/>
  <c r="L29" i="14"/>
  <c r="L31" i="14"/>
  <c r="L21" i="14"/>
  <c r="M49" i="17" l="1"/>
  <c r="P49" i="17" s="1"/>
  <c r="M81" i="17"/>
  <c r="M28" i="17"/>
  <c r="M26" i="16"/>
  <c r="P26" i="16" s="1"/>
  <c r="M125" i="17"/>
  <c r="P125" i="17" s="1"/>
  <c r="P81" i="17"/>
  <c r="P28" i="17"/>
  <c r="P59" i="17"/>
  <c r="P62" i="16"/>
  <c r="M70" i="16"/>
  <c r="P70" i="16" s="1"/>
  <c r="M55" i="14"/>
  <c r="P55" i="14" s="1"/>
  <c r="M79" i="14"/>
  <c r="P79" i="14" s="1"/>
  <c r="M33" i="14"/>
  <c r="P33" i="14" s="1"/>
  <c r="M84" i="14" s="1"/>
  <c r="K16" i="4" s="1"/>
  <c r="M130" i="17" l="1"/>
  <c r="M75" i="16"/>
  <c r="K18" i="4" s="1"/>
  <c r="K20" i="4"/>
  <c r="K28" i="4" l="1"/>
  <c r="K30" i="4" l="1"/>
  <c r="K32" i="4"/>
  <c r="K34" i="4" l="1"/>
  <c r="K36" i="4" l="1"/>
  <c r="K38" i="4" s="1"/>
</calcChain>
</file>

<file path=xl/sharedStrings.xml><?xml version="1.0" encoding="utf-8"?>
<sst xmlns="http://schemas.openxmlformats.org/spreadsheetml/2006/main" count="272" uniqueCount="100">
  <si>
    <t>AMIDAMENTS DEL PROJECTE EXECUTIU</t>
  </si>
  <si>
    <t>Data :</t>
  </si>
  <si>
    <t>Projecte :</t>
  </si>
  <si>
    <t>CAPÍTOL 04 - FUSTERIES</t>
  </si>
  <si>
    <t>CODI / UT</t>
  </si>
  <si>
    <t>TEXTE PARTIDA</t>
  </si>
  <si>
    <t>DESCRIPCIÓ AMIDAMENT</t>
  </si>
  <si>
    <t>UTS.</t>
  </si>
  <si>
    <t>LONGITUD</t>
  </si>
  <si>
    <t>AMPLADA</t>
  </si>
  <si>
    <t>ALÇADA</t>
  </si>
  <si>
    <t>PARCIAL</t>
  </si>
  <si>
    <t>AMIDAMENT</t>
  </si>
  <si>
    <t>PREU</t>
  </si>
  <si>
    <t>IMPORT</t>
  </si>
  <si>
    <t>FAÇANA INTERIOR</t>
  </si>
  <si>
    <t>FAÇANA ZONA ENTRADA</t>
  </si>
  <si>
    <t>FAÇANA CARRER LLACUNA</t>
  </si>
  <si>
    <t>FAÇANA ZONA XAMFRÀ</t>
  </si>
  <si>
    <t>FAÇANA CARRER PERÚ</t>
  </si>
  <si>
    <t>4nivells zona final</t>
  </si>
  <si>
    <t>4 nivells zona escala</t>
  </si>
  <si>
    <t>Nivells p1 i p2</t>
  </si>
  <si>
    <t>Nivell p3</t>
  </si>
  <si>
    <t>3 nivells iguals</t>
  </si>
  <si>
    <t>Nivells p1-p2-p3</t>
  </si>
  <si>
    <t>Nivell p4</t>
  </si>
  <si>
    <t>AMIDAMENTS</t>
  </si>
  <si>
    <t>REPARACIÓ PASSERES DE FUSTA</t>
  </si>
  <si>
    <t>EDIFICI INCUBADORA GLÒRIES</t>
  </si>
  <si>
    <t>01.001 M2</t>
  </si>
  <si>
    <t>SUBSTITUCIÓ DE LAMES DE FUSTA</t>
  </si>
  <si>
    <t>Retirada de lames existents i col.locació de noves :</t>
  </si>
  <si>
    <t>Arrencada de les lames de fusta existents, retallat en mides de fàcil manipulació i trasllat dins l'obra fins al seu contenidor específic de residus. Recollida de tots els cargols de suport i trasllat al seu contenidor específic de residus.</t>
  </si>
  <si>
    <t>Amidament de superfície de plataformes de fusta formant passeres repartides per les façanes i a diverses plantes d'alçada.</t>
  </si>
  <si>
    <t>Subministrament de noves lames de fusta tipus ALERÇ tractada amb procés tèrmic. La fusta estarà certificada FSC i PEFC per garantir una producció i gestió sostenible. Les mides de les lames seran 13,00x3,00 cm de secció i uns 375,00 cm de longitud.</t>
  </si>
  <si>
    <t>RASPAT I PINTAT DELS SUPORTS D'ACER</t>
  </si>
  <si>
    <t>01.002 M2</t>
  </si>
  <si>
    <t>01.003 UD</t>
  </si>
  <si>
    <t>TRACTAMENT IGNÍFUG DE LES LAMES DE FUSTA</t>
  </si>
  <si>
    <t>Raspallat de les barres horitzontals i verticals que conformen les baranes i proteccions contra caigudes Sanejament d'imperfeccions, punts d'òxid i demés casuístiques. Posterior aplicació de dues mans de protecció antioxidant i dues mans d’esmalt a l’aigua color similar a l'existent.</t>
  </si>
  <si>
    <t>Raspallat dels suports metàl·lics que queden vistos (la meitat de la seva longitud). Sanejament d'imperfeccions, punts d'òxid i demés casuístiques. Posterior aplicació de dues mans de protecció antioxidant i dues mans d’esmalt a l’aigua color similar a l'existent.</t>
  </si>
  <si>
    <t>No inclou desmuntatge d'elements de fusta ni mitjans auxiliars d'elevació.</t>
  </si>
  <si>
    <t>Suports sota les passeres, formats per perfils laminats IPN80 encastats en perpendicular a les façanes amb una separació de 65 cm entre ells i una longitud vista de 90 cm cadascun (amplada passeres). Baranes i altres elements verticals que també composen les passeres.</t>
  </si>
  <si>
    <t>CAPÍTOL 01 - PASSERES EXTERIORS - FUSTA I ACER</t>
  </si>
  <si>
    <t>CAPÍTOL 02 - PROTECCIÓ DE LES FAÇANES DE PEDRA</t>
  </si>
  <si>
    <t>Neteja mitjançant aigua a pressió amb màquina tipus Karcher. Sanejament 
d'imperfeccions, punts d'òxid i demés casuístiques existents principalment a les parts baixes de la façana. Consolidació dels desperfectes amb morter de cimentós de reparació.</t>
  </si>
  <si>
    <t>02.001 M2</t>
  </si>
  <si>
    <t>02.002 M2</t>
  </si>
  <si>
    <t>Aplicació d'una capa de pont d'unió entre el suport actual i la posterior pintura. Aplicació de dues mans de revestiment 100% acrílic per a façanes exteriors. Color similar a l'existent. Acabat mat.</t>
  </si>
  <si>
    <t>NETEJA DE FAÇANA AMB AIGUA A PRESSIÓ</t>
  </si>
  <si>
    <t>FIXADOR I PINTURA DE REVESTIMENT 100% ACRÍLIC</t>
  </si>
  <si>
    <t>02.004 UT</t>
  </si>
  <si>
    <t>02.003 M2</t>
  </si>
  <si>
    <t>MITJANS D'ELEVACIÓ DES DE LA VORERA</t>
  </si>
  <si>
    <t>Una màquina per a totes les façanes</t>
  </si>
  <si>
    <t>CAPÍTOL 03 - MITJANS DE PROTECCIÓ I DE SEGURETAT</t>
  </si>
  <si>
    <t>03.002 M2</t>
  </si>
  <si>
    <t>PROTECCIÓ HORITZONTAL I VERTICAL DE LES FAÇANES</t>
  </si>
  <si>
    <t>OPERARI ESPECIALITZAT EN IMPLANTACIÓ DE PROTECCIONS COL·LECTIVES.</t>
  </si>
  <si>
    <t>BASTIDA / MARQUESINA DE LA PLANTA INFERIOR</t>
  </si>
  <si>
    <t>CONTENIDOR DE RUNES</t>
  </si>
  <si>
    <t>03.004 ML</t>
  </si>
  <si>
    <t>TANCA PERIMETRAL DE L'OBRA</t>
  </si>
  <si>
    <t>PREU CAPÍTOL</t>
  </si>
  <si>
    <t>TOTAL =</t>
  </si>
  <si>
    <t>LÍNIA DE VIDA PROVISIONAL</t>
  </si>
  <si>
    <t>03.001 ML</t>
  </si>
  <si>
    <t>03.003 H</t>
  </si>
  <si>
    <t>03.005 ML</t>
  </si>
  <si>
    <t>03.006 M3</t>
  </si>
  <si>
    <t>nivell de planta baixa</t>
  </si>
  <si>
    <t>Lloguer de tisora elevadora PEMP, dièsel o elèctrica, de fins a  8m d'alçada. L'equip llogat complirà tots els requeriments de seguretat i salut.</t>
  </si>
  <si>
    <t>13,00% - DESPESES GENERALS</t>
  </si>
  <si>
    <t>6,00€ - BENEFICI INDUSTRIAL</t>
  </si>
  <si>
    <t>TOTAL PRESSUPOST DE CONTRACTACIÓ - PEC</t>
  </si>
  <si>
    <t>TOTAL PRESSUPOST D'EXECUCIÓ  - PEM</t>
  </si>
  <si>
    <t>21,00% - IVA</t>
  </si>
  <si>
    <t>TOTAL PEC + IVA</t>
  </si>
  <si>
    <t>Tractament de la fusta d'Alerç col·locada nova, segons especificacions per l'industrial homologat, per tal d'obtenir el comportament al fic tipus B-s3,d0 S'inclouen els certificat del producte i de l'aplicador.</t>
  </si>
  <si>
    <t>PROTECCIÓ CONTRA ELS GRAFFITI (BASE AIGUA)</t>
  </si>
  <si>
    <t>Aquest producte haurà de complir el comportament al foc B-s3,d0 requerit pel CTE, com el Isacrílico Emulsión selladora, o similar, de Isaval.</t>
  </si>
  <si>
    <t>Aplicació de las mans necessàries per a la saturació de la superficie de protector antigraffiti. Incolor, acabat mat, pràcticament invisible i capa final de protecció contra els agents atmosfèrics. Es considera l'aplicació fins a una alçada mitjana de 3 metres des del nivell de vorera.</t>
  </si>
  <si>
    <t>Aquests productes hauran de complir el comportament al foc B-s3,d0 requerit pel CTE, com el Hidroprotec Antigraffiti, o similar, de Quimibase 2000 i el Revisal, o similar, de Isaval.</t>
  </si>
  <si>
    <t>Tanca provisional formada per panells de 3,50x2,00 m, de malla electrosoldada de 200x100 mm de pas de malla i pals verticals de 40 mm de diàmetre, acabat galvanitzat, col·locats sobre bases prefabricades de formigó, per a delimitació provisional de zona d'obres, amb malla d'ocultació col·locada sobre la tanca. Amortitzables les tanques en 5 usos i les bases en 5 usos.</t>
  </si>
  <si>
    <t>La partida inclou col·locació, manteniment, senyalització segons requeriments de l'Ajuntament i retirada de tot el material necessari, de tal manera que garanteixi l'estabilitat i la separació entre el àmbit d'obra i la vorera pública.</t>
  </si>
  <si>
    <t>Col·locació, manteniment i retirada de protecció col·lectiva mitjançant xarxes de seguretat norma EN 1263-1, proveïdes de malla tipus tela mosquitera, instal·lades entre barana superior i la façana, fixades amb ancoratges expansius, argolles i cordes de lligat.</t>
  </si>
  <si>
    <t>FAÇANA FINAL CARRER PERÚ</t>
  </si>
  <si>
    <t>Operari dedicat a realitzar les tasques de muntatges, modificacions, manteniments i desmuntatges de les proteccions col·lectives en jornades individuals de 8h, de dilluns a divendres.</t>
  </si>
  <si>
    <t>Estimació de 8 jornades completes amb dos operaris</t>
  </si>
  <si>
    <t>A TOTES LES FAÇANES</t>
  </si>
  <si>
    <t>Previsió de dedicació a justificar en obra.</t>
  </si>
  <si>
    <t>Implantació de línies de vida provisionals sobre les baranes existents, per tal de poder treballar amb seguretat mentre els paviments de les passeres estan parcialment desmuntats.</t>
  </si>
  <si>
    <t xml:space="preserve"> </t>
  </si>
  <si>
    <t>L'edifici ja en disposa de línies de vida col·locades a les façanes i que abasten pràcticament totes les passeres. Aquesta partida és una previsió per complementar tot allò que pugui faltar.</t>
  </si>
  <si>
    <t>La partida inclou col·locació, manteniment, senyalització segons requeriments de l'Ajuntament i retirada de tot el material necessari, de tal manera que garanteixi l'estabilitat i la ressistència a caigudes d'objectes de l'obra cap a la vorera pública.</t>
  </si>
  <si>
    <t>Implantació de bastida tipus marquesina, formada per estructura metàl·lica tubular de 3,00m d'alçada i 2,00m d'amplada i tauler de fusta de pi formant un sostre, a tota la llargada de les façanes que donen al carrer i que tenen passeres a les plantes altes. per tal d'assegurar que els vianants poden circular per la vorera amb seguretat.</t>
  </si>
  <si>
    <t>La partida inclou col·locació, manteniment, senyalització segons requeriments de l'Ajuntament. La previsió és que estigui ubicat a la vorera pública, a la zona del xamfrà.</t>
  </si>
  <si>
    <t>Col·locació de contenidors de 5m3 per a la recollida selectiva de la fusta i d'altres residus, incloent-hi la retirada i el transport al gestor de residus. S'inclou el trasllat de les fustes retirades des de qualsevol punt de l'obra fins al contenidor, la recollida dels contenidors plens, el seu trasllat al gestor contractat i el cànon de l''abocament.</t>
  </si>
  <si>
    <t xml:space="preserve">   DESEMBRE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</si>
</sst>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4" x14ac:knownFonts="1">
    <font>
      <sz val="10"/>
      <name val="Arial"/>
    </font>
    <font>
      <b/>
      <sz val="10"/>
      <name val="Arial"/>
      <family val="2"/>
    </font>
    <font>
      <b/>
      <i/>
      <sz val="10"/>
      <name val="Arial"/>
      <family val="2"/>
    </font>
    <font>
      <i/>
      <sz val="9"/>
      <name val="Arial"/>
      <family val="2"/>
    </font>
    <font>
      <b/>
      <i/>
      <sz val="9"/>
      <name val="Arial"/>
      <family val="2"/>
    </font>
    <font>
      <b/>
      <sz val="12"/>
      <name val="Arial"/>
      <family val="2"/>
    </font>
    <font>
      <b/>
      <sz val="11"/>
      <name val="Arial"/>
      <family val="2"/>
    </font>
    <font>
      <sz val="8"/>
      <name val="Arial"/>
      <family val="2"/>
    </font>
    <font>
      <sz val="6"/>
      <name val="Arial"/>
      <family val="2"/>
    </font>
    <font>
      <b/>
      <sz val="6"/>
      <name val="Arial"/>
      <family val="2"/>
    </font>
    <font>
      <b/>
      <sz val="14"/>
      <name val="Arial"/>
      <family val="2"/>
    </font>
    <font>
      <sz val="11"/>
      <name val="Arial"/>
      <family val="2"/>
    </font>
    <font>
      <sz val="12"/>
      <name val="Arial"/>
      <family val="2"/>
    </font>
    <font>
      <b/>
      <sz val="9"/>
      <name val="Arial"/>
      <family val="2"/>
    </font>
  </fonts>
  <fills count="4">
    <fill>
      <patternFill patternType="none"/>
    </fill>
    <fill>
      <patternFill patternType="gray125"/>
    </fill>
    <fill>
      <patternFill patternType="solid">
        <fgColor indexed="13"/>
        <bgColor indexed="64"/>
      </patternFill>
    </fill>
    <fill>
      <patternFill patternType="solid">
        <fgColor rgb="FFFFFF00"/>
        <bgColor indexed="64"/>
      </patternFill>
    </fill>
  </fills>
  <borders count="5">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double">
        <color indexed="64"/>
      </bottom>
      <diagonal/>
    </border>
  </borders>
  <cellStyleXfs count="1">
    <xf numFmtId="0" fontId="0" fillId="0" borderId="0"/>
  </cellStyleXfs>
  <cellXfs count="65">
    <xf numFmtId="0" fontId="0" fillId="0" borderId="0" xfId="0"/>
    <xf numFmtId="4" fontId="0" fillId="0" borderId="0" xfId="0" applyNumberFormat="1"/>
    <xf numFmtId="0" fontId="0" fillId="0" borderId="0" xfId="0" applyAlignment="1">
      <alignment vertical="center"/>
    </xf>
    <xf numFmtId="4" fontId="0" fillId="0" borderId="0" xfId="0" applyNumberFormat="1" applyAlignment="1">
      <alignment vertical="center"/>
    </xf>
    <xf numFmtId="4" fontId="3" fillId="0" borderId="0" xfId="0" applyNumberFormat="1" applyFont="1" applyAlignment="1">
      <alignment horizontal="right" vertical="center"/>
    </xf>
    <xf numFmtId="0" fontId="0" fillId="0" borderId="1" xfId="0" applyBorder="1" applyAlignment="1">
      <alignment vertical="center"/>
    </xf>
    <xf numFmtId="4" fontId="0" fillId="0" borderId="1" xfId="0" applyNumberFormat="1" applyBorder="1" applyAlignment="1">
      <alignment vertical="center"/>
    </xf>
    <xf numFmtId="0" fontId="0" fillId="0" borderId="2" xfId="0" applyBorder="1" applyAlignment="1">
      <alignment vertical="center"/>
    </xf>
    <xf numFmtId="4" fontId="0" fillId="0" borderId="2" xfId="0" applyNumberFormat="1" applyBorder="1" applyAlignment="1">
      <alignment vertical="center"/>
    </xf>
    <xf numFmtId="49" fontId="5" fillId="0" borderId="0" xfId="0" applyNumberFormat="1" applyFont="1"/>
    <xf numFmtId="0" fontId="7" fillId="0" borderId="3" xfId="0" applyFont="1" applyBorder="1" applyAlignment="1">
      <alignment vertical="center"/>
    </xf>
    <xf numFmtId="0" fontId="7" fillId="0" borderId="0" xfId="0" applyFont="1" applyAlignment="1">
      <alignment vertical="center"/>
    </xf>
    <xf numFmtId="0" fontId="8" fillId="0" borderId="0" xfId="0" applyFont="1" applyAlignment="1">
      <alignment vertical="center"/>
    </xf>
    <xf numFmtId="4" fontId="8" fillId="0" borderId="0" xfId="0" applyNumberFormat="1" applyFont="1" applyAlignment="1">
      <alignment vertical="center"/>
    </xf>
    <xf numFmtId="49" fontId="9" fillId="0" borderId="0" xfId="0" applyNumberFormat="1" applyFont="1"/>
    <xf numFmtId="0" fontId="8" fillId="0" borderId="1" xfId="0" applyFont="1" applyBorder="1" applyAlignment="1">
      <alignment vertical="center"/>
    </xf>
    <xf numFmtId="4" fontId="8" fillId="0" borderId="1" xfId="0" applyNumberFormat="1" applyFont="1" applyBorder="1" applyAlignment="1">
      <alignment vertical="center"/>
    </xf>
    <xf numFmtId="4" fontId="1" fillId="0" borderId="0" xfId="0" applyNumberFormat="1" applyFont="1" applyAlignment="1">
      <alignment vertical="center"/>
    </xf>
    <xf numFmtId="4" fontId="1" fillId="0" borderId="2" xfId="0" applyNumberFormat="1" applyFont="1" applyBorder="1" applyAlignment="1">
      <alignment vertical="center"/>
    </xf>
    <xf numFmtId="4" fontId="1" fillId="0" borderId="1" xfId="0" applyNumberFormat="1" applyFont="1" applyBorder="1" applyAlignment="1">
      <alignment vertical="center"/>
    </xf>
    <xf numFmtId="4" fontId="9" fillId="0" borderId="0" xfId="0" applyNumberFormat="1" applyFont="1" applyAlignment="1">
      <alignment vertical="center"/>
    </xf>
    <xf numFmtId="4" fontId="9" fillId="0" borderId="1" xfId="0" applyNumberFormat="1" applyFont="1" applyBorder="1" applyAlignment="1">
      <alignment vertical="center"/>
    </xf>
    <xf numFmtId="4" fontId="1" fillId="0" borderId="0" xfId="0" applyNumberFormat="1" applyFont="1"/>
    <xf numFmtId="0" fontId="7" fillId="0" borderId="0" xfId="0" applyFont="1" applyAlignment="1">
      <alignment horizontal="justify" vertical="center" wrapText="1"/>
    </xf>
    <xf numFmtId="4" fontId="7" fillId="0" borderId="3" xfId="0" applyNumberFormat="1" applyFont="1" applyBorder="1" applyAlignment="1">
      <alignment horizontal="right" vertical="center"/>
    </xf>
    <xf numFmtId="0" fontId="7" fillId="0" borderId="3" xfId="0" applyFont="1" applyBorder="1" applyAlignment="1">
      <alignment horizontal="center" vertical="center"/>
    </xf>
    <xf numFmtId="4" fontId="7" fillId="0" borderId="3" xfId="0" applyNumberFormat="1" applyFont="1" applyBorder="1" applyAlignment="1">
      <alignment horizontal="center" vertical="center"/>
    </xf>
    <xf numFmtId="49" fontId="10" fillId="0" borderId="0" xfId="0" applyNumberFormat="1" applyFont="1"/>
    <xf numFmtId="0" fontId="7" fillId="0" borderId="0" xfId="0" applyFont="1" applyAlignment="1">
      <alignment horizontal="center" vertical="center"/>
    </xf>
    <xf numFmtId="4" fontId="7" fillId="0" borderId="0" xfId="0" applyNumberFormat="1" applyFont="1" applyAlignment="1">
      <alignment horizontal="center" vertical="center"/>
    </xf>
    <xf numFmtId="0" fontId="0" fillId="0" borderId="1" xfId="0" applyBorder="1"/>
    <xf numFmtId="0" fontId="7" fillId="0" borderId="0" xfId="0" applyFont="1" applyAlignment="1">
      <alignment horizontal="justify" vertical="top"/>
    </xf>
    <xf numFmtId="0" fontId="0" fillId="2" borderId="0" xfId="0" applyFill="1"/>
    <xf numFmtId="4" fontId="0" fillId="2" borderId="0" xfId="0" applyNumberFormat="1" applyFill="1"/>
    <xf numFmtId="4" fontId="1" fillId="2" borderId="0" xfId="0" applyNumberFormat="1" applyFont="1" applyFill="1"/>
    <xf numFmtId="49" fontId="12" fillId="0" borderId="0" xfId="0" applyNumberFormat="1" applyFont="1"/>
    <xf numFmtId="4" fontId="9" fillId="0" borderId="0" xfId="0" applyNumberFormat="1" applyFont="1" applyAlignment="1">
      <alignment horizontal="center" vertical="center"/>
    </xf>
    <xf numFmtId="4" fontId="13" fillId="0" borderId="1" xfId="0" applyNumberFormat="1" applyFont="1" applyBorder="1" applyAlignment="1">
      <alignment horizontal="right" vertical="center"/>
    </xf>
    <xf numFmtId="4" fontId="13" fillId="0" borderId="1" xfId="0" applyNumberFormat="1" applyFont="1" applyBorder="1" applyAlignment="1">
      <alignment vertical="center"/>
    </xf>
    <xf numFmtId="4" fontId="13" fillId="0" borderId="1" xfId="0" applyNumberFormat="1" applyFont="1" applyBorder="1" applyAlignment="1">
      <alignment horizontal="left" vertical="center"/>
    </xf>
    <xf numFmtId="164" fontId="6" fillId="0" borderId="0" xfId="0" applyNumberFormat="1" applyFont="1" applyAlignment="1">
      <alignment vertical="center"/>
    </xf>
    <xf numFmtId="164" fontId="8" fillId="0" borderId="0" xfId="0" applyNumberFormat="1" applyFont="1" applyAlignment="1">
      <alignment vertical="center"/>
    </xf>
    <xf numFmtId="4" fontId="0" fillId="0" borderId="4" xfId="0" applyNumberFormat="1" applyBorder="1" applyAlignment="1">
      <alignment vertical="center"/>
    </xf>
    <xf numFmtId="0" fontId="6" fillId="0" borderId="4" xfId="0" applyFont="1" applyBorder="1" applyAlignment="1">
      <alignment horizontal="right" vertical="center"/>
    </xf>
    <xf numFmtId="164" fontId="6" fillId="0" borderId="4" xfId="0" applyNumberFormat="1" applyFont="1" applyBorder="1" applyAlignment="1">
      <alignment vertical="center"/>
    </xf>
    <xf numFmtId="49" fontId="9" fillId="0" borderId="0" xfId="0" applyNumberFormat="1" applyFont="1" applyAlignment="1">
      <alignment vertical="center"/>
    </xf>
    <xf numFmtId="49" fontId="12" fillId="0" borderId="0" xfId="0" applyNumberFormat="1" applyFont="1" applyAlignment="1">
      <alignment vertical="center"/>
    </xf>
    <xf numFmtId="49" fontId="11" fillId="0" borderId="0" xfId="0" applyNumberFormat="1" applyFont="1" applyAlignment="1">
      <alignment horizontal="right" vertical="center"/>
    </xf>
    <xf numFmtId="49" fontId="11" fillId="0" borderId="0" xfId="0" applyNumberFormat="1" applyFont="1" applyAlignment="1">
      <alignment vertical="center"/>
    </xf>
    <xf numFmtId="0" fontId="12" fillId="0" borderId="0" xfId="0" applyFont="1" applyAlignment="1">
      <alignment vertical="center"/>
    </xf>
    <xf numFmtId="4" fontId="12" fillId="0" borderId="4" xfId="0" applyNumberFormat="1" applyFont="1" applyBorder="1" applyAlignment="1">
      <alignment vertical="center"/>
    </xf>
    <xf numFmtId="0" fontId="5" fillId="0" borderId="4" xfId="0" applyFont="1" applyBorder="1" applyAlignment="1">
      <alignment horizontal="right" vertical="center"/>
    </xf>
    <xf numFmtId="164" fontId="5" fillId="0" borderId="4" xfId="0" applyNumberFormat="1" applyFont="1" applyBorder="1" applyAlignment="1">
      <alignment vertical="center"/>
    </xf>
    <xf numFmtId="164" fontId="11" fillId="0" borderId="0" xfId="0" applyNumberFormat="1" applyFont="1" applyAlignment="1">
      <alignment vertical="center"/>
    </xf>
    <xf numFmtId="4" fontId="0" fillId="3" borderId="0" xfId="0" applyNumberFormat="1" applyFill="1"/>
    <xf numFmtId="0" fontId="7" fillId="0" borderId="0" xfId="0" applyFont="1" applyAlignment="1">
      <alignment horizontal="justify" vertical="center" wrapText="1"/>
    </xf>
    <xf numFmtId="4" fontId="4" fillId="0" borderId="0" xfId="0" applyNumberFormat="1" applyFont="1" applyAlignment="1">
      <alignment horizontal="right" vertical="center"/>
    </xf>
    <xf numFmtId="0" fontId="2" fillId="0" borderId="0" xfId="0" applyFont="1" applyAlignment="1">
      <alignment horizontal="center" vertical="center"/>
    </xf>
    <xf numFmtId="17" fontId="4" fillId="0" borderId="0" xfId="0" applyNumberFormat="1" applyFont="1" applyAlignment="1">
      <alignment horizontal="right" vertical="center"/>
    </xf>
    <xf numFmtId="0" fontId="4" fillId="0" borderId="0" xfId="0" applyFont="1" applyAlignment="1">
      <alignment horizontal="right" vertical="center"/>
    </xf>
    <xf numFmtId="164" fontId="6" fillId="0" borderId="0" xfId="0" applyNumberFormat="1" applyFont="1" applyAlignment="1">
      <alignment horizontal="center" vertical="center"/>
    </xf>
    <xf numFmtId="164" fontId="11" fillId="0" borderId="0" xfId="0" applyNumberFormat="1" applyFont="1" applyAlignment="1">
      <alignment horizontal="center" vertical="center"/>
    </xf>
    <xf numFmtId="164" fontId="6" fillId="0" borderId="4" xfId="0" applyNumberFormat="1" applyFont="1" applyBorder="1" applyAlignment="1">
      <alignment horizontal="center" vertical="center"/>
    </xf>
    <xf numFmtId="164" fontId="5" fillId="0" borderId="4" xfId="0" applyNumberFormat="1" applyFont="1" applyBorder="1" applyAlignment="1">
      <alignment horizontal="center" vertical="center"/>
    </xf>
    <xf numFmtId="4" fontId="9" fillId="0" borderId="0" xfId="0" applyNumberFormat="1" applyFont="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2</xdr:colOff>
      <xdr:row>1</xdr:row>
      <xdr:rowOff>0</xdr:rowOff>
    </xdr:from>
    <xdr:to>
      <xdr:col>5</xdr:col>
      <xdr:colOff>878367</xdr:colOff>
      <xdr:row>4</xdr:row>
      <xdr:rowOff>22425</xdr:rowOff>
    </xdr:to>
    <xdr:pic>
      <xdr:nvPicPr>
        <xdr:cNvPr id="3" name="Imatge 2">
          <a:extLst>
            <a:ext uri="{FF2B5EF4-FFF2-40B4-BE49-F238E27FC236}">
              <a16:creationId xmlns:a16="http://schemas.microsoft.com/office/drawing/2014/main" id="{B51B7F10-DCAE-4B50-93C9-967962C25B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2" y="57150"/>
          <a:ext cx="2497615" cy="432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xdr:colOff>
      <xdr:row>1</xdr:row>
      <xdr:rowOff>0</xdr:rowOff>
    </xdr:from>
    <xdr:to>
      <xdr:col>5</xdr:col>
      <xdr:colOff>878367</xdr:colOff>
      <xdr:row>4</xdr:row>
      <xdr:rowOff>22425</xdr:rowOff>
    </xdr:to>
    <xdr:pic>
      <xdr:nvPicPr>
        <xdr:cNvPr id="2" name="Imatge 1">
          <a:extLst>
            <a:ext uri="{FF2B5EF4-FFF2-40B4-BE49-F238E27FC236}">
              <a16:creationId xmlns:a16="http://schemas.microsoft.com/office/drawing/2014/main" id="{C9503F5E-33D7-440E-BFBF-F36161B2164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2" y="60960"/>
          <a:ext cx="2501425" cy="4339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xdr:colOff>
      <xdr:row>1</xdr:row>
      <xdr:rowOff>0</xdr:rowOff>
    </xdr:from>
    <xdr:to>
      <xdr:col>5</xdr:col>
      <xdr:colOff>878367</xdr:colOff>
      <xdr:row>4</xdr:row>
      <xdr:rowOff>18615</xdr:rowOff>
    </xdr:to>
    <xdr:pic>
      <xdr:nvPicPr>
        <xdr:cNvPr id="2" name="Imatge 1">
          <a:extLst>
            <a:ext uri="{FF2B5EF4-FFF2-40B4-BE49-F238E27FC236}">
              <a16:creationId xmlns:a16="http://schemas.microsoft.com/office/drawing/2014/main" id="{8C6DFA40-5B56-4D97-89AB-A169D121B1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2" y="60960"/>
          <a:ext cx="2501425" cy="4339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xdr:colOff>
      <xdr:row>1</xdr:row>
      <xdr:rowOff>0</xdr:rowOff>
    </xdr:from>
    <xdr:to>
      <xdr:col>5</xdr:col>
      <xdr:colOff>887302</xdr:colOff>
      <xdr:row>4</xdr:row>
      <xdr:rowOff>31950</xdr:rowOff>
    </xdr:to>
    <xdr:pic>
      <xdr:nvPicPr>
        <xdr:cNvPr id="4" name="Imatge 3">
          <a:extLst>
            <a:ext uri="{FF2B5EF4-FFF2-40B4-BE49-F238E27FC236}">
              <a16:creationId xmlns:a16="http://schemas.microsoft.com/office/drawing/2014/main" id="{08C2A8E4-0A4F-73B8-439D-9E56484E433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1" y="57150"/>
          <a:ext cx="2506551" cy="432000"/>
        </a:xfrm>
        <a:prstGeom prst="rect">
          <a:avLst/>
        </a:prstGeom>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46518-AD0D-4066-A504-CA1568957E50}">
  <sheetPr>
    <pageSetUpPr fitToPage="1"/>
  </sheetPr>
  <dimension ref="A1:Q105"/>
  <sheetViews>
    <sheetView showGridLines="0" view="pageBreakPreview" zoomScaleNormal="92" zoomScaleSheetLayoutView="100" workbookViewId="0">
      <pane ySplit="8" topLeftCell="A9" activePane="bottomLeft" state="frozen"/>
      <selection pane="bottomLeft" activeCell="B10" sqref="B10"/>
    </sheetView>
  </sheetViews>
  <sheetFormatPr defaultColWidth="11.44140625" defaultRowHeight="13.2" x14ac:dyDescent="0.25"/>
  <cols>
    <col min="1" max="1" width="1.6640625" style="32" customWidth="1"/>
    <col min="2" max="2" width="5.6640625" style="32" customWidth="1"/>
    <col min="3" max="4" width="3.6640625" style="32" customWidth="1"/>
    <col min="5" max="5" width="10.6640625" style="32" customWidth="1"/>
    <col min="6" max="6" width="30.6640625" style="32" customWidth="1"/>
    <col min="7" max="7" width="3.6640625" style="32" customWidth="1"/>
    <col min="8" max="8" width="4.6640625" style="32" customWidth="1"/>
    <col min="9" max="12" width="7.6640625" style="33" customWidth="1"/>
    <col min="13" max="13" width="8.6640625" style="34" customWidth="1"/>
    <col min="14" max="14" width="1.6640625" style="33" customWidth="1"/>
    <col min="15" max="15" width="6.6640625" style="33" customWidth="1"/>
    <col min="16" max="16" width="8.6640625" style="34" customWidth="1"/>
    <col min="17" max="17" width="1.6640625" style="33" customWidth="1"/>
    <col min="18" max="16384" width="11.44140625" style="32"/>
  </cols>
  <sheetData>
    <row r="1" spans="1:17" s="2" customFormat="1" ht="5.0999999999999996" customHeight="1" x14ac:dyDescent="0.25">
      <c r="I1" s="3"/>
      <c r="J1" s="3"/>
      <c r="K1" s="3"/>
      <c r="L1" s="3"/>
      <c r="M1" s="17"/>
      <c r="N1" s="3"/>
      <c r="O1" s="3"/>
      <c r="P1" s="17"/>
      <c r="Q1" s="3"/>
    </row>
    <row r="2" spans="1:17" s="2" customFormat="1" ht="11.1" customHeight="1" x14ac:dyDescent="0.25">
      <c r="G2" s="7"/>
      <c r="H2" s="7"/>
      <c r="I2" s="8"/>
      <c r="J2" s="8"/>
      <c r="K2" s="8"/>
      <c r="L2" s="8"/>
      <c r="M2" s="18"/>
      <c r="N2" s="8"/>
      <c r="O2" s="3"/>
      <c r="P2" s="17"/>
      <c r="Q2" s="17"/>
    </row>
    <row r="3" spans="1:17" s="2" customFormat="1" ht="11.1" customHeight="1" x14ac:dyDescent="0.25">
      <c r="I3" s="4" t="s">
        <v>2</v>
      </c>
      <c r="J3" s="56" t="s">
        <v>28</v>
      </c>
      <c r="K3" s="56"/>
      <c r="L3" s="56"/>
      <c r="M3" s="56"/>
      <c r="N3" s="3"/>
      <c r="O3" s="3"/>
      <c r="P3" s="17"/>
      <c r="Q3" s="17"/>
    </row>
    <row r="4" spans="1:17" s="2" customFormat="1" ht="11.1" customHeight="1" x14ac:dyDescent="0.25">
      <c r="G4" s="57" t="s">
        <v>27</v>
      </c>
      <c r="H4" s="57"/>
      <c r="I4" s="57"/>
      <c r="J4" s="56" t="s">
        <v>29</v>
      </c>
      <c r="K4" s="56"/>
      <c r="L4" s="56"/>
      <c r="M4" s="56"/>
      <c r="N4" s="3"/>
      <c r="O4" s="3"/>
      <c r="P4" s="17"/>
      <c r="Q4" s="17"/>
    </row>
    <row r="5" spans="1:17" s="2" customFormat="1" ht="11.1" customHeight="1" x14ac:dyDescent="0.25">
      <c r="I5" s="4" t="s">
        <v>1</v>
      </c>
      <c r="J5" s="4"/>
      <c r="L5" s="58" t="str">
        <f>'llista capítols'!$L$5</f>
        <v xml:space="preserve">   DESEMBRE 2024</v>
      </c>
      <c r="M5" s="59"/>
      <c r="N5" s="3"/>
      <c r="O5" s="3"/>
      <c r="P5" s="17"/>
      <c r="Q5" s="17"/>
    </row>
    <row r="6" spans="1:17" s="2" customFormat="1" ht="11.1" customHeight="1" x14ac:dyDescent="0.25">
      <c r="G6" s="5"/>
      <c r="H6" s="5"/>
      <c r="I6" s="6"/>
      <c r="J6" s="6"/>
      <c r="K6" s="6"/>
      <c r="L6" s="6"/>
      <c r="M6" s="19"/>
      <c r="N6" s="6"/>
      <c r="O6" s="3"/>
      <c r="P6" s="17"/>
      <c r="Q6" s="17"/>
    </row>
    <row r="7" spans="1:17" s="2" customFormat="1" ht="11.1" customHeight="1" x14ac:dyDescent="0.25">
      <c r="I7" s="3"/>
      <c r="J7" s="3"/>
      <c r="K7" s="3"/>
      <c r="L7" s="3"/>
      <c r="M7" s="17"/>
      <c r="N7" s="3"/>
      <c r="O7" s="3"/>
      <c r="P7" s="17"/>
      <c r="Q7" s="3"/>
    </row>
    <row r="8" spans="1:17" s="11" customFormat="1" ht="10.199999999999999" x14ac:dyDescent="0.25">
      <c r="A8" s="10"/>
      <c r="B8" s="10" t="s">
        <v>4</v>
      </c>
      <c r="C8" s="10"/>
      <c r="D8" s="10" t="s">
        <v>5</v>
      </c>
      <c r="E8" s="10"/>
      <c r="F8" s="10" t="s">
        <v>6</v>
      </c>
      <c r="G8" s="10"/>
      <c r="H8" s="25" t="s">
        <v>7</v>
      </c>
      <c r="I8" s="26" t="s">
        <v>8</v>
      </c>
      <c r="J8" s="26" t="s">
        <v>9</v>
      </c>
      <c r="K8" s="26" t="s">
        <v>10</v>
      </c>
      <c r="L8" s="26" t="s">
        <v>11</v>
      </c>
      <c r="M8" s="26" t="s">
        <v>12</v>
      </c>
      <c r="N8" s="24"/>
      <c r="O8" s="26" t="s">
        <v>13</v>
      </c>
      <c r="P8" s="26" t="s">
        <v>14</v>
      </c>
      <c r="Q8" s="24"/>
    </row>
    <row r="9" spans="1:17" s="12" customFormat="1" ht="15" customHeight="1" x14ac:dyDescent="0.25">
      <c r="I9" s="13"/>
      <c r="J9" s="13"/>
      <c r="K9" s="13"/>
      <c r="L9" s="13"/>
      <c r="M9" s="20"/>
      <c r="N9" s="13"/>
      <c r="O9" s="13"/>
      <c r="P9" s="20"/>
      <c r="Q9" s="13"/>
    </row>
    <row r="10" spans="1:17" s="12" customFormat="1" ht="15.6" x14ac:dyDescent="0.3">
      <c r="B10" s="9" t="s">
        <v>44</v>
      </c>
      <c r="I10" s="13"/>
      <c r="J10" s="13"/>
      <c r="K10" s="13"/>
      <c r="L10" s="13"/>
      <c r="M10" s="20"/>
      <c r="N10" s="13"/>
      <c r="O10" s="13"/>
      <c r="P10" s="20"/>
      <c r="Q10" s="13"/>
    </row>
    <row r="11" spans="1:17" s="12" customFormat="1" ht="7.8" x14ac:dyDescent="0.15">
      <c r="B11" s="14"/>
      <c r="I11" s="13"/>
      <c r="J11" s="13"/>
      <c r="K11" s="13"/>
      <c r="L11" s="13"/>
      <c r="M11" s="20"/>
      <c r="N11" s="13"/>
      <c r="O11" s="13"/>
      <c r="P11" s="20"/>
      <c r="Q11" s="13"/>
    </row>
    <row r="12" spans="1:17" s="12" customFormat="1" ht="10.199999999999999" x14ac:dyDescent="0.25">
      <c r="B12" s="11" t="s">
        <v>30</v>
      </c>
      <c r="I12" s="13"/>
      <c r="J12" s="13"/>
      <c r="K12" s="13"/>
      <c r="L12" s="13"/>
      <c r="M12" s="20"/>
      <c r="N12" s="13"/>
      <c r="O12" s="13"/>
      <c r="P12" s="20"/>
      <c r="Q12" s="13"/>
    </row>
    <row r="13" spans="1:17" s="12" customFormat="1" ht="10.199999999999999" x14ac:dyDescent="0.25">
      <c r="C13" s="11" t="s">
        <v>31</v>
      </c>
      <c r="I13" s="13"/>
      <c r="J13" s="13"/>
      <c r="K13" s="13"/>
      <c r="L13" s="13"/>
      <c r="M13" s="20"/>
      <c r="N13" s="13"/>
      <c r="O13" s="13"/>
      <c r="P13" s="20"/>
      <c r="Q13" s="13"/>
    </row>
    <row r="14" spans="1:17" s="12" customFormat="1" ht="9.9" customHeight="1" x14ac:dyDescent="0.25">
      <c r="D14" s="55" t="s">
        <v>32</v>
      </c>
      <c r="E14" s="55"/>
      <c r="F14" s="55"/>
      <c r="G14" s="55"/>
      <c r="H14" s="23"/>
      <c r="I14" s="31"/>
      <c r="J14" s="13"/>
      <c r="K14" s="13"/>
      <c r="L14" s="13"/>
      <c r="M14" s="20"/>
      <c r="N14" s="13"/>
      <c r="O14" s="13"/>
      <c r="P14" s="20"/>
      <c r="Q14" s="13"/>
    </row>
    <row r="15" spans="1:17" s="12" customFormat="1" ht="45" customHeight="1" x14ac:dyDescent="0.25">
      <c r="D15" s="55" t="s">
        <v>33</v>
      </c>
      <c r="E15" s="55"/>
      <c r="F15" s="55"/>
      <c r="G15" s="55"/>
      <c r="H15" s="23"/>
      <c r="I15" s="31"/>
      <c r="J15" s="13"/>
      <c r="K15" s="13"/>
      <c r="L15" s="13"/>
      <c r="M15" s="20"/>
      <c r="N15" s="13"/>
      <c r="O15" s="13"/>
      <c r="P15" s="20"/>
      <c r="Q15" s="13"/>
    </row>
    <row r="16" spans="1:17" s="12" customFormat="1" ht="45" customHeight="1" x14ac:dyDescent="0.25">
      <c r="D16" s="55" t="s">
        <v>35</v>
      </c>
      <c r="E16" s="55"/>
      <c r="F16" s="55"/>
      <c r="G16" s="55"/>
      <c r="H16" s="23"/>
      <c r="I16" s="31"/>
      <c r="J16" s="13"/>
      <c r="K16" s="13"/>
      <c r="L16" s="13"/>
      <c r="M16" s="20"/>
      <c r="N16" s="13"/>
      <c r="O16" s="13"/>
      <c r="P16" s="20"/>
      <c r="Q16" s="13"/>
    </row>
    <row r="17" spans="3:17" s="12" customFormat="1" ht="25.05" customHeight="1" x14ac:dyDescent="0.25">
      <c r="D17" s="55" t="s">
        <v>34</v>
      </c>
      <c r="E17" s="55"/>
      <c r="F17" s="55"/>
      <c r="G17" s="55"/>
      <c r="H17" s="23"/>
      <c r="I17" s="31"/>
      <c r="J17" s="13"/>
      <c r="K17" s="13"/>
      <c r="L17" s="13"/>
      <c r="M17" s="20"/>
      <c r="N17" s="13"/>
      <c r="O17" s="13"/>
      <c r="P17" s="20"/>
      <c r="Q17" s="13"/>
    </row>
    <row r="18" spans="3:17" s="12" customFormat="1" ht="7.8" x14ac:dyDescent="0.25">
      <c r="I18" s="13"/>
      <c r="J18" s="13"/>
      <c r="K18" s="13"/>
      <c r="L18" s="13"/>
      <c r="M18" s="20"/>
      <c r="N18" s="13"/>
      <c r="O18" s="13"/>
      <c r="P18" s="20"/>
      <c r="Q18" s="13"/>
    </row>
    <row r="19" spans="3:17" s="12" customFormat="1" ht="7.8" x14ac:dyDescent="0.25">
      <c r="C19" s="12" t="s">
        <v>15</v>
      </c>
      <c r="I19" s="13"/>
      <c r="J19" s="13"/>
      <c r="K19" s="13"/>
      <c r="L19" s="13"/>
      <c r="M19" s="20"/>
      <c r="N19" s="13"/>
      <c r="O19" s="13"/>
      <c r="P19" s="20"/>
      <c r="Q19" s="13"/>
    </row>
    <row r="20" spans="3:17" s="12" customFormat="1" ht="7.8" x14ac:dyDescent="0.25">
      <c r="C20" s="12" t="s">
        <v>20</v>
      </c>
      <c r="H20" s="12">
        <v>4</v>
      </c>
      <c r="I20" s="13">
        <v>9.0500000000000007</v>
      </c>
      <c r="J20" s="13">
        <v>0.9</v>
      </c>
      <c r="K20" s="13"/>
      <c r="L20" s="13">
        <f>H20*I20*J20</f>
        <v>32.580000000000005</v>
      </c>
      <c r="M20" s="20"/>
      <c r="N20" s="13"/>
      <c r="O20" s="13"/>
      <c r="P20" s="20"/>
      <c r="Q20" s="13"/>
    </row>
    <row r="21" spans="3:17" s="12" customFormat="1" ht="7.8" x14ac:dyDescent="0.25">
      <c r="C21" s="12" t="s">
        <v>21</v>
      </c>
      <c r="H21" s="12">
        <v>4</v>
      </c>
      <c r="I21" s="13">
        <v>10.5</v>
      </c>
      <c r="J21" s="13">
        <v>1.2</v>
      </c>
      <c r="K21" s="13"/>
      <c r="L21" s="13">
        <f>H21*I21*J21</f>
        <v>50.4</v>
      </c>
      <c r="M21" s="20"/>
      <c r="N21" s="13"/>
      <c r="O21" s="13"/>
      <c r="P21" s="20"/>
      <c r="Q21" s="13"/>
    </row>
    <row r="22" spans="3:17" s="12" customFormat="1" ht="7.8" x14ac:dyDescent="0.25">
      <c r="C22" s="12" t="s">
        <v>16</v>
      </c>
      <c r="I22" s="13"/>
      <c r="J22" s="13"/>
      <c r="K22" s="13"/>
      <c r="L22" s="13"/>
      <c r="M22" s="20"/>
      <c r="N22" s="13"/>
      <c r="O22" s="13"/>
      <c r="P22" s="20"/>
      <c r="Q22" s="13"/>
    </row>
    <row r="23" spans="3:17" s="12" customFormat="1" ht="7.8" x14ac:dyDescent="0.25">
      <c r="C23" s="12" t="s">
        <v>22</v>
      </c>
      <c r="H23" s="12">
        <v>2</v>
      </c>
      <c r="I23" s="13">
        <v>33.75</v>
      </c>
      <c r="J23" s="13">
        <v>0.9</v>
      </c>
      <c r="K23" s="13"/>
      <c r="L23" s="13">
        <f>H23*I23*J23</f>
        <v>60.75</v>
      </c>
      <c r="M23" s="20"/>
      <c r="N23" s="13"/>
      <c r="O23" s="13"/>
      <c r="P23" s="20"/>
      <c r="Q23" s="13"/>
    </row>
    <row r="24" spans="3:17" s="12" customFormat="1" ht="7.8" x14ac:dyDescent="0.25">
      <c r="C24" s="12" t="s">
        <v>23</v>
      </c>
      <c r="H24" s="12">
        <v>1</v>
      </c>
      <c r="I24" s="13">
        <v>32</v>
      </c>
      <c r="J24" s="13">
        <v>0.9</v>
      </c>
      <c r="K24" s="13"/>
      <c r="L24" s="13">
        <f>H24*I24*J24</f>
        <v>28.8</v>
      </c>
      <c r="M24" s="20"/>
      <c r="N24" s="13"/>
      <c r="O24" s="13"/>
      <c r="P24" s="20"/>
      <c r="Q24" s="13"/>
    </row>
    <row r="25" spans="3:17" s="12" customFormat="1" ht="7.8" x14ac:dyDescent="0.25">
      <c r="C25" s="12" t="s">
        <v>17</v>
      </c>
      <c r="I25" s="13"/>
      <c r="J25" s="13"/>
      <c r="K25" s="13"/>
      <c r="L25" s="13"/>
      <c r="M25" s="20"/>
      <c r="N25" s="13"/>
      <c r="O25" s="13"/>
      <c r="P25" s="20"/>
      <c r="Q25" s="13"/>
    </row>
    <row r="26" spans="3:17" s="12" customFormat="1" ht="7.8" x14ac:dyDescent="0.25">
      <c r="C26" s="12" t="s">
        <v>22</v>
      </c>
      <c r="H26" s="12">
        <v>2</v>
      </c>
      <c r="I26" s="13">
        <v>17</v>
      </c>
      <c r="J26" s="13">
        <v>0.9</v>
      </c>
      <c r="K26" s="13"/>
      <c r="L26" s="13">
        <f>H26*I26*J26</f>
        <v>30.6</v>
      </c>
      <c r="M26" s="20"/>
      <c r="N26" s="13"/>
      <c r="O26" s="13"/>
      <c r="P26" s="20"/>
      <c r="Q26" s="13"/>
    </row>
    <row r="27" spans="3:17" s="12" customFormat="1" ht="7.8" x14ac:dyDescent="0.25">
      <c r="C27" s="12" t="s">
        <v>23</v>
      </c>
      <c r="H27" s="12">
        <v>1</v>
      </c>
      <c r="I27" s="13">
        <v>13.5</v>
      </c>
      <c r="J27" s="13">
        <v>0.9</v>
      </c>
      <c r="K27" s="13"/>
      <c r="L27" s="13">
        <f>H27*I27*J27</f>
        <v>12.15</v>
      </c>
      <c r="M27" s="20"/>
      <c r="N27" s="13"/>
      <c r="O27" s="13"/>
      <c r="P27" s="20"/>
      <c r="Q27" s="13"/>
    </row>
    <row r="28" spans="3:17" s="12" customFormat="1" ht="7.8" x14ac:dyDescent="0.25">
      <c r="C28" s="12" t="s">
        <v>18</v>
      </c>
      <c r="I28" s="13"/>
      <c r="J28" s="13"/>
      <c r="K28" s="13"/>
      <c r="L28" s="13"/>
      <c r="M28" s="20"/>
      <c r="N28" s="13"/>
      <c r="O28" s="13"/>
      <c r="P28" s="20"/>
      <c r="Q28" s="13"/>
    </row>
    <row r="29" spans="3:17" s="12" customFormat="1" ht="7.8" x14ac:dyDescent="0.25">
      <c r="C29" s="12" t="s">
        <v>24</v>
      </c>
      <c r="H29" s="12">
        <v>3</v>
      </c>
      <c r="I29" s="13">
        <v>20.149999999999999</v>
      </c>
      <c r="J29" s="13">
        <v>0.9</v>
      </c>
      <c r="K29" s="13"/>
      <c r="L29" s="13">
        <f>H29*I29*J29</f>
        <v>54.404999999999994</v>
      </c>
      <c r="M29" s="20"/>
      <c r="N29" s="13"/>
      <c r="O29" s="13"/>
      <c r="P29" s="20"/>
      <c r="Q29" s="13"/>
    </row>
    <row r="30" spans="3:17" s="12" customFormat="1" ht="7.8" x14ac:dyDescent="0.25">
      <c r="C30" s="12" t="s">
        <v>19</v>
      </c>
      <c r="I30" s="13"/>
      <c r="J30" s="13"/>
      <c r="K30" s="13"/>
      <c r="L30" s="13"/>
      <c r="M30" s="20"/>
      <c r="N30" s="13"/>
      <c r="O30" s="13"/>
      <c r="P30" s="20"/>
      <c r="Q30" s="13"/>
    </row>
    <row r="31" spans="3:17" s="12" customFormat="1" ht="7.8" x14ac:dyDescent="0.25">
      <c r="C31" s="12" t="s">
        <v>25</v>
      </c>
      <c r="H31" s="12">
        <v>3</v>
      </c>
      <c r="I31" s="13">
        <v>46</v>
      </c>
      <c r="J31" s="13">
        <v>0.9</v>
      </c>
      <c r="K31" s="13"/>
      <c r="L31" s="13">
        <f>H31*I31*J31</f>
        <v>124.2</v>
      </c>
      <c r="M31" s="20"/>
      <c r="N31" s="13"/>
      <c r="O31" s="13"/>
      <c r="P31" s="20"/>
      <c r="Q31" s="13"/>
    </row>
    <row r="32" spans="3:17" s="12" customFormat="1" ht="7.8" x14ac:dyDescent="0.25">
      <c r="C32" s="12" t="s">
        <v>26</v>
      </c>
      <c r="H32" s="12">
        <v>1</v>
      </c>
      <c r="I32" s="13">
        <v>38.4</v>
      </c>
      <c r="J32" s="13">
        <v>0.9</v>
      </c>
      <c r="K32" s="13"/>
      <c r="L32" s="13">
        <f>H32*I32*J32</f>
        <v>34.56</v>
      </c>
      <c r="M32" s="20"/>
      <c r="N32" s="13"/>
      <c r="O32" s="13"/>
      <c r="P32" s="20"/>
      <c r="Q32" s="13"/>
    </row>
    <row r="33" spans="2:17" s="12" customFormat="1" ht="7.8" x14ac:dyDescent="0.25">
      <c r="I33" s="13"/>
      <c r="J33" s="13"/>
      <c r="K33" s="13"/>
      <c r="L33" s="13"/>
      <c r="M33" s="20">
        <f>SUM(L19:L32)</f>
        <v>428.44499999999999</v>
      </c>
      <c r="N33" s="13"/>
      <c r="O33" s="13"/>
      <c r="P33" s="20">
        <f>M33*O33</f>
        <v>0</v>
      </c>
      <c r="Q33" s="13"/>
    </row>
    <row r="34" spans="2:17" s="12" customFormat="1" ht="7.8" x14ac:dyDescent="0.25">
      <c r="I34" s="13"/>
      <c r="J34" s="13"/>
      <c r="K34" s="13"/>
      <c r="L34" s="16"/>
      <c r="M34" s="21"/>
      <c r="N34" s="13"/>
      <c r="O34" s="13"/>
      <c r="P34" s="20"/>
      <c r="Q34" s="13"/>
    </row>
    <row r="35" spans="2:17" s="12" customFormat="1" ht="7.8" x14ac:dyDescent="0.15">
      <c r="B35" s="14"/>
      <c r="I35" s="13"/>
      <c r="J35" s="13"/>
      <c r="K35" s="13"/>
      <c r="L35" s="13"/>
      <c r="M35" s="20"/>
      <c r="N35" s="13"/>
      <c r="O35" s="13"/>
      <c r="P35" s="20"/>
      <c r="Q35" s="13"/>
    </row>
    <row r="36" spans="2:17" s="12" customFormat="1" ht="10.199999999999999" x14ac:dyDescent="0.25">
      <c r="B36" s="11" t="s">
        <v>37</v>
      </c>
      <c r="I36" s="13"/>
      <c r="J36" s="13"/>
      <c r="K36" s="13"/>
      <c r="L36" s="13"/>
      <c r="M36" s="20"/>
      <c r="N36" s="13"/>
      <c r="O36" s="13"/>
      <c r="P36" s="20"/>
      <c r="Q36" s="13"/>
    </row>
    <row r="37" spans="2:17" s="12" customFormat="1" ht="10.199999999999999" x14ac:dyDescent="0.25">
      <c r="C37" s="11" t="s">
        <v>39</v>
      </c>
      <c r="I37" s="13"/>
      <c r="J37" s="13"/>
      <c r="K37" s="13"/>
      <c r="L37" s="13"/>
      <c r="M37" s="20"/>
      <c r="N37" s="13"/>
      <c r="O37" s="13"/>
      <c r="P37" s="20"/>
      <c r="Q37" s="13"/>
    </row>
    <row r="38" spans="2:17" s="12" customFormat="1" ht="34.950000000000003" customHeight="1" x14ac:dyDescent="0.25">
      <c r="D38" s="55" t="s">
        <v>79</v>
      </c>
      <c r="E38" s="55"/>
      <c r="F38" s="55"/>
      <c r="G38" s="55"/>
      <c r="H38" s="23"/>
      <c r="I38" s="31"/>
      <c r="J38" s="13"/>
      <c r="K38" s="13"/>
      <c r="L38" s="13"/>
      <c r="M38" s="20"/>
      <c r="N38" s="13"/>
      <c r="O38" s="13"/>
      <c r="P38" s="20"/>
      <c r="Q38" s="13"/>
    </row>
    <row r="39" spans="2:17" s="12" customFormat="1" ht="25.05" customHeight="1" x14ac:dyDescent="0.25">
      <c r="D39" s="55" t="s">
        <v>34</v>
      </c>
      <c r="E39" s="55"/>
      <c r="F39" s="55"/>
      <c r="G39" s="55"/>
      <c r="H39" s="23"/>
      <c r="I39" s="31"/>
      <c r="J39" s="13"/>
      <c r="K39" s="13"/>
      <c r="L39" s="13"/>
      <c r="M39" s="20"/>
      <c r="N39" s="13"/>
      <c r="O39" s="13"/>
      <c r="P39" s="20"/>
      <c r="Q39" s="13"/>
    </row>
    <row r="40" spans="2:17" s="12" customFormat="1" ht="7.8" x14ac:dyDescent="0.25">
      <c r="I40" s="13"/>
      <c r="J40" s="13"/>
      <c r="K40" s="13"/>
      <c r="L40" s="13"/>
      <c r="M40" s="20"/>
      <c r="N40" s="13"/>
      <c r="O40" s="13"/>
      <c r="P40" s="20"/>
      <c r="Q40" s="13"/>
    </row>
    <row r="41" spans="2:17" s="12" customFormat="1" ht="7.8" x14ac:dyDescent="0.25">
      <c r="C41" s="12" t="s">
        <v>15</v>
      </c>
      <c r="I41" s="13"/>
      <c r="J41" s="13"/>
      <c r="K41" s="13"/>
      <c r="L41" s="13"/>
      <c r="M41" s="20"/>
      <c r="N41" s="13"/>
      <c r="O41" s="13"/>
      <c r="P41" s="20"/>
      <c r="Q41" s="13"/>
    </row>
    <row r="42" spans="2:17" s="12" customFormat="1" ht="7.8" x14ac:dyDescent="0.25">
      <c r="C42" s="12" t="s">
        <v>20</v>
      </c>
      <c r="H42" s="12">
        <v>4</v>
      </c>
      <c r="I42" s="13">
        <v>9.0500000000000007</v>
      </c>
      <c r="J42" s="13">
        <v>0.9</v>
      </c>
      <c r="K42" s="13"/>
      <c r="L42" s="13">
        <f>H42*I42*J42</f>
        <v>32.580000000000005</v>
      </c>
      <c r="M42" s="20"/>
      <c r="N42" s="13"/>
      <c r="O42" s="13"/>
      <c r="P42" s="20"/>
      <c r="Q42" s="13"/>
    </row>
    <row r="43" spans="2:17" s="12" customFormat="1" ht="7.8" x14ac:dyDescent="0.25">
      <c r="C43" s="12" t="s">
        <v>21</v>
      </c>
      <c r="H43" s="12">
        <v>4</v>
      </c>
      <c r="I43" s="13">
        <v>10.5</v>
      </c>
      <c r="J43" s="13">
        <v>1.2</v>
      </c>
      <c r="K43" s="13"/>
      <c r="L43" s="13">
        <f>H43*I43*J43</f>
        <v>50.4</v>
      </c>
      <c r="M43" s="20"/>
      <c r="N43" s="13"/>
      <c r="O43" s="13"/>
      <c r="P43" s="20"/>
      <c r="Q43" s="13"/>
    </row>
    <row r="44" spans="2:17" s="12" customFormat="1" ht="7.8" x14ac:dyDescent="0.25">
      <c r="C44" s="12" t="s">
        <v>16</v>
      </c>
      <c r="I44" s="13"/>
      <c r="J44" s="13"/>
      <c r="K44" s="13"/>
      <c r="L44" s="13"/>
      <c r="M44" s="20"/>
      <c r="N44" s="13"/>
      <c r="O44" s="13"/>
      <c r="P44" s="20"/>
      <c r="Q44" s="13"/>
    </row>
    <row r="45" spans="2:17" s="12" customFormat="1" ht="7.8" x14ac:dyDescent="0.25">
      <c r="C45" s="12" t="s">
        <v>22</v>
      </c>
      <c r="H45" s="12">
        <v>2</v>
      </c>
      <c r="I45" s="13">
        <v>33.75</v>
      </c>
      <c r="J45" s="13">
        <v>0.9</v>
      </c>
      <c r="K45" s="13"/>
      <c r="L45" s="13">
        <f>H45*I45*J45</f>
        <v>60.75</v>
      </c>
      <c r="M45" s="20"/>
      <c r="N45" s="13"/>
      <c r="O45" s="13"/>
      <c r="P45" s="20"/>
      <c r="Q45" s="13"/>
    </row>
    <row r="46" spans="2:17" s="12" customFormat="1" ht="7.8" x14ac:dyDescent="0.25">
      <c r="C46" s="12" t="s">
        <v>23</v>
      </c>
      <c r="H46" s="12">
        <v>1</v>
      </c>
      <c r="I46" s="13">
        <v>32</v>
      </c>
      <c r="J46" s="13">
        <v>0.9</v>
      </c>
      <c r="K46" s="13"/>
      <c r="L46" s="13">
        <f>H46*I46*J46</f>
        <v>28.8</v>
      </c>
      <c r="M46" s="20"/>
      <c r="N46" s="13"/>
      <c r="O46" s="13"/>
      <c r="P46" s="20"/>
      <c r="Q46" s="13"/>
    </row>
    <row r="47" spans="2:17" s="12" customFormat="1" ht="7.8" x14ac:dyDescent="0.25">
      <c r="C47" s="12" t="s">
        <v>17</v>
      </c>
      <c r="I47" s="13"/>
      <c r="J47" s="13"/>
      <c r="K47" s="13"/>
      <c r="L47" s="13"/>
      <c r="M47" s="20"/>
      <c r="N47" s="13"/>
      <c r="O47" s="13"/>
      <c r="P47" s="20"/>
      <c r="Q47" s="13"/>
    </row>
    <row r="48" spans="2:17" s="12" customFormat="1" ht="7.8" x14ac:dyDescent="0.25">
      <c r="C48" s="12" t="s">
        <v>22</v>
      </c>
      <c r="H48" s="12">
        <v>2</v>
      </c>
      <c r="I48" s="13">
        <v>17</v>
      </c>
      <c r="J48" s="13">
        <v>0.9</v>
      </c>
      <c r="K48" s="13"/>
      <c r="L48" s="13">
        <f>H48*I48*J48</f>
        <v>30.6</v>
      </c>
      <c r="M48" s="20"/>
      <c r="N48" s="13"/>
      <c r="O48" s="13"/>
      <c r="P48" s="20"/>
      <c r="Q48" s="13"/>
    </row>
    <row r="49" spans="2:17" s="12" customFormat="1" ht="7.8" x14ac:dyDescent="0.25">
      <c r="C49" s="12" t="s">
        <v>23</v>
      </c>
      <c r="H49" s="12">
        <v>1</v>
      </c>
      <c r="I49" s="13">
        <v>13.5</v>
      </c>
      <c r="J49" s="13">
        <v>0.9</v>
      </c>
      <c r="K49" s="13"/>
      <c r="L49" s="13">
        <f>H49*I49*J49</f>
        <v>12.15</v>
      </c>
      <c r="M49" s="20"/>
      <c r="N49" s="13"/>
      <c r="O49" s="13"/>
      <c r="P49" s="20"/>
      <c r="Q49" s="13"/>
    </row>
    <row r="50" spans="2:17" s="12" customFormat="1" ht="7.8" x14ac:dyDescent="0.25">
      <c r="C50" s="12" t="s">
        <v>18</v>
      </c>
      <c r="I50" s="13"/>
      <c r="J50" s="13"/>
      <c r="K50" s="13"/>
      <c r="L50" s="13"/>
      <c r="M50" s="20"/>
      <c r="N50" s="13"/>
      <c r="O50" s="13"/>
      <c r="P50" s="20"/>
      <c r="Q50" s="13"/>
    </row>
    <row r="51" spans="2:17" s="12" customFormat="1" ht="7.8" x14ac:dyDescent="0.25">
      <c r="C51" s="12" t="s">
        <v>24</v>
      </c>
      <c r="H51" s="12">
        <v>3</v>
      </c>
      <c r="I51" s="13">
        <v>20.149999999999999</v>
      </c>
      <c r="J51" s="13">
        <v>0.9</v>
      </c>
      <c r="K51" s="13"/>
      <c r="L51" s="13">
        <f>H51*I51*J51</f>
        <v>54.404999999999994</v>
      </c>
      <c r="M51" s="20"/>
      <c r="N51" s="13"/>
      <c r="O51" s="13"/>
      <c r="P51" s="20"/>
      <c r="Q51" s="13"/>
    </row>
    <row r="52" spans="2:17" s="12" customFormat="1" ht="7.8" x14ac:dyDescent="0.25">
      <c r="C52" s="12" t="s">
        <v>19</v>
      </c>
      <c r="I52" s="13"/>
      <c r="J52" s="13"/>
      <c r="K52" s="13"/>
      <c r="L52" s="13"/>
      <c r="M52" s="20"/>
      <c r="N52" s="13"/>
      <c r="O52" s="13"/>
      <c r="P52" s="20"/>
      <c r="Q52" s="13"/>
    </row>
    <row r="53" spans="2:17" s="12" customFormat="1" ht="7.8" x14ac:dyDescent="0.25">
      <c r="C53" s="12" t="s">
        <v>25</v>
      </c>
      <c r="H53" s="12">
        <v>3</v>
      </c>
      <c r="I53" s="13">
        <v>46</v>
      </c>
      <c r="J53" s="13">
        <v>0.9</v>
      </c>
      <c r="K53" s="13"/>
      <c r="L53" s="13">
        <f>H53*I53*J53</f>
        <v>124.2</v>
      </c>
      <c r="M53" s="20"/>
      <c r="N53" s="13"/>
      <c r="O53" s="13"/>
      <c r="P53" s="20"/>
      <c r="Q53" s="13"/>
    </row>
    <row r="54" spans="2:17" s="12" customFormat="1" ht="7.8" x14ac:dyDescent="0.25">
      <c r="C54" s="12" t="s">
        <v>26</v>
      </c>
      <c r="H54" s="12">
        <v>1</v>
      </c>
      <c r="I54" s="13">
        <v>38.4</v>
      </c>
      <c r="J54" s="13">
        <v>0.9</v>
      </c>
      <c r="K54" s="13"/>
      <c r="L54" s="13">
        <f>H54*I54*J54</f>
        <v>34.56</v>
      </c>
      <c r="M54" s="20"/>
      <c r="N54" s="13"/>
      <c r="O54" s="13"/>
      <c r="P54" s="20"/>
      <c r="Q54" s="13"/>
    </row>
    <row r="55" spans="2:17" s="12" customFormat="1" ht="7.8" x14ac:dyDescent="0.25">
      <c r="I55" s="13"/>
      <c r="J55" s="13"/>
      <c r="K55" s="13"/>
      <c r="L55" s="13"/>
      <c r="M55" s="20">
        <f>SUM(L41:L54)</f>
        <v>428.44499999999999</v>
      </c>
      <c r="N55" s="13"/>
      <c r="O55" s="13"/>
      <c r="P55" s="20">
        <f>M55*O55</f>
        <v>0</v>
      </c>
      <c r="Q55" s="13"/>
    </row>
    <row r="56" spans="2:17" s="12" customFormat="1" ht="7.8" x14ac:dyDescent="0.25">
      <c r="I56" s="13"/>
      <c r="J56" s="13"/>
      <c r="K56" s="13"/>
      <c r="L56" s="16"/>
      <c r="M56" s="21"/>
      <c r="N56" s="13"/>
      <c r="O56" s="13"/>
      <c r="P56" s="20"/>
      <c r="Q56" s="13"/>
    </row>
    <row r="57" spans="2:17" s="12" customFormat="1" ht="7.8" x14ac:dyDescent="0.15">
      <c r="B57" s="14"/>
      <c r="I57" s="13"/>
      <c r="J57" s="13"/>
      <c r="K57" s="13"/>
      <c r="L57" s="13"/>
      <c r="M57" s="20"/>
      <c r="N57" s="13"/>
      <c r="O57" s="13"/>
      <c r="P57" s="20"/>
      <c r="Q57" s="13"/>
    </row>
    <row r="58" spans="2:17" s="12" customFormat="1" ht="10.199999999999999" x14ac:dyDescent="0.25">
      <c r="B58" s="11" t="s">
        <v>38</v>
      </c>
      <c r="I58" s="13"/>
      <c r="J58" s="13"/>
      <c r="K58" s="13"/>
      <c r="L58" s="13"/>
      <c r="M58" s="20"/>
      <c r="N58" s="13"/>
      <c r="O58" s="13"/>
      <c r="P58" s="20"/>
      <c r="Q58" s="13"/>
    </row>
    <row r="59" spans="2:17" s="12" customFormat="1" ht="10.199999999999999" x14ac:dyDescent="0.25">
      <c r="C59" s="11" t="s">
        <v>36</v>
      </c>
      <c r="I59" s="13"/>
      <c r="J59" s="13"/>
      <c r="K59" s="13"/>
      <c r="L59" s="13"/>
      <c r="M59" s="20"/>
      <c r="N59" s="13"/>
      <c r="O59" s="13"/>
      <c r="P59" s="20"/>
      <c r="Q59" s="13"/>
    </row>
    <row r="60" spans="2:17" s="12" customFormat="1" ht="45" customHeight="1" x14ac:dyDescent="0.25">
      <c r="D60" s="55" t="s">
        <v>43</v>
      </c>
      <c r="E60" s="55"/>
      <c r="F60" s="55"/>
      <c r="G60" s="55"/>
      <c r="H60" s="23"/>
      <c r="I60" s="31"/>
      <c r="J60" s="13"/>
      <c r="K60" s="13"/>
      <c r="L60" s="13"/>
      <c r="M60" s="20"/>
      <c r="N60" s="13"/>
      <c r="O60" s="13"/>
      <c r="P60" s="20"/>
      <c r="Q60" s="13"/>
    </row>
    <row r="61" spans="2:17" s="12" customFormat="1" ht="43.95" customHeight="1" x14ac:dyDescent="0.25">
      <c r="D61" s="55" t="s">
        <v>41</v>
      </c>
      <c r="E61" s="55"/>
      <c r="F61" s="55"/>
      <c r="G61" s="55"/>
      <c r="H61" s="23"/>
      <c r="I61" s="31"/>
      <c r="J61" s="13"/>
      <c r="K61" s="13"/>
      <c r="L61" s="13"/>
      <c r="M61" s="20"/>
      <c r="N61" s="13"/>
      <c r="O61" s="13"/>
      <c r="P61" s="20"/>
      <c r="Q61" s="13"/>
    </row>
    <row r="62" spans="2:17" s="12" customFormat="1" ht="43.95" customHeight="1" x14ac:dyDescent="0.25">
      <c r="D62" s="55" t="s">
        <v>40</v>
      </c>
      <c r="E62" s="55"/>
      <c r="F62" s="55"/>
      <c r="G62" s="55"/>
      <c r="H62" s="23"/>
      <c r="I62" s="31"/>
      <c r="J62" s="13"/>
      <c r="K62" s="13"/>
      <c r="L62" s="13"/>
      <c r="M62" s="20"/>
      <c r="N62" s="13"/>
      <c r="O62" s="13"/>
      <c r="P62" s="20"/>
      <c r="Q62" s="13"/>
    </row>
    <row r="63" spans="2:17" s="12" customFormat="1" ht="12" customHeight="1" x14ac:dyDescent="0.25">
      <c r="D63" s="55" t="s">
        <v>42</v>
      </c>
      <c r="E63" s="55"/>
      <c r="F63" s="55"/>
      <c r="G63" s="55"/>
      <c r="H63" s="23"/>
      <c r="I63" s="31"/>
      <c r="J63" s="13"/>
      <c r="K63" s="13"/>
      <c r="L63" s="13"/>
      <c r="M63" s="20"/>
      <c r="N63" s="13"/>
      <c r="O63" s="13"/>
      <c r="P63" s="20"/>
      <c r="Q63" s="13"/>
    </row>
    <row r="64" spans="2:17" s="12" customFormat="1" ht="7.8" x14ac:dyDescent="0.25">
      <c r="I64" s="13"/>
      <c r="J64" s="13"/>
      <c r="K64" s="13"/>
      <c r="L64" s="13"/>
      <c r="M64" s="20"/>
      <c r="N64" s="13"/>
      <c r="O64" s="13"/>
      <c r="P64" s="20"/>
      <c r="Q64" s="13"/>
    </row>
    <row r="65" spans="3:17" s="12" customFormat="1" ht="7.8" x14ac:dyDescent="0.25">
      <c r="C65" s="12" t="s">
        <v>15</v>
      </c>
      <c r="I65" s="13"/>
      <c r="J65" s="13"/>
      <c r="K65" s="13"/>
      <c r="L65" s="13"/>
      <c r="M65" s="20"/>
      <c r="N65" s="13"/>
      <c r="O65" s="13"/>
      <c r="P65" s="20"/>
      <c r="Q65" s="13"/>
    </row>
    <row r="66" spans="3:17" s="12" customFormat="1" ht="7.8" x14ac:dyDescent="0.25">
      <c r="C66" s="12" t="s">
        <v>20</v>
      </c>
      <c r="H66" s="12">
        <v>4</v>
      </c>
      <c r="I66" s="13">
        <f>MROUND((9.05/0.65),1)</f>
        <v>14</v>
      </c>
      <c r="J66" s="13"/>
      <c r="K66" s="13"/>
      <c r="L66" s="13">
        <f>H66*I66</f>
        <v>56</v>
      </c>
      <c r="M66" s="20"/>
      <c r="N66" s="13"/>
      <c r="O66" s="13"/>
      <c r="P66" s="20"/>
      <c r="Q66" s="13"/>
    </row>
    <row r="67" spans="3:17" s="12" customFormat="1" ht="7.8" x14ac:dyDescent="0.25">
      <c r="C67" s="12" t="s">
        <v>21</v>
      </c>
      <c r="H67" s="12">
        <v>4</v>
      </c>
      <c r="I67" s="13">
        <f>MROUND((10.5/0.65),1)</f>
        <v>16</v>
      </c>
      <c r="J67" s="13"/>
      <c r="K67" s="13"/>
      <c r="L67" s="13">
        <f>H67*I67</f>
        <v>64</v>
      </c>
      <c r="M67" s="20"/>
      <c r="N67" s="13"/>
      <c r="O67" s="13"/>
      <c r="P67" s="20"/>
      <c r="Q67" s="13"/>
    </row>
    <row r="68" spans="3:17" s="12" customFormat="1" ht="7.8" x14ac:dyDescent="0.25">
      <c r="C68" s="12" t="s">
        <v>16</v>
      </c>
      <c r="I68" s="13"/>
      <c r="J68" s="13"/>
      <c r="K68" s="13"/>
      <c r="L68" s="13"/>
      <c r="M68" s="20"/>
      <c r="N68" s="13"/>
      <c r="O68" s="13"/>
      <c r="P68" s="20"/>
      <c r="Q68" s="13"/>
    </row>
    <row r="69" spans="3:17" s="12" customFormat="1" ht="7.8" x14ac:dyDescent="0.25">
      <c r="C69" s="12" t="s">
        <v>22</v>
      </c>
      <c r="H69" s="12">
        <v>2</v>
      </c>
      <c r="I69" s="13">
        <f>MROUND((33.75/0.65),1)</f>
        <v>52</v>
      </c>
      <c r="J69" s="13"/>
      <c r="K69" s="13"/>
      <c r="L69" s="13">
        <f>H69*I69</f>
        <v>104</v>
      </c>
      <c r="M69" s="20"/>
      <c r="N69" s="13"/>
      <c r="O69" s="13"/>
      <c r="P69" s="20"/>
      <c r="Q69" s="13"/>
    </row>
    <row r="70" spans="3:17" s="12" customFormat="1" ht="7.8" x14ac:dyDescent="0.25">
      <c r="C70" s="12" t="s">
        <v>23</v>
      </c>
      <c r="H70" s="12">
        <v>1</v>
      </c>
      <c r="I70" s="13">
        <f>MROUND((32/0.65),1)</f>
        <v>49</v>
      </c>
      <c r="J70" s="13"/>
      <c r="K70" s="13"/>
      <c r="L70" s="13">
        <f>H70*I70</f>
        <v>49</v>
      </c>
      <c r="M70" s="20"/>
      <c r="N70" s="13"/>
      <c r="O70" s="13"/>
      <c r="P70" s="20"/>
      <c r="Q70" s="13"/>
    </row>
    <row r="71" spans="3:17" s="12" customFormat="1" ht="7.8" x14ac:dyDescent="0.25">
      <c r="C71" s="12" t="s">
        <v>17</v>
      </c>
      <c r="I71" s="13"/>
      <c r="J71" s="13"/>
      <c r="K71" s="13"/>
      <c r="L71" s="13"/>
      <c r="M71" s="20"/>
      <c r="N71" s="13"/>
      <c r="O71" s="13"/>
      <c r="P71" s="20"/>
      <c r="Q71" s="13"/>
    </row>
    <row r="72" spans="3:17" s="12" customFormat="1" ht="7.8" x14ac:dyDescent="0.25">
      <c r="C72" s="12" t="s">
        <v>22</v>
      </c>
      <c r="H72" s="12">
        <v>2</v>
      </c>
      <c r="I72" s="13">
        <f>MROUND((17/0.65),1)</f>
        <v>26</v>
      </c>
      <c r="J72" s="13"/>
      <c r="K72" s="13"/>
      <c r="L72" s="13">
        <f>H72*I72</f>
        <v>52</v>
      </c>
      <c r="M72" s="20"/>
      <c r="N72" s="13"/>
      <c r="O72" s="13"/>
      <c r="P72" s="20"/>
      <c r="Q72" s="13"/>
    </row>
    <row r="73" spans="3:17" s="12" customFormat="1" ht="7.8" x14ac:dyDescent="0.25">
      <c r="C73" s="12" t="s">
        <v>23</v>
      </c>
      <c r="H73" s="12">
        <v>1</v>
      </c>
      <c r="I73" s="13">
        <f>MROUND((13.5/0.65),1)</f>
        <v>21</v>
      </c>
      <c r="J73" s="13"/>
      <c r="K73" s="13"/>
      <c r="L73" s="13">
        <f>H73*I73</f>
        <v>21</v>
      </c>
      <c r="M73" s="20"/>
      <c r="N73" s="13"/>
      <c r="O73" s="13"/>
      <c r="P73" s="20"/>
      <c r="Q73" s="13"/>
    </row>
    <row r="74" spans="3:17" s="12" customFormat="1" ht="7.8" x14ac:dyDescent="0.25">
      <c r="C74" s="12" t="s">
        <v>18</v>
      </c>
      <c r="I74" s="13"/>
      <c r="J74" s="13"/>
      <c r="K74" s="13"/>
      <c r="L74" s="13"/>
      <c r="M74" s="20"/>
      <c r="N74" s="13"/>
      <c r="O74" s="13"/>
      <c r="P74" s="20"/>
      <c r="Q74" s="13"/>
    </row>
    <row r="75" spans="3:17" s="12" customFormat="1" ht="7.8" x14ac:dyDescent="0.25">
      <c r="C75" s="12" t="s">
        <v>24</v>
      </c>
      <c r="H75" s="12">
        <v>3</v>
      </c>
      <c r="I75" s="13">
        <f>MROUND((20.15/0.65),1)</f>
        <v>31</v>
      </c>
      <c r="J75" s="13"/>
      <c r="K75" s="13"/>
      <c r="L75" s="13">
        <f>H75*I75</f>
        <v>93</v>
      </c>
      <c r="M75" s="20"/>
      <c r="N75" s="13"/>
      <c r="O75" s="13"/>
      <c r="P75" s="20"/>
      <c r="Q75" s="13"/>
    </row>
    <row r="76" spans="3:17" s="12" customFormat="1" ht="7.8" x14ac:dyDescent="0.25">
      <c r="C76" s="12" t="s">
        <v>19</v>
      </c>
      <c r="I76" s="13"/>
      <c r="J76" s="13"/>
      <c r="K76" s="13"/>
      <c r="L76" s="13"/>
      <c r="M76" s="20"/>
      <c r="N76" s="13"/>
      <c r="O76" s="13"/>
      <c r="P76" s="20"/>
      <c r="Q76" s="13"/>
    </row>
    <row r="77" spans="3:17" s="12" customFormat="1" ht="7.8" x14ac:dyDescent="0.25">
      <c r="C77" s="12" t="s">
        <v>25</v>
      </c>
      <c r="H77" s="12">
        <v>3</v>
      </c>
      <c r="I77" s="13">
        <f>MROUND((46/0.65),1)</f>
        <v>71</v>
      </c>
      <c r="J77" s="13"/>
      <c r="K77" s="13"/>
      <c r="L77" s="13">
        <f>H77*I77</f>
        <v>213</v>
      </c>
      <c r="M77" s="20"/>
      <c r="N77" s="13"/>
      <c r="O77" s="13"/>
      <c r="P77" s="20"/>
      <c r="Q77" s="13"/>
    </row>
    <row r="78" spans="3:17" s="12" customFormat="1" ht="7.8" x14ac:dyDescent="0.25">
      <c r="C78" s="12" t="s">
        <v>26</v>
      </c>
      <c r="H78" s="12">
        <v>1</v>
      </c>
      <c r="I78" s="13">
        <f>MROUND((38.4/0.65),1)</f>
        <v>59</v>
      </c>
      <c r="J78" s="13"/>
      <c r="K78" s="13"/>
      <c r="L78" s="13">
        <f>H78*I78</f>
        <v>59</v>
      </c>
      <c r="M78" s="20"/>
      <c r="N78" s="13"/>
      <c r="O78" s="13"/>
      <c r="P78" s="20"/>
      <c r="Q78" s="13"/>
    </row>
    <row r="79" spans="3:17" s="12" customFormat="1" ht="7.8" x14ac:dyDescent="0.25">
      <c r="I79" s="13"/>
      <c r="J79" s="13"/>
      <c r="K79" s="13"/>
      <c r="L79" s="13"/>
      <c r="M79" s="20">
        <f>SUM(L65:L78)</f>
        <v>711</v>
      </c>
      <c r="N79" s="13"/>
      <c r="O79" s="13"/>
      <c r="P79" s="20">
        <f>M79*O79</f>
        <v>0</v>
      </c>
      <c r="Q79" s="13"/>
    </row>
    <row r="80" spans="3:17" s="12" customFormat="1" ht="7.8" x14ac:dyDescent="0.25">
      <c r="I80" s="13"/>
      <c r="J80" s="13"/>
      <c r="K80" s="13"/>
      <c r="L80" s="16"/>
      <c r="M80" s="21"/>
      <c r="N80" s="13"/>
      <c r="O80" s="13"/>
      <c r="P80" s="20"/>
      <c r="Q80" s="13"/>
    </row>
    <row r="81" spans="1:17" s="12" customFormat="1" ht="7.8" x14ac:dyDescent="0.25">
      <c r="I81" s="13"/>
      <c r="J81" s="13"/>
      <c r="K81" s="13"/>
      <c r="L81" s="13"/>
      <c r="M81" s="20"/>
      <c r="N81" s="13"/>
      <c r="O81" s="13"/>
      <c r="P81" s="20"/>
      <c r="Q81" s="13"/>
    </row>
    <row r="82" spans="1:17" s="12" customFormat="1" ht="7.8" x14ac:dyDescent="0.25">
      <c r="A82" s="15"/>
      <c r="B82" s="15"/>
      <c r="C82" s="15"/>
      <c r="D82" s="15"/>
      <c r="E82" s="15"/>
      <c r="F82" s="15"/>
      <c r="G82" s="15"/>
      <c r="H82" s="15"/>
      <c r="I82" s="16"/>
      <c r="J82" s="16"/>
      <c r="K82" s="16"/>
      <c r="L82" s="16"/>
      <c r="M82" s="21"/>
      <c r="N82" s="16"/>
      <c r="O82" s="16"/>
      <c r="P82" s="21"/>
      <c r="Q82" s="16"/>
    </row>
    <row r="83" spans="1:17" customFormat="1" x14ac:dyDescent="0.25">
      <c r="H83" s="22"/>
      <c r="I83" s="1"/>
      <c r="J83" s="1"/>
      <c r="K83" s="22"/>
      <c r="L83" s="1"/>
    </row>
    <row r="84" spans="1:17" s="12" customFormat="1" ht="12" customHeight="1" x14ac:dyDescent="0.15">
      <c r="B84" s="14"/>
      <c r="F84" s="39" t="str">
        <f>'01 PASSERES FUSTA'!$B$10</f>
        <v>CAPÍTOL 01 - PASSERES EXTERIORS - FUSTA I ACER</v>
      </c>
      <c r="G84" s="39"/>
      <c r="H84" s="21"/>
      <c r="I84" s="37"/>
      <c r="J84" s="16"/>
      <c r="K84" s="39" t="s">
        <v>65</v>
      </c>
      <c r="L84" s="16"/>
      <c r="M84" s="38">
        <f>SUM(P26:P80)</f>
        <v>0</v>
      </c>
    </row>
    <row r="85" spans="1:17" customFormat="1" x14ac:dyDescent="0.25">
      <c r="H85" s="22"/>
      <c r="I85" s="1"/>
      <c r="J85" s="1"/>
      <c r="K85" s="22"/>
      <c r="L85" s="1"/>
    </row>
    <row r="86" spans="1:17" customFormat="1" x14ac:dyDescent="0.25">
      <c r="I86" s="1"/>
      <c r="J86" s="1"/>
      <c r="K86" s="1"/>
      <c r="L86" s="1"/>
      <c r="M86" s="22"/>
      <c r="N86" s="1"/>
      <c r="O86" s="1"/>
      <c r="P86" s="22"/>
      <c r="Q86" s="1"/>
    </row>
    <row r="87" spans="1:17" customFormat="1" x14ac:dyDescent="0.25">
      <c r="I87" s="1"/>
      <c r="J87" s="1"/>
      <c r="K87" s="1"/>
      <c r="L87" s="1"/>
      <c r="M87" s="22"/>
      <c r="N87" s="1"/>
      <c r="O87" s="1"/>
      <c r="P87" s="22"/>
      <c r="Q87" s="1"/>
    </row>
    <row r="88" spans="1:17" customFormat="1" x14ac:dyDescent="0.25">
      <c r="I88" s="1"/>
      <c r="J88" s="1"/>
      <c r="K88" s="1"/>
      <c r="L88" s="1"/>
      <c r="M88" s="22"/>
      <c r="N88" s="1"/>
      <c r="O88" s="1"/>
      <c r="P88" s="22"/>
      <c r="Q88" s="1"/>
    </row>
    <row r="89" spans="1:17" customFormat="1" x14ac:dyDescent="0.25">
      <c r="I89" s="1"/>
      <c r="J89" s="1"/>
      <c r="K89" s="1"/>
      <c r="L89" s="1"/>
      <c r="M89" s="22"/>
      <c r="N89" s="1"/>
      <c r="O89" s="1"/>
      <c r="P89" s="22"/>
      <c r="Q89" s="1"/>
    </row>
    <row r="90" spans="1:17" customFormat="1" x14ac:dyDescent="0.25">
      <c r="I90" s="1"/>
      <c r="J90" s="1"/>
      <c r="K90" s="1"/>
      <c r="L90" s="1"/>
      <c r="M90" s="22"/>
      <c r="N90" s="1"/>
      <c r="O90" s="1"/>
      <c r="P90" s="22"/>
      <c r="Q90" s="1"/>
    </row>
    <row r="91" spans="1:17" customFormat="1" x14ac:dyDescent="0.25">
      <c r="I91" s="1"/>
      <c r="J91" s="1"/>
      <c r="K91" s="1"/>
      <c r="L91" s="1"/>
      <c r="M91" s="22"/>
      <c r="N91" s="1"/>
      <c r="O91" s="1"/>
      <c r="P91" s="22"/>
      <c r="Q91" s="1"/>
    </row>
    <row r="92" spans="1:17" customFormat="1" x14ac:dyDescent="0.25">
      <c r="I92" s="1"/>
      <c r="J92" s="1"/>
      <c r="K92" s="1"/>
      <c r="L92" s="1"/>
      <c r="M92" s="22"/>
      <c r="N92" s="1"/>
      <c r="O92" s="1"/>
      <c r="P92" s="22"/>
      <c r="Q92" s="1"/>
    </row>
    <row r="93" spans="1:17" customFormat="1" x14ac:dyDescent="0.25">
      <c r="I93" s="1"/>
      <c r="J93" s="1"/>
      <c r="K93" s="1"/>
      <c r="L93" s="1"/>
      <c r="M93" s="22"/>
      <c r="N93" s="1"/>
      <c r="O93" s="1"/>
      <c r="P93" s="22"/>
      <c r="Q93" s="1"/>
    </row>
    <row r="94" spans="1:17" customFormat="1" x14ac:dyDescent="0.25">
      <c r="I94" s="1"/>
      <c r="J94" s="1"/>
      <c r="K94" s="1"/>
      <c r="L94" s="1"/>
      <c r="M94" s="22"/>
      <c r="N94" s="1"/>
      <c r="O94" s="1"/>
      <c r="P94" s="22"/>
      <c r="Q94" s="1"/>
    </row>
    <row r="95" spans="1:17" customFormat="1" x14ac:dyDescent="0.25">
      <c r="I95" s="1"/>
      <c r="J95" s="1"/>
      <c r="K95" s="1"/>
      <c r="L95" s="1"/>
      <c r="M95" s="22"/>
      <c r="N95" s="1"/>
      <c r="O95" s="1"/>
      <c r="P95" s="22"/>
      <c r="Q95" s="1"/>
    </row>
    <row r="96" spans="1:17" customFormat="1" x14ac:dyDescent="0.25">
      <c r="I96" s="1"/>
      <c r="J96" s="1"/>
      <c r="K96" s="1"/>
      <c r="L96" s="1"/>
      <c r="M96" s="22"/>
      <c r="N96" s="1"/>
      <c r="O96" s="1"/>
      <c r="P96" s="22"/>
      <c r="Q96" s="1"/>
    </row>
    <row r="97" spans="9:17" customFormat="1" x14ac:dyDescent="0.25">
      <c r="I97" s="1"/>
      <c r="J97" s="1"/>
      <c r="K97" s="1"/>
      <c r="L97" s="1"/>
      <c r="M97" s="22"/>
      <c r="N97" s="1"/>
      <c r="O97" s="1"/>
      <c r="P97" s="22"/>
      <c r="Q97" s="1"/>
    </row>
    <row r="98" spans="9:17" customFormat="1" x14ac:dyDescent="0.25">
      <c r="I98" s="1"/>
      <c r="J98" s="1"/>
      <c r="K98" s="1"/>
      <c r="L98" s="1"/>
      <c r="M98" s="22"/>
      <c r="N98" s="1"/>
      <c r="O98" s="1"/>
      <c r="P98" s="22"/>
      <c r="Q98" s="1"/>
    </row>
    <row r="99" spans="9:17" customFormat="1" x14ac:dyDescent="0.25">
      <c r="I99" s="1"/>
      <c r="J99" s="1"/>
      <c r="K99" s="1"/>
      <c r="L99" s="1"/>
      <c r="M99" s="22"/>
      <c r="N99" s="1"/>
      <c r="O99" s="1"/>
      <c r="P99" s="22"/>
      <c r="Q99" s="1"/>
    </row>
    <row r="100" spans="9:17" customFormat="1" x14ac:dyDescent="0.25">
      <c r="I100" s="1"/>
      <c r="J100" s="1"/>
      <c r="K100" s="1"/>
      <c r="L100" s="1"/>
      <c r="M100" s="22"/>
      <c r="N100" s="1"/>
      <c r="O100" s="1"/>
      <c r="P100" s="22"/>
      <c r="Q100" s="1"/>
    </row>
    <row r="101" spans="9:17" customFormat="1" x14ac:dyDescent="0.25">
      <c r="I101" s="1"/>
      <c r="J101" s="1"/>
      <c r="K101" s="1"/>
      <c r="L101" s="1"/>
      <c r="M101" s="22"/>
      <c r="N101" s="1"/>
      <c r="O101" s="1"/>
      <c r="P101" s="22"/>
      <c r="Q101" s="1"/>
    </row>
    <row r="102" spans="9:17" customFormat="1" x14ac:dyDescent="0.25">
      <c r="I102" s="1"/>
      <c r="J102" s="1"/>
      <c r="K102" s="1"/>
      <c r="L102" s="1"/>
      <c r="M102" s="22"/>
      <c r="N102" s="1"/>
      <c r="O102" s="1"/>
      <c r="P102" s="22"/>
      <c r="Q102" s="1"/>
    </row>
    <row r="103" spans="9:17" customFormat="1" x14ac:dyDescent="0.25">
      <c r="I103" s="1"/>
      <c r="J103" s="1"/>
      <c r="K103" s="1"/>
      <c r="L103" s="1"/>
      <c r="M103" s="22"/>
      <c r="N103" s="1"/>
      <c r="O103" s="1"/>
      <c r="P103" s="22"/>
      <c r="Q103" s="1"/>
    </row>
    <row r="104" spans="9:17" customFormat="1" x14ac:dyDescent="0.25">
      <c r="I104" s="1"/>
      <c r="J104" s="1"/>
      <c r="K104" s="1"/>
      <c r="L104" s="1"/>
      <c r="M104" s="22"/>
      <c r="N104" s="1"/>
      <c r="O104" s="1"/>
      <c r="P104" s="22"/>
      <c r="Q104" s="1"/>
    </row>
    <row r="105" spans="9:17" customFormat="1" x14ac:dyDescent="0.25">
      <c r="I105" s="1"/>
      <c r="J105" s="1"/>
      <c r="K105" s="1"/>
      <c r="L105" s="1"/>
      <c r="M105" s="22"/>
      <c r="N105" s="1"/>
      <c r="O105" s="1"/>
      <c r="P105" s="22"/>
      <c r="Q105" s="1"/>
    </row>
  </sheetData>
  <mergeCells count="14">
    <mergeCell ref="J3:M3"/>
    <mergeCell ref="J4:M4"/>
    <mergeCell ref="G4:I4"/>
    <mergeCell ref="D16:G16"/>
    <mergeCell ref="D17:G17"/>
    <mergeCell ref="L5:M5"/>
    <mergeCell ref="D14:G14"/>
    <mergeCell ref="D15:G15"/>
    <mergeCell ref="D60:G60"/>
    <mergeCell ref="D62:G62"/>
    <mergeCell ref="D63:G63"/>
    <mergeCell ref="D38:G38"/>
    <mergeCell ref="D39:G39"/>
    <mergeCell ref="D61:G61"/>
  </mergeCells>
  <pageMargins left="0.59055118110236227" right="0.19685039370078741" top="0.59055118110236227" bottom="0.59055118110236227" header="0" footer="0"/>
  <pageSetup paperSize="9" scale="80" fitToHeight="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8707E-D567-474B-9D95-BE637B79F053}">
  <sheetPr>
    <pageSetUpPr fitToPage="1"/>
  </sheetPr>
  <dimension ref="A1:Q99"/>
  <sheetViews>
    <sheetView showGridLines="0" view="pageBreakPreview" zoomScaleNormal="92" zoomScaleSheetLayoutView="100" workbookViewId="0">
      <pane ySplit="8" topLeftCell="A9" activePane="bottomLeft" state="frozen"/>
      <selection pane="bottomLeft" activeCell="B10" sqref="B10"/>
    </sheetView>
  </sheetViews>
  <sheetFormatPr defaultColWidth="11.44140625" defaultRowHeight="13.2" x14ac:dyDescent="0.25"/>
  <cols>
    <col min="1" max="1" width="1.6640625" style="32" customWidth="1"/>
    <col min="2" max="2" width="5.6640625" style="32" customWidth="1"/>
    <col min="3" max="4" width="3.6640625" style="32" customWidth="1"/>
    <col min="5" max="5" width="10.6640625" style="32" customWidth="1"/>
    <col min="6" max="6" width="30.6640625" style="32" customWidth="1"/>
    <col min="7" max="7" width="3.6640625" style="32" customWidth="1"/>
    <col min="8" max="8" width="4.6640625" style="32" customWidth="1"/>
    <col min="9" max="12" width="7.6640625" style="33" customWidth="1"/>
    <col min="13" max="13" width="8.6640625" style="34" customWidth="1"/>
    <col min="14" max="14" width="1.6640625" style="33" customWidth="1"/>
    <col min="15" max="15" width="6.6640625" style="33" customWidth="1"/>
    <col min="16" max="16" width="8.6640625" style="34" customWidth="1"/>
    <col min="17" max="17" width="1.6640625" style="33" customWidth="1"/>
    <col min="18" max="16384" width="11.44140625" style="32"/>
  </cols>
  <sheetData>
    <row r="1" spans="1:17" s="2" customFormat="1" ht="5.0999999999999996" customHeight="1" x14ac:dyDescent="0.25">
      <c r="I1" s="3"/>
      <c r="J1" s="3"/>
      <c r="K1" s="3"/>
      <c r="L1" s="3"/>
      <c r="M1" s="17"/>
      <c r="N1" s="3"/>
      <c r="O1" s="3"/>
      <c r="P1" s="17"/>
      <c r="Q1" s="3"/>
    </row>
    <row r="2" spans="1:17" s="2" customFormat="1" ht="11.1" customHeight="1" x14ac:dyDescent="0.25">
      <c r="G2" s="7"/>
      <c r="H2" s="7"/>
      <c r="I2" s="8"/>
      <c r="J2" s="8"/>
      <c r="K2" s="8"/>
      <c r="L2" s="8"/>
      <c r="M2" s="18"/>
      <c r="N2" s="8"/>
      <c r="O2" s="3"/>
      <c r="P2" s="17"/>
      <c r="Q2" s="17"/>
    </row>
    <row r="3" spans="1:17" s="2" customFormat="1" ht="11.1" customHeight="1" x14ac:dyDescent="0.25">
      <c r="I3" s="4" t="s">
        <v>2</v>
      </c>
      <c r="J3" s="56" t="s">
        <v>28</v>
      </c>
      <c r="K3" s="56"/>
      <c r="L3" s="56"/>
      <c r="M3" s="56"/>
      <c r="N3" s="3"/>
      <c r="O3" s="3"/>
      <c r="P3" s="17"/>
      <c r="Q3" s="17"/>
    </row>
    <row r="4" spans="1:17" s="2" customFormat="1" ht="11.1" customHeight="1" x14ac:dyDescent="0.25">
      <c r="G4" s="57" t="s">
        <v>27</v>
      </c>
      <c r="H4" s="57"/>
      <c r="I4" s="57"/>
      <c r="J4" s="56" t="s">
        <v>29</v>
      </c>
      <c r="K4" s="56"/>
      <c r="L4" s="56"/>
      <c r="M4" s="56"/>
      <c r="N4" s="3"/>
      <c r="O4" s="3"/>
      <c r="P4" s="17"/>
      <c r="Q4" s="17"/>
    </row>
    <row r="5" spans="1:17" s="2" customFormat="1" ht="11.1" customHeight="1" x14ac:dyDescent="0.25">
      <c r="I5" s="4" t="s">
        <v>1</v>
      </c>
      <c r="J5" s="4"/>
      <c r="L5" s="58" t="str">
        <f>'llista capítols'!$L$5</f>
        <v xml:space="preserve">   DESEMBRE 2024</v>
      </c>
      <c r="M5" s="59"/>
      <c r="N5" s="3"/>
      <c r="O5" s="3"/>
      <c r="P5" s="17"/>
      <c r="Q5" s="17"/>
    </row>
    <row r="6" spans="1:17" s="2" customFormat="1" ht="11.1" customHeight="1" x14ac:dyDescent="0.25">
      <c r="G6" s="5"/>
      <c r="H6" s="5"/>
      <c r="I6" s="6"/>
      <c r="J6" s="6"/>
      <c r="K6" s="6"/>
      <c r="L6" s="6"/>
      <c r="M6" s="19"/>
      <c r="N6" s="6"/>
      <c r="O6" s="3"/>
      <c r="P6" s="17"/>
      <c r="Q6" s="17"/>
    </row>
    <row r="7" spans="1:17" s="2" customFormat="1" ht="11.1" customHeight="1" x14ac:dyDescent="0.25">
      <c r="I7" s="3"/>
      <c r="J7" s="3"/>
      <c r="K7" s="3"/>
      <c r="L7" s="3"/>
      <c r="M7" s="17"/>
      <c r="N7" s="3"/>
      <c r="O7" s="3"/>
      <c r="P7" s="17"/>
      <c r="Q7" s="3"/>
    </row>
    <row r="8" spans="1:17" s="11" customFormat="1" ht="10.199999999999999" x14ac:dyDescent="0.25">
      <c r="A8" s="10"/>
      <c r="B8" s="10" t="s">
        <v>4</v>
      </c>
      <c r="C8" s="10"/>
      <c r="D8" s="10" t="s">
        <v>5</v>
      </c>
      <c r="E8" s="10"/>
      <c r="F8" s="10" t="s">
        <v>6</v>
      </c>
      <c r="G8" s="10"/>
      <c r="H8" s="25" t="s">
        <v>7</v>
      </c>
      <c r="I8" s="26" t="s">
        <v>8</v>
      </c>
      <c r="J8" s="26" t="s">
        <v>9</v>
      </c>
      <c r="K8" s="26" t="s">
        <v>10</v>
      </c>
      <c r="L8" s="26" t="s">
        <v>11</v>
      </c>
      <c r="M8" s="26" t="s">
        <v>12</v>
      </c>
      <c r="N8" s="24"/>
      <c r="O8" s="26" t="s">
        <v>13</v>
      </c>
      <c r="P8" s="26" t="s">
        <v>14</v>
      </c>
      <c r="Q8" s="24"/>
    </row>
    <row r="9" spans="1:17" s="12" customFormat="1" ht="15" customHeight="1" x14ac:dyDescent="0.25">
      <c r="I9" s="13"/>
      <c r="J9" s="13"/>
      <c r="K9" s="13"/>
      <c r="L9" s="13"/>
      <c r="M9" s="20"/>
      <c r="N9" s="13"/>
      <c r="O9" s="13"/>
      <c r="P9" s="20"/>
      <c r="Q9" s="13"/>
    </row>
    <row r="10" spans="1:17" s="12" customFormat="1" ht="15.6" x14ac:dyDescent="0.3">
      <c r="B10" s="9" t="s">
        <v>45</v>
      </c>
      <c r="I10" s="13"/>
      <c r="J10" s="13"/>
      <c r="K10" s="13"/>
      <c r="L10" s="13"/>
      <c r="M10" s="20"/>
      <c r="N10" s="13"/>
      <c r="O10" s="13"/>
      <c r="P10" s="20"/>
      <c r="Q10" s="13"/>
    </row>
    <row r="11" spans="1:17" s="12" customFormat="1" ht="7.8" x14ac:dyDescent="0.15">
      <c r="B11" s="14"/>
      <c r="I11" s="13"/>
      <c r="J11" s="13"/>
      <c r="K11" s="13"/>
      <c r="L11" s="13"/>
      <c r="M11" s="20"/>
      <c r="N11" s="13"/>
      <c r="O11" s="13"/>
      <c r="P11" s="20"/>
      <c r="Q11" s="13"/>
    </row>
    <row r="12" spans="1:17" s="12" customFormat="1" ht="10.199999999999999" x14ac:dyDescent="0.25">
      <c r="B12" s="11" t="s">
        <v>47</v>
      </c>
      <c r="I12" s="13"/>
      <c r="J12" s="13"/>
      <c r="K12" s="13"/>
      <c r="L12" s="13"/>
      <c r="M12" s="20"/>
      <c r="N12" s="13"/>
      <c r="O12" s="13"/>
      <c r="P12" s="20"/>
      <c r="Q12" s="13"/>
    </row>
    <row r="13" spans="1:17" s="12" customFormat="1" ht="10.199999999999999" x14ac:dyDescent="0.25">
      <c r="C13" s="11" t="s">
        <v>50</v>
      </c>
      <c r="I13" s="13"/>
      <c r="J13" s="13"/>
      <c r="K13" s="13"/>
      <c r="L13" s="13"/>
      <c r="M13" s="20"/>
      <c r="N13" s="13"/>
      <c r="O13" s="13"/>
      <c r="P13" s="20"/>
      <c r="Q13" s="13"/>
    </row>
    <row r="14" spans="1:17" s="12" customFormat="1" ht="45" customHeight="1" x14ac:dyDescent="0.25">
      <c r="D14" s="55" t="s">
        <v>46</v>
      </c>
      <c r="E14" s="55"/>
      <c r="F14" s="55"/>
      <c r="G14" s="55"/>
      <c r="H14" s="23"/>
      <c r="I14" s="31"/>
      <c r="J14" s="13"/>
      <c r="K14" s="13"/>
      <c r="L14" s="13"/>
      <c r="M14" s="20"/>
      <c r="N14" s="13"/>
      <c r="O14" s="13"/>
      <c r="P14" s="20"/>
      <c r="Q14" s="13"/>
    </row>
    <row r="15" spans="1:17" s="12" customFormat="1" ht="7.8" x14ac:dyDescent="0.25">
      <c r="I15" s="13"/>
      <c r="J15" s="13"/>
      <c r="K15" s="13"/>
      <c r="L15" s="13"/>
      <c r="M15" s="20"/>
      <c r="N15" s="13"/>
      <c r="O15" s="13"/>
      <c r="P15" s="20"/>
      <c r="Q15" s="13"/>
    </row>
    <row r="16" spans="1:17" s="12" customFormat="1" ht="7.8" x14ac:dyDescent="0.25">
      <c r="C16" s="12" t="s">
        <v>15</v>
      </c>
      <c r="I16" s="13"/>
      <c r="J16" s="13"/>
      <c r="K16" s="13"/>
      <c r="L16" s="13"/>
      <c r="M16" s="20"/>
      <c r="N16" s="13"/>
      <c r="O16" s="13"/>
      <c r="P16" s="20"/>
      <c r="Q16" s="13"/>
    </row>
    <row r="17" spans="2:17" s="12" customFormat="1" ht="7.8" x14ac:dyDescent="0.25">
      <c r="C17" s="12" t="s">
        <v>71</v>
      </c>
      <c r="H17" s="12">
        <v>1</v>
      </c>
      <c r="I17" s="13">
        <v>9</v>
      </c>
      <c r="J17" s="13">
        <v>5.5</v>
      </c>
      <c r="K17" s="13"/>
      <c r="L17" s="13">
        <f>H17*I17*J17</f>
        <v>49.5</v>
      </c>
      <c r="M17" s="20"/>
      <c r="N17" s="13"/>
      <c r="O17" s="13"/>
      <c r="P17" s="20"/>
      <c r="Q17" s="13"/>
    </row>
    <row r="18" spans="2:17" s="12" customFormat="1" ht="7.8" x14ac:dyDescent="0.25">
      <c r="C18" s="12" t="s">
        <v>16</v>
      </c>
      <c r="I18" s="13"/>
      <c r="J18" s="13"/>
      <c r="K18" s="13"/>
      <c r="L18" s="13"/>
      <c r="M18" s="20"/>
      <c r="N18" s="13"/>
      <c r="O18" s="13"/>
      <c r="P18" s="20"/>
      <c r="Q18" s="13"/>
    </row>
    <row r="19" spans="2:17" s="12" customFormat="1" ht="7.8" x14ac:dyDescent="0.25">
      <c r="C19" s="12" t="s">
        <v>71</v>
      </c>
      <c r="H19" s="12">
        <v>1</v>
      </c>
      <c r="I19" s="13">
        <v>33.5</v>
      </c>
      <c r="J19" s="13">
        <v>5.5</v>
      </c>
      <c r="K19" s="13"/>
      <c r="L19" s="13">
        <f>H19*I19*J19</f>
        <v>184.25</v>
      </c>
      <c r="M19" s="20"/>
      <c r="N19" s="13"/>
      <c r="O19" s="13"/>
      <c r="P19" s="20"/>
      <c r="Q19" s="13"/>
    </row>
    <row r="20" spans="2:17" s="12" customFormat="1" ht="7.8" x14ac:dyDescent="0.25">
      <c r="C20" s="12" t="s">
        <v>17</v>
      </c>
      <c r="I20" s="13"/>
      <c r="J20" s="13"/>
      <c r="K20" s="13"/>
      <c r="L20" s="13"/>
      <c r="M20" s="20"/>
      <c r="N20" s="13"/>
      <c r="O20" s="13"/>
      <c r="P20" s="20"/>
      <c r="Q20" s="13"/>
    </row>
    <row r="21" spans="2:17" s="12" customFormat="1" ht="7.8" x14ac:dyDescent="0.25">
      <c r="C21" s="12" t="s">
        <v>71</v>
      </c>
      <c r="H21" s="12">
        <v>1</v>
      </c>
      <c r="I21" s="13">
        <v>17</v>
      </c>
      <c r="J21" s="13">
        <v>5.8</v>
      </c>
      <c r="K21" s="13"/>
      <c r="L21" s="13">
        <f>H21*I21*J21</f>
        <v>98.6</v>
      </c>
      <c r="M21" s="20"/>
      <c r="N21" s="13"/>
      <c r="O21" s="13"/>
      <c r="P21" s="20"/>
      <c r="Q21" s="13"/>
    </row>
    <row r="22" spans="2:17" s="12" customFormat="1" ht="7.8" x14ac:dyDescent="0.25">
      <c r="C22" s="12" t="s">
        <v>18</v>
      </c>
      <c r="I22" s="13"/>
      <c r="J22" s="13"/>
      <c r="K22" s="13"/>
      <c r="L22" s="13"/>
      <c r="M22" s="20"/>
      <c r="N22" s="13"/>
      <c r="O22" s="13"/>
      <c r="P22" s="20"/>
      <c r="Q22" s="13"/>
    </row>
    <row r="23" spans="2:17" s="12" customFormat="1" ht="7.8" x14ac:dyDescent="0.25">
      <c r="C23" s="12" t="s">
        <v>71</v>
      </c>
      <c r="H23" s="12">
        <v>1</v>
      </c>
      <c r="I23" s="13">
        <v>20</v>
      </c>
      <c r="J23" s="13">
        <v>5.8</v>
      </c>
      <c r="K23" s="13"/>
      <c r="L23" s="13">
        <f>H23*I23*J23</f>
        <v>116</v>
      </c>
      <c r="M23" s="20"/>
      <c r="N23" s="13"/>
      <c r="O23" s="13"/>
      <c r="P23" s="20"/>
      <c r="Q23" s="13"/>
    </row>
    <row r="24" spans="2:17" s="12" customFormat="1" ht="7.8" x14ac:dyDescent="0.25">
      <c r="C24" s="12" t="s">
        <v>19</v>
      </c>
      <c r="I24" s="13"/>
      <c r="J24" s="13"/>
      <c r="K24" s="13"/>
      <c r="L24" s="13"/>
      <c r="M24" s="20"/>
      <c r="N24" s="13"/>
      <c r="O24" s="13"/>
      <c r="P24" s="20"/>
      <c r="Q24" s="13"/>
    </row>
    <row r="25" spans="2:17" s="12" customFormat="1" ht="7.8" x14ac:dyDescent="0.25">
      <c r="C25" s="12" t="s">
        <v>71</v>
      </c>
      <c r="H25" s="12">
        <v>1</v>
      </c>
      <c r="I25" s="13">
        <v>46</v>
      </c>
      <c r="J25" s="13">
        <v>6</v>
      </c>
      <c r="K25" s="13"/>
      <c r="L25" s="13">
        <f>H25*I25*J25</f>
        <v>276</v>
      </c>
      <c r="M25" s="20"/>
      <c r="N25" s="13"/>
      <c r="O25" s="13"/>
      <c r="P25" s="20"/>
      <c r="Q25" s="13"/>
    </row>
    <row r="26" spans="2:17" s="12" customFormat="1" ht="7.8" x14ac:dyDescent="0.25">
      <c r="I26" s="13"/>
      <c r="J26" s="13"/>
      <c r="K26" s="13"/>
      <c r="L26" s="13"/>
      <c r="M26" s="20">
        <f>SUM(L16:L25)</f>
        <v>724.35</v>
      </c>
      <c r="N26" s="13"/>
      <c r="O26" s="13"/>
      <c r="P26" s="20">
        <f>M26*O26</f>
        <v>0</v>
      </c>
      <c r="Q26" s="13"/>
    </row>
    <row r="27" spans="2:17" s="12" customFormat="1" ht="7.8" x14ac:dyDescent="0.25">
      <c r="I27" s="13"/>
      <c r="J27" s="13"/>
      <c r="K27" s="13"/>
      <c r="L27" s="16"/>
      <c r="M27" s="21"/>
      <c r="N27" s="13"/>
      <c r="O27" s="13"/>
      <c r="P27" s="20"/>
      <c r="Q27" s="13"/>
    </row>
    <row r="28" spans="2:17" s="12" customFormat="1" ht="7.8" x14ac:dyDescent="0.15">
      <c r="B28" s="14"/>
      <c r="I28" s="13"/>
      <c r="J28" s="13"/>
      <c r="K28" s="13"/>
      <c r="L28" s="13"/>
      <c r="M28" s="20"/>
      <c r="N28" s="13"/>
      <c r="O28" s="13"/>
      <c r="P28" s="20"/>
      <c r="Q28" s="13"/>
    </row>
    <row r="29" spans="2:17" s="12" customFormat="1" ht="10.199999999999999" x14ac:dyDescent="0.25">
      <c r="B29" s="11" t="s">
        <v>48</v>
      </c>
      <c r="I29" s="13"/>
      <c r="J29" s="13"/>
      <c r="K29" s="13"/>
      <c r="L29" s="13"/>
      <c r="M29" s="20"/>
      <c r="N29" s="13"/>
      <c r="O29" s="13"/>
      <c r="P29" s="20"/>
      <c r="Q29" s="13"/>
    </row>
    <row r="30" spans="2:17" s="12" customFormat="1" ht="10.199999999999999" x14ac:dyDescent="0.25">
      <c r="C30" s="11" t="s">
        <v>51</v>
      </c>
      <c r="I30" s="13"/>
      <c r="J30" s="13"/>
      <c r="K30" s="13"/>
      <c r="L30" s="13"/>
      <c r="M30" s="20"/>
      <c r="N30" s="13"/>
      <c r="O30" s="13"/>
      <c r="P30" s="20"/>
      <c r="Q30" s="13"/>
    </row>
    <row r="31" spans="2:17" s="12" customFormat="1" ht="34.950000000000003" customHeight="1" x14ac:dyDescent="0.25">
      <c r="D31" s="55" t="s">
        <v>49</v>
      </c>
      <c r="E31" s="55"/>
      <c r="F31" s="55"/>
      <c r="G31" s="55"/>
      <c r="H31" s="23"/>
      <c r="I31" s="31"/>
      <c r="J31" s="13"/>
      <c r="K31" s="13"/>
      <c r="L31" s="13"/>
      <c r="M31" s="20"/>
      <c r="N31" s="13"/>
      <c r="O31" s="13"/>
      <c r="P31" s="20"/>
      <c r="Q31" s="13"/>
    </row>
    <row r="32" spans="2:17" s="12" customFormat="1" ht="25.05" customHeight="1" x14ac:dyDescent="0.25">
      <c r="D32" s="55" t="s">
        <v>81</v>
      </c>
      <c r="E32" s="55"/>
      <c r="F32" s="55"/>
      <c r="G32" s="55"/>
      <c r="H32" s="23"/>
      <c r="I32" s="31"/>
      <c r="J32" s="13"/>
      <c r="K32" s="13"/>
      <c r="L32" s="13"/>
      <c r="M32" s="20"/>
      <c r="N32" s="13"/>
      <c r="O32" s="13"/>
      <c r="P32" s="20"/>
      <c r="Q32" s="13"/>
    </row>
    <row r="33" spans="2:17" s="12" customFormat="1" ht="7.8" x14ac:dyDescent="0.25">
      <c r="I33" s="13"/>
      <c r="J33" s="13"/>
      <c r="K33" s="13"/>
      <c r="L33" s="13"/>
      <c r="M33" s="20"/>
      <c r="N33" s="13"/>
      <c r="O33" s="13"/>
      <c r="P33" s="20"/>
      <c r="Q33" s="13"/>
    </row>
    <row r="34" spans="2:17" s="12" customFormat="1" ht="7.8" x14ac:dyDescent="0.25">
      <c r="C34" s="12" t="s">
        <v>15</v>
      </c>
      <c r="I34" s="13"/>
      <c r="J34" s="13"/>
      <c r="K34" s="13"/>
      <c r="L34" s="13"/>
      <c r="M34" s="20"/>
      <c r="N34" s="13"/>
      <c r="O34" s="13"/>
      <c r="P34" s="20"/>
      <c r="Q34" s="13"/>
    </row>
    <row r="35" spans="2:17" s="12" customFormat="1" ht="7.8" x14ac:dyDescent="0.25">
      <c r="C35" s="12" t="s">
        <v>71</v>
      </c>
      <c r="H35" s="12">
        <v>1</v>
      </c>
      <c r="I35" s="13">
        <v>9</v>
      </c>
      <c r="J35" s="13">
        <v>3</v>
      </c>
      <c r="K35" s="13"/>
      <c r="L35" s="13">
        <f>H35*I35*J35</f>
        <v>27</v>
      </c>
      <c r="M35" s="20"/>
      <c r="N35" s="13"/>
      <c r="O35" s="13"/>
      <c r="P35" s="20"/>
      <c r="Q35" s="13"/>
    </row>
    <row r="36" spans="2:17" s="12" customFormat="1" ht="7.8" x14ac:dyDescent="0.25">
      <c r="C36" s="12" t="s">
        <v>16</v>
      </c>
      <c r="I36" s="13"/>
      <c r="J36" s="13"/>
      <c r="K36" s="13"/>
      <c r="L36" s="13"/>
      <c r="M36" s="20"/>
      <c r="N36" s="13"/>
      <c r="O36" s="13"/>
      <c r="P36" s="20"/>
      <c r="Q36" s="13"/>
    </row>
    <row r="37" spans="2:17" s="12" customFormat="1" ht="7.8" x14ac:dyDescent="0.25">
      <c r="C37" s="12" t="s">
        <v>71</v>
      </c>
      <c r="H37" s="12">
        <v>1</v>
      </c>
      <c r="I37" s="13">
        <v>33.5</v>
      </c>
      <c r="J37" s="13">
        <v>3</v>
      </c>
      <c r="K37" s="13"/>
      <c r="L37" s="13">
        <f>H37*I37*J37</f>
        <v>100.5</v>
      </c>
      <c r="M37" s="20"/>
      <c r="N37" s="13"/>
      <c r="O37" s="13"/>
      <c r="P37" s="20"/>
      <c r="Q37" s="13"/>
    </row>
    <row r="38" spans="2:17" s="12" customFormat="1" ht="7.8" x14ac:dyDescent="0.25">
      <c r="C38" s="12" t="s">
        <v>17</v>
      </c>
      <c r="I38" s="13"/>
      <c r="J38" s="13"/>
      <c r="K38" s="13"/>
      <c r="L38" s="13"/>
      <c r="M38" s="20"/>
      <c r="N38" s="13"/>
      <c r="O38" s="13"/>
      <c r="P38" s="20"/>
      <c r="Q38" s="13"/>
    </row>
    <row r="39" spans="2:17" s="12" customFormat="1" ht="7.8" x14ac:dyDescent="0.25">
      <c r="C39" s="12" t="s">
        <v>71</v>
      </c>
      <c r="H39" s="12">
        <v>1</v>
      </c>
      <c r="I39" s="13">
        <v>17</v>
      </c>
      <c r="J39" s="13">
        <v>3</v>
      </c>
      <c r="K39" s="13"/>
      <c r="L39" s="13">
        <f>H39*I39*J39</f>
        <v>51</v>
      </c>
      <c r="M39" s="20"/>
      <c r="N39" s="13"/>
      <c r="O39" s="13"/>
      <c r="P39" s="20"/>
      <c r="Q39" s="13"/>
    </row>
    <row r="40" spans="2:17" s="12" customFormat="1" ht="7.8" x14ac:dyDescent="0.25">
      <c r="C40" s="12" t="s">
        <v>18</v>
      </c>
      <c r="I40" s="13"/>
      <c r="J40" s="13"/>
      <c r="K40" s="13"/>
      <c r="L40" s="13"/>
      <c r="M40" s="20"/>
      <c r="N40" s="13"/>
      <c r="O40" s="13"/>
      <c r="P40" s="20"/>
      <c r="Q40" s="13"/>
    </row>
    <row r="41" spans="2:17" s="12" customFormat="1" ht="7.8" x14ac:dyDescent="0.25">
      <c r="C41" s="12" t="s">
        <v>71</v>
      </c>
      <c r="H41" s="12">
        <v>1</v>
      </c>
      <c r="I41" s="13">
        <v>20</v>
      </c>
      <c r="J41" s="13">
        <v>3</v>
      </c>
      <c r="K41" s="13"/>
      <c r="L41" s="13">
        <f>H41*I41*J41</f>
        <v>60</v>
      </c>
      <c r="M41" s="20"/>
      <c r="N41" s="13"/>
      <c r="O41" s="13"/>
      <c r="P41" s="20"/>
      <c r="Q41" s="13"/>
    </row>
    <row r="42" spans="2:17" s="12" customFormat="1" ht="7.8" x14ac:dyDescent="0.25">
      <c r="C42" s="12" t="s">
        <v>19</v>
      </c>
      <c r="I42" s="13"/>
      <c r="J42" s="13"/>
      <c r="K42" s="13"/>
      <c r="L42" s="13"/>
      <c r="M42" s="20"/>
      <c r="N42" s="13"/>
      <c r="O42" s="13"/>
      <c r="P42" s="20"/>
      <c r="Q42" s="13"/>
    </row>
    <row r="43" spans="2:17" s="12" customFormat="1" ht="7.8" x14ac:dyDescent="0.25">
      <c r="C43" s="12" t="s">
        <v>71</v>
      </c>
      <c r="H43" s="12">
        <v>1</v>
      </c>
      <c r="I43" s="13">
        <v>46</v>
      </c>
      <c r="J43" s="13">
        <v>3</v>
      </c>
      <c r="K43" s="13"/>
      <c r="L43" s="13">
        <f>H43*I43*J43</f>
        <v>138</v>
      </c>
      <c r="M43" s="20"/>
      <c r="N43" s="13"/>
      <c r="O43" s="13"/>
      <c r="P43" s="20"/>
      <c r="Q43" s="13"/>
    </row>
    <row r="44" spans="2:17" s="12" customFormat="1" ht="7.8" x14ac:dyDescent="0.25">
      <c r="I44" s="13"/>
      <c r="J44" s="13"/>
      <c r="K44" s="13"/>
      <c r="L44" s="13"/>
      <c r="M44" s="20">
        <f>SUM(L34:L43)</f>
        <v>376.5</v>
      </c>
      <c r="N44" s="13"/>
      <c r="O44" s="13"/>
      <c r="P44" s="20">
        <f>M44*O44</f>
        <v>0</v>
      </c>
      <c r="Q44" s="13"/>
    </row>
    <row r="45" spans="2:17" s="12" customFormat="1" ht="7.8" x14ac:dyDescent="0.25">
      <c r="I45" s="13"/>
      <c r="J45" s="13"/>
      <c r="K45" s="13"/>
      <c r="L45" s="16"/>
      <c r="M45" s="21"/>
      <c r="N45" s="13"/>
      <c r="O45" s="13"/>
      <c r="P45" s="20"/>
      <c r="Q45" s="13"/>
    </row>
    <row r="46" spans="2:17" s="12" customFormat="1" ht="7.8" x14ac:dyDescent="0.15">
      <c r="B46" s="14"/>
      <c r="I46" s="13"/>
      <c r="J46" s="13"/>
      <c r="K46" s="13"/>
      <c r="L46" s="13"/>
      <c r="M46" s="20"/>
      <c r="N46" s="13"/>
      <c r="O46" s="13"/>
      <c r="P46" s="20"/>
      <c r="Q46" s="13"/>
    </row>
    <row r="47" spans="2:17" s="12" customFormat="1" ht="10.199999999999999" x14ac:dyDescent="0.25">
      <c r="B47" s="11" t="s">
        <v>53</v>
      </c>
      <c r="I47" s="13"/>
      <c r="J47" s="13"/>
      <c r="K47" s="13"/>
      <c r="L47" s="13"/>
      <c r="M47" s="20"/>
      <c r="N47" s="13"/>
      <c r="O47" s="13"/>
      <c r="P47" s="20"/>
      <c r="Q47" s="13"/>
    </row>
    <row r="48" spans="2:17" s="12" customFormat="1" ht="10.199999999999999" x14ac:dyDescent="0.25">
      <c r="C48" s="11" t="s">
        <v>80</v>
      </c>
      <c r="I48" s="13"/>
      <c r="J48" s="13"/>
      <c r="K48" s="13"/>
      <c r="L48" s="13"/>
      <c r="M48" s="20"/>
      <c r="N48" s="13"/>
      <c r="O48" s="13"/>
      <c r="P48" s="20"/>
      <c r="Q48" s="13"/>
    </row>
    <row r="49" spans="2:17" s="12" customFormat="1" ht="45" customHeight="1" x14ac:dyDescent="0.25">
      <c r="D49" s="55" t="s">
        <v>82</v>
      </c>
      <c r="E49" s="55"/>
      <c r="F49" s="55"/>
      <c r="G49" s="55"/>
      <c r="H49" s="23"/>
      <c r="I49" s="31"/>
      <c r="J49" s="13"/>
      <c r="K49" s="13"/>
      <c r="L49" s="13"/>
      <c r="M49" s="20"/>
      <c r="N49" s="13"/>
      <c r="O49" s="13"/>
      <c r="P49" s="20"/>
      <c r="Q49" s="13"/>
    </row>
    <row r="50" spans="2:17" s="12" customFormat="1" ht="34.950000000000003" customHeight="1" x14ac:dyDescent="0.25">
      <c r="D50" s="55" t="s">
        <v>83</v>
      </c>
      <c r="E50" s="55"/>
      <c r="F50" s="55"/>
      <c r="G50" s="55"/>
      <c r="H50" s="23"/>
      <c r="I50" s="31"/>
      <c r="J50" s="13"/>
      <c r="K50" s="13"/>
      <c r="L50" s="13"/>
      <c r="M50" s="20"/>
      <c r="N50" s="13"/>
      <c r="O50" s="13"/>
      <c r="P50" s="20"/>
      <c r="Q50" s="13"/>
    </row>
    <row r="51" spans="2:17" s="12" customFormat="1" ht="7.8" x14ac:dyDescent="0.25">
      <c r="I51" s="13"/>
      <c r="J51" s="13"/>
      <c r="K51" s="13"/>
      <c r="L51" s="13"/>
      <c r="M51" s="20"/>
      <c r="N51" s="13"/>
      <c r="O51" s="13"/>
      <c r="P51" s="20"/>
      <c r="Q51" s="13"/>
    </row>
    <row r="52" spans="2:17" s="12" customFormat="1" ht="7.8" x14ac:dyDescent="0.25">
      <c r="C52" s="12" t="s">
        <v>15</v>
      </c>
      <c r="I52" s="13"/>
      <c r="J52" s="13"/>
      <c r="K52" s="13"/>
      <c r="L52" s="13"/>
      <c r="M52" s="20"/>
      <c r="N52" s="13"/>
      <c r="O52" s="13"/>
      <c r="P52" s="20"/>
      <c r="Q52" s="13"/>
    </row>
    <row r="53" spans="2:17" s="12" customFormat="1" ht="7.8" x14ac:dyDescent="0.25">
      <c r="C53" s="12" t="s">
        <v>71</v>
      </c>
      <c r="H53" s="12">
        <v>1</v>
      </c>
      <c r="I53" s="13">
        <v>9</v>
      </c>
      <c r="J53" s="13">
        <v>3</v>
      </c>
      <c r="K53" s="13"/>
      <c r="L53" s="13">
        <f>H53*I53*J53</f>
        <v>27</v>
      </c>
      <c r="M53" s="20"/>
      <c r="N53" s="13"/>
      <c r="O53" s="13"/>
      <c r="P53" s="20"/>
      <c r="Q53" s="13"/>
    </row>
    <row r="54" spans="2:17" s="12" customFormat="1" ht="7.8" x14ac:dyDescent="0.25">
      <c r="C54" s="12" t="s">
        <v>16</v>
      </c>
      <c r="I54" s="13"/>
      <c r="J54" s="13"/>
      <c r="K54" s="13"/>
      <c r="L54" s="13"/>
      <c r="M54" s="20"/>
      <c r="N54" s="13"/>
      <c r="O54" s="13"/>
      <c r="P54" s="20"/>
      <c r="Q54" s="13"/>
    </row>
    <row r="55" spans="2:17" s="12" customFormat="1" ht="7.8" x14ac:dyDescent="0.25">
      <c r="C55" s="12" t="s">
        <v>71</v>
      </c>
      <c r="H55" s="12">
        <v>1</v>
      </c>
      <c r="I55" s="13">
        <v>33.5</v>
      </c>
      <c r="J55" s="13">
        <v>3</v>
      </c>
      <c r="K55" s="13"/>
      <c r="L55" s="13">
        <f>H55*I55*J55</f>
        <v>100.5</v>
      </c>
      <c r="M55" s="20"/>
      <c r="N55" s="13"/>
      <c r="O55" s="13"/>
      <c r="P55" s="20"/>
      <c r="Q55" s="13"/>
    </row>
    <row r="56" spans="2:17" s="12" customFormat="1" ht="7.8" x14ac:dyDescent="0.25">
      <c r="C56" s="12" t="s">
        <v>17</v>
      </c>
      <c r="I56" s="13"/>
      <c r="J56" s="13"/>
      <c r="K56" s="13"/>
      <c r="L56" s="13"/>
      <c r="M56" s="20"/>
      <c r="N56" s="13"/>
      <c r="O56" s="13"/>
      <c r="P56" s="20"/>
      <c r="Q56" s="13"/>
    </row>
    <row r="57" spans="2:17" s="12" customFormat="1" ht="7.8" x14ac:dyDescent="0.25">
      <c r="C57" s="12" t="s">
        <v>71</v>
      </c>
      <c r="H57" s="12">
        <v>1</v>
      </c>
      <c r="I57" s="13">
        <v>17</v>
      </c>
      <c r="J57" s="13">
        <v>3</v>
      </c>
      <c r="K57" s="13"/>
      <c r="L57" s="13">
        <f>H57*I57*J57</f>
        <v>51</v>
      </c>
      <c r="M57" s="20"/>
      <c r="N57" s="13"/>
      <c r="O57" s="13"/>
      <c r="P57" s="20"/>
      <c r="Q57" s="13"/>
    </row>
    <row r="58" spans="2:17" s="12" customFormat="1" ht="7.8" x14ac:dyDescent="0.25">
      <c r="C58" s="12" t="s">
        <v>18</v>
      </c>
      <c r="I58" s="13"/>
      <c r="J58" s="13"/>
      <c r="K58" s="13"/>
      <c r="L58" s="13"/>
      <c r="M58" s="20"/>
      <c r="N58" s="13"/>
      <c r="O58" s="13"/>
      <c r="P58" s="20"/>
      <c r="Q58" s="13"/>
    </row>
    <row r="59" spans="2:17" s="12" customFormat="1" ht="7.8" x14ac:dyDescent="0.25">
      <c r="C59" s="12" t="s">
        <v>71</v>
      </c>
      <c r="H59" s="12">
        <v>1</v>
      </c>
      <c r="I59" s="13">
        <v>20</v>
      </c>
      <c r="J59" s="13">
        <v>3</v>
      </c>
      <c r="K59" s="13"/>
      <c r="L59" s="13">
        <f>H59*I59*J59</f>
        <v>60</v>
      </c>
      <c r="M59" s="20"/>
      <c r="N59" s="13"/>
      <c r="O59" s="13"/>
      <c r="P59" s="20"/>
      <c r="Q59" s="13"/>
    </row>
    <row r="60" spans="2:17" s="12" customFormat="1" ht="7.8" x14ac:dyDescent="0.25">
      <c r="C60" s="12" t="s">
        <v>19</v>
      </c>
      <c r="I60" s="13"/>
      <c r="J60" s="13"/>
      <c r="K60" s="13"/>
      <c r="L60" s="13"/>
      <c r="M60" s="20"/>
      <c r="N60" s="13"/>
      <c r="O60" s="13"/>
      <c r="P60" s="20"/>
      <c r="Q60" s="13"/>
    </row>
    <row r="61" spans="2:17" s="12" customFormat="1" ht="7.8" x14ac:dyDescent="0.25">
      <c r="C61" s="12" t="s">
        <v>71</v>
      </c>
      <c r="H61" s="12">
        <v>1</v>
      </c>
      <c r="I61" s="13">
        <v>46</v>
      </c>
      <c r="J61" s="13">
        <v>3</v>
      </c>
      <c r="K61" s="13"/>
      <c r="L61" s="13">
        <f>H61*I61*J61</f>
        <v>138</v>
      </c>
      <c r="M61" s="20"/>
      <c r="N61" s="13"/>
      <c r="O61" s="13"/>
      <c r="P61" s="20"/>
      <c r="Q61" s="13"/>
    </row>
    <row r="62" spans="2:17" s="12" customFormat="1" ht="7.8" x14ac:dyDescent="0.25">
      <c r="I62" s="13"/>
      <c r="J62" s="13"/>
      <c r="K62" s="13"/>
      <c r="L62" s="13"/>
      <c r="M62" s="20">
        <f>SUM(L52:L61)</f>
        <v>376.5</v>
      </c>
      <c r="N62" s="13"/>
      <c r="O62" s="13"/>
      <c r="P62" s="20">
        <f>M62*O62</f>
        <v>0</v>
      </c>
      <c r="Q62" s="13"/>
    </row>
    <row r="63" spans="2:17" s="12" customFormat="1" ht="7.8" x14ac:dyDescent="0.25">
      <c r="I63" s="13"/>
      <c r="J63" s="13"/>
      <c r="K63" s="13"/>
      <c r="L63" s="16"/>
      <c r="M63" s="21"/>
      <c r="N63" s="13"/>
      <c r="O63" s="13"/>
      <c r="P63" s="20"/>
      <c r="Q63" s="13"/>
    </row>
    <row r="64" spans="2:17" s="12" customFormat="1" ht="7.8" x14ac:dyDescent="0.15">
      <c r="B64" s="14"/>
      <c r="I64" s="13"/>
      <c r="J64" s="13"/>
      <c r="K64" s="13"/>
      <c r="L64" s="13"/>
      <c r="M64" s="20"/>
      <c r="N64" s="13"/>
      <c r="O64" s="13"/>
      <c r="P64" s="20"/>
      <c r="Q64" s="13"/>
    </row>
    <row r="65" spans="1:17" s="12" customFormat="1" ht="10.199999999999999" x14ac:dyDescent="0.25">
      <c r="B65" s="11" t="s">
        <v>52</v>
      </c>
      <c r="I65" s="13"/>
      <c r="J65" s="13"/>
      <c r="K65" s="13"/>
      <c r="L65" s="13"/>
      <c r="M65" s="20"/>
      <c r="N65" s="13"/>
      <c r="O65" s="13"/>
      <c r="P65" s="20"/>
      <c r="Q65" s="13"/>
    </row>
    <row r="66" spans="1:17" s="12" customFormat="1" ht="10.199999999999999" x14ac:dyDescent="0.25">
      <c r="C66" s="11" t="s">
        <v>54</v>
      </c>
      <c r="I66" s="13"/>
      <c r="J66" s="13"/>
      <c r="K66" s="13"/>
      <c r="L66" s="13"/>
      <c r="M66" s="20"/>
      <c r="N66" s="13"/>
      <c r="O66" s="13"/>
      <c r="P66" s="20"/>
      <c r="Q66" s="13"/>
    </row>
    <row r="67" spans="1:17" s="12" customFormat="1" ht="25.05" customHeight="1" x14ac:dyDescent="0.25">
      <c r="D67" s="55" t="s">
        <v>72</v>
      </c>
      <c r="E67" s="55"/>
      <c r="F67" s="55"/>
      <c r="G67" s="55"/>
      <c r="H67" s="23"/>
      <c r="I67" s="31"/>
      <c r="J67" s="13"/>
      <c r="K67" s="13"/>
      <c r="L67" s="13"/>
      <c r="M67" s="20"/>
      <c r="N67" s="13"/>
      <c r="O67" s="13"/>
      <c r="P67" s="20"/>
      <c r="Q67" s="13"/>
    </row>
    <row r="68" spans="1:17" s="12" customFormat="1" ht="7.8" x14ac:dyDescent="0.25">
      <c r="I68" s="13"/>
      <c r="J68" s="13"/>
      <c r="K68" s="13"/>
      <c r="L68" s="13"/>
      <c r="M68" s="20"/>
      <c r="N68" s="13"/>
      <c r="O68" s="13"/>
      <c r="P68" s="20"/>
      <c r="Q68" s="13"/>
    </row>
    <row r="69" spans="1:17" s="12" customFormat="1" ht="7.8" x14ac:dyDescent="0.25">
      <c r="C69" s="12" t="s">
        <v>55</v>
      </c>
      <c r="H69" s="12">
        <v>1</v>
      </c>
      <c r="I69" s="13">
        <v>1</v>
      </c>
      <c r="J69" s="13"/>
      <c r="K69" s="13"/>
      <c r="L69" s="13">
        <f>H69*I69</f>
        <v>1</v>
      </c>
      <c r="M69" s="20"/>
      <c r="N69" s="13"/>
      <c r="O69" s="13"/>
      <c r="P69" s="20"/>
      <c r="Q69" s="13"/>
    </row>
    <row r="70" spans="1:17" s="12" customFormat="1" ht="7.8" x14ac:dyDescent="0.25">
      <c r="I70" s="13"/>
      <c r="J70" s="13"/>
      <c r="K70" s="13"/>
      <c r="L70" s="13"/>
      <c r="M70" s="20">
        <f>SUM(L69:L69)</f>
        <v>1</v>
      </c>
      <c r="N70" s="13"/>
      <c r="O70" s="13"/>
      <c r="P70" s="20">
        <f>M70*O70</f>
        <v>0</v>
      </c>
      <c r="Q70" s="13"/>
    </row>
    <row r="71" spans="1:17" s="12" customFormat="1" ht="7.8" x14ac:dyDescent="0.25">
      <c r="I71" s="13"/>
      <c r="J71" s="13"/>
      <c r="K71" s="13"/>
      <c r="L71" s="16"/>
      <c r="M71" s="21"/>
      <c r="N71" s="13"/>
      <c r="O71" s="13"/>
      <c r="P71" s="20"/>
      <c r="Q71" s="13"/>
    </row>
    <row r="72" spans="1:17" s="12" customFormat="1" ht="7.8" x14ac:dyDescent="0.25">
      <c r="I72" s="13"/>
      <c r="J72" s="13"/>
      <c r="K72" s="13"/>
      <c r="L72" s="13"/>
      <c r="M72" s="20"/>
      <c r="N72" s="13"/>
      <c r="O72" s="13"/>
      <c r="P72" s="20"/>
      <c r="Q72" s="13"/>
    </row>
    <row r="73" spans="1:17" s="12" customFormat="1" ht="7.8" x14ac:dyDescent="0.25">
      <c r="A73" s="15"/>
      <c r="B73" s="15"/>
      <c r="C73" s="15"/>
      <c r="D73" s="15"/>
      <c r="E73" s="15"/>
      <c r="F73" s="15"/>
      <c r="G73" s="15"/>
      <c r="H73" s="15"/>
      <c r="I73" s="16"/>
      <c r="J73" s="16"/>
      <c r="K73" s="16"/>
      <c r="L73" s="16"/>
      <c r="M73" s="21"/>
      <c r="N73" s="16"/>
      <c r="O73" s="16"/>
      <c r="P73" s="21"/>
      <c r="Q73" s="16"/>
    </row>
    <row r="74" spans="1:17" customFormat="1" x14ac:dyDescent="0.25">
      <c r="H74" s="22"/>
      <c r="I74" s="1"/>
      <c r="J74" s="1"/>
      <c r="K74" s="22"/>
      <c r="L74" s="1"/>
    </row>
    <row r="75" spans="1:17" s="12" customFormat="1" ht="12" customHeight="1" x14ac:dyDescent="0.15">
      <c r="B75" s="14"/>
      <c r="F75" s="39" t="str">
        <f>'02 FAÇANES PEDRA'!$B$10</f>
        <v>CAPÍTOL 02 - PROTECCIÓ DE LES FAÇANES DE PEDRA</v>
      </c>
      <c r="G75" s="39"/>
      <c r="H75" s="21"/>
      <c r="I75" s="37"/>
      <c r="J75" s="16"/>
      <c r="K75" s="39" t="s">
        <v>65</v>
      </c>
      <c r="L75" s="16"/>
      <c r="M75" s="38">
        <f>SUM(P19:P71)</f>
        <v>0</v>
      </c>
    </row>
    <row r="76" spans="1:17" customFormat="1" x14ac:dyDescent="0.25">
      <c r="I76" s="1"/>
      <c r="J76" s="1"/>
      <c r="K76" s="1"/>
      <c r="L76" s="1"/>
      <c r="M76" s="22"/>
      <c r="N76" s="1"/>
      <c r="O76" s="1"/>
      <c r="P76" s="22"/>
      <c r="Q76" s="1"/>
    </row>
    <row r="77" spans="1:17" customFormat="1" x14ac:dyDescent="0.25">
      <c r="I77" s="1"/>
      <c r="J77" s="1"/>
      <c r="K77" s="1"/>
      <c r="L77" s="1"/>
      <c r="M77" s="22"/>
      <c r="N77" s="1"/>
      <c r="O77" s="1"/>
      <c r="P77" s="22"/>
      <c r="Q77" s="1"/>
    </row>
    <row r="78" spans="1:17" customFormat="1" x14ac:dyDescent="0.25">
      <c r="I78" s="1"/>
      <c r="J78" s="1"/>
      <c r="K78" s="1"/>
      <c r="L78" s="1"/>
      <c r="M78" s="22"/>
      <c r="N78" s="1"/>
      <c r="O78" s="1"/>
      <c r="P78" s="22"/>
      <c r="Q78" s="1"/>
    </row>
    <row r="79" spans="1:17" customFormat="1" x14ac:dyDescent="0.25">
      <c r="I79" s="1"/>
      <c r="J79" s="1"/>
      <c r="K79" s="1"/>
      <c r="L79" s="1"/>
      <c r="M79" s="22"/>
      <c r="N79" s="1"/>
      <c r="O79" s="1"/>
      <c r="P79" s="22"/>
      <c r="Q79" s="1"/>
    </row>
    <row r="80" spans="1:17" customFormat="1" x14ac:dyDescent="0.25">
      <c r="I80" s="1"/>
      <c r="J80" s="1"/>
      <c r="K80" s="1"/>
      <c r="L80" s="1"/>
      <c r="M80" s="22"/>
      <c r="N80" s="1"/>
      <c r="O80" s="1"/>
      <c r="P80" s="22"/>
      <c r="Q80" s="1"/>
    </row>
    <row r="81" spans="9:17" customFormat="1" x14ac:dyDescent="0.25">
      <c r="I81" s="1"/>
      <c r="J81" s="1"/>
      <c r="K81" s="1"/>
      <c r="L81" s="1"/>
      <c r="M81" s="22"/>
      <c r="N81" s="1"/>
      <c r="O81" s="1"/>
      <c r="P81" s="22"/>
      <c r="Q81" s="1"/>
    </row>
    <row r="82" spans="9:17" customFormat="1" x14ac:dyDescent="0.25">
      <c r="I82" s="1"/>
      <c r="J82" s="1"/>
      <c r="K82" s="1"/>
      <c r="L82" s="1"/>
      <c r="M82" s="22"/>
      <c r="N82" s="1"/>
      <c r="O82" s="1"/>
      <c r="P82" s="22"/>
      <c r="Q82" s="1"/>
    </row>
    <row r="83" spans="9:17" customFormat="1" x14ac:dyDescent="0.25">
      <c r="I83" s="1"/>
      <c r="J83" s="1"/>
      <c r="K83" s="1"/>
      <c r="L83" s="1"/>
      <c r="M83" s="22"/>
      <c r="N83" s="1"/>
      <c r="O83" s="1"/>
      <c r="P83" s="22"/>
      <c r="Q83" s="1"/>
    </row>
    <row r="84" spans="9:17" customFormat="1" x14ac:dyDescent="0.25">
      <c r="I84" s="1"/>
      <c r="J84" s="1"/>
      <c r="K84" s="1"/>
      <c r="L84" s="1"/>
      <c r="M84" s="22"/>
      <c r="N84" s="1"/>
      <c r="O84" s="1"/>
      <c r="P84" s="22"/>
      <c r="Q84" s="1"/>
    </row>
    <row r="85" spans="9:17" customFormat="1" x14ac:dyDescent="0.25">
      <c r="I85" s="1"/>
      <c r="J85" s="1"/>
      <c r="K85" s="1"/>
      <c r="L85" s="1"/>
      <c r="M85" s="22"/>
      <c r="N85" s="1"/>
      <c r="O85" s="1"/>
      <c r="P85" s="22"/>
      <c r="Q85" s="1"/>
    </row>
    <row r="86" spans="9:17" customFormat="1" x14ac:dyDescent="0.25">
      <c r="I86" s="1"/>
      <c r="J86" s="1"/>
      <c r="K86" s="1"/>
      <c r="L86" s="1"/>
      <c r="M86" s="22"/>
      <c r="N86" s="1"/>
      <c r="O86" s="1"/>
      <c r="P86" s="22"/>
      <c r="Q86" s="1"/>
    </row>
    <row r="87" spans="9:17" customFormat="1" x14ac:dyDescent="0.25">
      <c r="I87" s="1"/>
      <c r="J87" s="1"/>
      <c r="K87" s="1"/>
      <c r="L87" s="1"/>
      <c r="M87" s="22"/>
      <c r="N87" s="1"/>
      <c r="O87" s="1"/>
      <c r="P87" s="22"/>
      <c r="Q87" s="1"/>
    </row>
    <row r="88" spans="9:17" customFormat="1" x14ac:dyDescent="0.25">
      <c r="I88" s="1"/>
      <c r="J88" s="1"/>
      <c r="K88" s="1"/>
      <c r="L88" s="1"/>
      <c r="M88" s="22"/>
      <c r="N88" s="1"/>
      <c r="O88" s="1"/>
      <c r="P88" s="22"/>
      <c r="Q88" s="1"/>
    </row>
    <row r="89" spans="9:17" customFormat="1" x14ac:dyDescent="0.25">
      <c r="I89" s="1"/>
      <c r="J89" s="1"/>
      <c r="K89" s="1"/>
      <c r="L89" s="1"/>
      <c r="M89" s="22"/>
      <c r="N89" s="1"/>
      <c r="O89" s="1"/>
      <c r="P89" s="22"/>
      <c r="Q89" s="1"/>
    </row>
    <row r="90" spans="9:17" customFormat="1" x14ac:dyDescent="0.25">
      <c r="I90" s="1"/>
      <c r="J90" s="1"/>
      <c r="K90" s="1"/>
      <c r="L90" s="1"/>
      <c r="M90" s="22"/>
      <c r="N90" s="1"/>
      <c r="O90" s="1"/>
      <c r="P90" s="22"/>
      <c r="Q90" s="1"/>
    </row>
    <row r="91" spans="9:17" customFormat="1" x14ac:dyDescent="0.25">
      <c r="I91" s="1"/>
      <c r="J91" s="1"/>
      <c r="K91" s="1"/>
      <c r="L91" s="1"/>
      <c r="M91" s="22"/>
      <c r="N91" s="1"/>
      <c r="O91" s="1"/>
      <c r="P91" s="22"/>
      <c r="Q91" s="1"/>
    </row>
    <row r="92" spans="9:17" customFormat="1" x14ac:dyDescent="0.25">
      <c r="I92" s="1"/>
      <c r="J92" s="1"/>
      <c r="K92" s="1"/>
      <c r="L92" s="1"/>
      <c r="M92" s="22"/>
      <c r="N92" s="1"/>
      <c r="O92" s="1"/>
      <c r="P92" s="22"/>
      <c r="Q92" s="1"/>
    </row>
    <row r="93" spans="9:17" customFormat="1" x14ac:dyDescent="0.25">
      <c r="I93" s="1"/>
      <c r="J93" s="1"/>
      <c r="K93" s="1"/>
      <c r="L93" s="1"/>
      <c r="M93" s="22"/>
      <c r="N93" s="1"/>
      <c r="O93" s="1"/>
      <c r="P93" s="22"/>
      <c r="Q93" s="1"/>
    </row>
    <row r="94" spans="9:17" customFormat="1" x14ac:dyDescent="0.25">
      <c r="I94" s="1"/>
      <c r="J94" s="1"/>
      <c r="K94" s="1"/>
      <c r="L94" s="1"/>
      <c r="M94" s="22"/>
      <c r="N94" s="1"/>
      <c r="O94" s="1"/>
      <c r="P94" s="22"/>
      <c r="Q94" s="1"/>
    </row>
    <row r="95" spans="9:17" customFormat="1" x14ac:dyDescent="0.25">
      <c r="I95" s="1"/>
      <c r="J95" s="1"/>
      <c r="K95" s="1"/>
      <c r="L95" s="1"/>
      <c r="M95" s="22"/>
      <c r="N95" s="1"/>
      <c r="O95" s="1"/>
      <c r="P95" s="22"/>
      <c r="Q95" s="1"/>
    </row>
    <row r="96" spans="9:17" customFormat="1" x14ac:dyDescent="0.25">
      <c r="I96" s="1"/>
      <c r="J96" s="1"/>
      <c r="K96" s="1"/>
      <c r="L96" s="1"/>
      <c r="M96" s="22"/>
      <c r="N96" s="1"/>
      <c r="O96" s="1"/>
      <c r="P96" s="22"/>
      <c r="Q96" s="1"/>
    </row>
    <row r="97" spans="9:17" customFormat="1" x14ac:dyDescent="0.25">
      <c r="I97" s="1"/>
      <c r="J97" s="1"/>
      <c r="K97" s="1"/>
      <c r="L97" s="1"/>
      <c r="M97" s="22"/>
      <c r="N97" s="1"/>
      <c r="O97" s="1"/>
      <c r="P97" s="22"/>
      <c r="Q97" s="1"/>
    </row>
    <row r="98" spans="9:17" customFormat="1" x14ac:dyDescent="0.25">
      <c r="I98" s="1"/>
      <c r="J98" s="1"/>
      <c r="K98" s="1"/>
      <c r="L98" s="1"/>
      <c r="M98" s="22"/>
      <c r="N98" s="1"/>
      <c r="O98" s="1"/>
      <c r="P98" s="22"/>
      <c r="Q98" s="1"/>
    </row>
    <row r="99" spans="9:17" customFormat="1" x14ac:dyDescent="0.25">
      <c r="I99" s="1"/>
      <c r="J99" s="1"/>
      <c r="K99" s="1"/>
      <c r="L99" s="1"/>
      <c r="M99" s="22"/>
      <c r="N99" s="1"/>
      <c r="O99" s="1"/>
      <c r="P99" s="22"/>
      <c r="Q99" s="1"/>
    </row>
  </sheetData>
  <mergeCells count="10">
    <mergeCell ref="D14:G14"/>
    <mergeCell ref="J3:M3"/>
    <mergeCell ref="G4:I4"/>
    <mergeCell ref="J4:M4"/>
    <mergeCell ref="L5:M5"/>
    <mergeCell ref="D49:G49"/>
    <mergeCell ref="D31:G31"/>
    <mergeCell ref="D67:G67"/>
    <mergeCell ref="D32:G32"/>
    <mergeCell ref="D50:G50"/>
  </mergeCells>
  <pageMargins left="0.59055118110236227" right="0.19685039370078741" top="0.59055118110236227" bottom="0.59055118110236227" header="0" footer="0"/>
  <pageSetup paperSize="9" scale="80" fitToHeight="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F3571-FA53-4B40-9E36-4B743B734748}">
  <sheetPr>
    <pageSetUpPr fitToPage="1"/>
  </sheetPr>
  <dimension ref="A1:Q140"/>
  <sheetViews>
    <sheetView showGridLines="0" view="pageBreakPreview" zoomScaleNormal="92" zoomScaleSheetLayoutView="100" workbookViewId="0">
      <pane ySplit="8" topLeftCell="A9" activePane="bottomLeft" state="frozen"/>
      <selection pane="bottomLeft" activeCell="B10" sqref="B10"/>
    </sheetView>
  </sheetViews>
  <sheetFormatPr defaultColWidth="11.44140625" defaultRowHeight="13.2" x14ac:dyDescent="0.25"/>
  <cols>
    <col min="1" max="1" width="1.6640625" style="32" customWidth="1"/>
    <col min="2" max="2" width="5.6640625" style="32" customWidth="1"/>
    <col min="3" max="4" width="3.6640625" style="32" customWidth="1"/>
    <col min="5" max="5" width="10.6640625" style="32" customWidth="1"/>
    <col min="6" max="6" width="30.6640625" style="32" customWidth="1"/>
    <col min="7" max="7" width="3.6640625" style="32" customWidth="1"/>
    <col min="8" max="8" width="4.6640625" style="32" customWidth="1"/>
    <col min="9" max="12" width="7.6640625" style="33" customWidth="1"/>
    <col min="13" max="13" width="8.6640625" style="34" customWidth="1"/>
    <col min="14" max="14" width="1.6640625" style="33" customWidth="1"/>
    <col min="15" max="15" width="6.6640625" style="33" customWidth="1"/>
    <col min="16" max="16" width="8.6640625" style="34" customWidth="1"/>
    <col min="17" max="17" width="1.6640625" style="33" customWidth="1"/>
    <col min="18" max="16384" width="11.44140625" style="32"/>
  </cols>
  <sheetData>
    <row r="1" spans="1:17" s="2" customFormat="1" ht="5.0999999999999996" customHeight="1" x14ac:dyDescent="0.25">
      <c r="I1" s="3"/>
      <c r="J1" s="3"/>
      <c r="K1" s="3"/>
      <c r="L1" s="3"/>
      <c r="M1" s="17"/>
      <c r="N1" s="3"/>
      <c r="O1" s="3"/>
      <c r="P1" s="17"/>
      <c r="Q1" s="3"/>
    </row>
    <row r="2" spans="1:17" s="2" customFormat="1" ht="11.1" customHeight="1" x14ac:dyDescent="0.25">
      <c r="G2" s="7"/>
      <c r="H2" s="7"/>
      <c r="I2" s="8"/>
      <c r="J2" s="8"/>
      <c r="K2" s="8"/>
      <c r="L2" s="8"/>
      <c r="M2" s="18"/>
      <c r="N2" s="8"/>
      <c r="O2" s="3"/>
      <c r="P2" s="17"/>
      <c r="Q2" s="17"/>
    </row>
    <row r="3" spans="1:17" s="2" customFormat="1" ht="11.1" customHeight="1" x14ac:dyDescent="0.25">
      <c r="I3" s="4" t="s">
        <v>2</v>
      </c>
      <c r="J3" s="56" t="s">
        <v>28</v>
      </c>
      <c r="K3" s="56"/>
      <c r="L3" s="56"/>
      <c r="M3" s="56"/>
      <c r="N3" s="3"/>
      <c r="O3" s="3"/>
      <c r="P3" s="17"/>
      <c r="Q3" s="17"/>
    </row>
    <row r="4" spans="1:17" s="2" customFormat="1" ht="11.1" customHeight="1" x14ac:dyDescent="0.25">
      <c r="G4" s="57" t="s">
        <v>27</v>
      </c>
      <c r="H4" s="57"/>
      <c r="I4" s="57"/>
      <c r="J4" s="56" t="s">
        <v>29</v>
      </c>
      <c r="K4" s="56"/>
      <c r="L4" s="56"/>
      <c r="M4" s="56"/>
      <c r="N4" s="3"/>
      <c r="O4" s="3"/>
      <c r="P4" s="17"/>
      <c r="Q4" s="17"/>
    </row>
    <row r="5" spans="1:17" s="2" customFormat="1" ht="11.1" customHeight="1" x14ac:dyDescent="0.25">
      <c r="I5" s="4" t="s">
        <v>1</v>
      </c>
      <c r="J5" s="4"/>
      <c r="L5" s="58" t="str">
        <f>'llista capítols'!$L$5</f>
        <v xml:space="preserve">   DESEMBRE 2024</v>
      </c>
      <c r="M5" s="59"/>
      <c r="N5" s="3"/>
      <c r="O5" s="3"/>
      <c r="P5" s="17"/>
      <c r="Q5" s="17"/>
    </row>
    <row r="6" spans="1:17" s="2" customFormat="1" ht="11.1" customHeight="1" x14ac:dyDescent="0.25">
      <c r="G6" s="5"/>
      <c r="H6" s="5"/>
      <c r="I6" s="6"/>
      <c r="J6" s="6"/>
      <c r="K6" s="6"/>
      <c r="L6" s="6"/>
      <c r="M6" s="19"/>
      <c r="N6" s="6"/>
      <c r="O6" s="3"/>
      <c r="P6" s="17"/>
      <c r="Q6" s="17"/>
    </row>
    <row r="7" spans="1:17" s="2" customFormat="1" ht="11.1" customHeight="1" x14ac:dyDescent="0.25">
      <c r="I7" s="3"/>
      <c r="J7" s="3"/>
      <c r="K7" s="3"/>
      <c r="L7" s="3"/>
      <c r="M7" s="17"/>
      <c r="N7" s="3"/>
      <c r="O7" s="3"/>
      <c r="P7" s="17"/>
      <c r="Q7" s="3"/>
    </row>
    <row r="8" spans="1:17" s="11" customFormat="1" ht="10.199999999999999" x14ac:dyDescent="0.25">
      <c r="A8" s="10"/>
      <c r="B8" s="10" t="s">
        <v>4</v>
      </c>
      <c r="C8" s="10"/>
      <c r="D8" s="10" t="s">
        <v>5</v>
      </c>
      <c r="E8" s="10"/>
      <c r="F8" s="10" t="s">
        <v>6</v>
      </c>
      <c r="G8" s="10"/>
      <c r="H8" s="25" t="s">
        <v>7</v>
      </c>
      <c r="I8" s="26" t="s">
        <v>8</v>
      </c>
      <c r="J8" s="26" t="s">
        <v>9</v>
      </c>
      <c r="K8" s="26" t="s">
        <v>10</v>
      </c>
      <c r="L8" s="26" t="s">
        <v>11</v>
      </c>
      <c r="M8" s="26" t="s">
        <v>12</v>
      </c>
      <c r="N8" s="24"/>
      <c r="O8" s="26" t="s">
        <v>13</v>
      </c>
      <c r="P8" s="26" t="s">
        <v>14</v>
      </c>
      <c r="Q8" s="24"/>
    </row>
    <row r="9" spans="1:17" s="12" customFormat="1" ht="15" customHeight="1" x14ac:dyDescent="0.25">
      <c r="I9" s="13"/>
      <c r="J9" s="13"/>
      <c r="K9" s="13"/>
      <c r="L9" s="13"/>
      <c r="M9" s="20"/>
      <c r="N9" s="13"/>
      <c r="O9" s="13"/>
      <c r="P9" s="20"/>
      <c r="Q9" s="13"/>
    </row>
    <row r="10" spans="1:17" s="12" customFormat="1" ht="15.6" x14ac:dyDescent="0.3">
      <c r="B10" s="9" t="s">
        <v>56</v>
      </c>
      <c r="I10" s="13"/>
      <c r="J10" s="13"/>
      <c r="K10" s="13"/>
      <c r="L10" s="13"/>
      <c r="M10" s="20"/>
      <c r="N10" s="13"/>
      <c r="O10" s="13"/>
      <c r="P10" s="20"/>
      <c r="Q10" s="13"/>
    </row>
    <row r="11" spans="1:17" s="12" customFormat="1" ht="7.8" x14ac:dyDescent="0.15">
      <c r="B11" s="14"/>
      <c r="I11" s="13"/>
      <c r="J11" s="13"/>
      <c r="K11" s="13"/>
      <c r="L11" s="13"/>
      <c r="M11" s="20"/>
      <c r="N11" s="13"/>
      <c r="O11" s="13"/>
      <c r="P11" s="20"/>
      <c r="Q11" s="13"/>
    </row>
    <row r="12" spans="1:17" s="12" customFormat="1" ht="10.199999999999999" x14ac:dyDescent="0.25">
      <c r="B12" s="11" t="s">
        <v>67</v>
      </c>
      <c r="I12" s="13"/>
      <c r="J12" s="13"/>
      <c r="K12" s="13"/>
      <c r="L12" s="13"/>
      <c r="M12" s="20"/>
      <c r="N12" s="13"/>
      <c r="O12" s="13"/>
      <c r="P12" s="20"/>
      <c r="Q12" s="13"/>
    </row>
    <row r="13" spans="1:17" s="12" customFormat="1" ht="10.199999999999999" x14ac:dyDescent="0.25">
      <c r="C13" s="11" t="s">
        <v>63</v>
      </c>
      <c r="I13" s="13"/>
      <c r="J13" s="13"/>
      <c r="K13" s="13"/>
      <c r="L13" s="13"/>
      <c r="M13" s="20"/>
      <c r="N13" s="13"/>
      <c r="O13" s="13"/>
      <c r="P13" s="20"/>
      <c r="Q13" s="13"/>
    </row>
    <row r="14" spans="1:17" s="12" customFormat="1" ht="64.95" customHeight="1" x14ac:dyDescent="0.25">
      <c r="D14" s="55" t="s">
        <v>84</v>
      </c>
      <c r="E14" s="55"/>
      <c r="F14" s="55"/>
      <c r="G14" s="55"/>
      <c r="H14" s="23"/>
      <c r="I14" s="31"/>
      <c r="J14" s="13"/>
      <c r="K14" s="13"/>
      <c r="L14" s="13"/>
      <c r="M14" s="20"/>
      <c r="N14" s="13"/>
      <c r="O14" s="13"/>
      <c r="P14" s="20"/>
      <c r="Q14" s="13"/>
    </row>
    <row r="15" spans="1:17" s="12" customFormat="1" ht="45" customHeight="1" x14ac:dyDescent="0.25">
      <c r="D15" s="55" t="s">
        <v>85</v>
      </c>
      <c r="E15" s="55"/>
      <c r="F15" s="55"/>
      <c r="G15" s="55"/>
      <c r="H15" s="23"/>
      <c r="I15" s="31"/>
      <c r="J15" s="13"/>
      <c r="K15" s="13"/>
      <c r="L15" s="13"/>
      <c r="M15" s="20"/>
      <c r="N15" s="13"/>
      <c r="O15" s="13"/>
      <c r="P15" s="20"/>
      <c r="Q15" s="13"/>
    </row>
    <row r="16" spans="1:17" s="12" customFormat="1" ht="7.8" x14ac:dyDescent="0.25">
      <c r="I16" s="13"/>
      <c r="J16" s="13"/>
      <c r="K16" s="13"/>
      <c r="L16" s="13"/>
      <c r="M16" s="20"/>
      <c r="N16" s="13"/>
      <c r="O16" s="13"/>
      <c r="P16" s="20"/>
      <c r="Q16" s="13"/>
    </row>
    <row r="17" spans="2:17" s="12" customFormat="1" ht="7.8" x14ac:dyDescent="0.25">
      <c r="C17" s="12" t="s">
        <v>15</v>
      </c>
      <c r="H17" s="12">
        <v>1</v>
      </c>
      <c r="I17" s="13">
        <v>20</v>
      </c>
      <c r="J17" s="13"/>
      <c r="K17" s="13"/>
      <c r="L17" s="13">
        <f>H17*I17</f>
        <v>20</v>
      </c>
      <c r="M17" s="20"/>
      <c r="N17" s="13"/>
      <c r="O17" s="13"/>
      <c r="P17" s="20"/>
      <c r="Q17" s="13"/>
    </row>
    <row r="18" spans="2:17" s="12" customFormat="1" ht="7.8" x14ac:dyDescent="0.25">
      <c r="I18" s="13"/>
      <c r="J18" s="13"/>
      <c r="K18" s="13"/>
      <c r="L18" s="13"/>
      <c r="M18" s="20"/>
      <c r="N18" s="13"/>
      <c r="O18" s="13"/>
      <c r="P18" s="20"/>
      <c r="Q18" s="13"/>
    </row>
    <row r="19" spans="2:17" s="12" customFormat="1" ht="7.8" x14ac:dyDescent="0.25">
      <c r="C19" s="12" t="s">
        <v>16</v>
      </c>
      <c r="H19" s="12">
        <v>1</v>
      </c>
      <c r="I19" s="13">
        <v>20</v>
      </c>
      <c r="J19" s="13"/>
      <c r="K19" s="13"/>
      <c r="L19" s="13">
        <f>H19*I19</f>
        <v>20</v>
      </c>
      <c r="M19" s="20"/>
      <c r="N19" s="13"/>
      <c r="O19" s="13"/>
      <c r="P19" s="20"/>
      <c r="Q19" s="13"/>
    </row>
    <row r="20" spans="2:17" s="12" customFormat="1" ht="7.8" x14ac:dyDescent="0.25">
      <c r="I20" s="13"/>
      <c r="J20" s="13"/>
      <c r="K20" s="13"/>
      <c r="L20" s="13"/>
      <c r="M20" s="20"/>
      <c r="N20" s="13"/>
      <c r="O20" s="13"/>
      <c r="P20" s="20"/>
      <c r="Q20" s="13"/>
    </row>
    <row r="21" spans="2:17" s="12" customFormat="1" ht="7.8" x14ac:dyDescent="0.25">
      <c r="C21" s="12" t="s">
        <v>17</v>
      </c>
      <c r="H21" s="12">
        <v>1</v>
      </c>
      <c r="I21" s="13">
        <v>20.5</v>
      </c>
      <c r="J21" s="13"/>
      <c r="K21" s="13"/>
      <c r="L21" s="13">
        <f>H21*I21</f>
        <v>20.5</v>
      </c>
      <c r="M21" s="20"/>
      <c r="N21" s="13"/>
      <c r="O21" s="13"/>
      <c r="P21" s="20"/>
      <c r="Q21" s="13"/>
    </row>
    <row r="22" spans="2:17" s="12" customFormat="1" ht="7.8" x14ac:dyDescent="0.25">
      <c r="I22" s="13"/>
      <c r="J22" s="13"/>
      <c r="K22" s="13"/>
      <c r="L22" s="13"/>
      <c r="M22" s="20"/>
      <c r="N22" s="13"/>
      <c r="O22" s="13"/>
      <c r="P22" s="20"/>
      <c r="Q22" s="13"/>
    </row>
    <row r="23" spans="2:17" s="12" customFormat="1" ht="7.8" x14ac:dyDescent="0.25">
      <c r="C23" s="12" t="s">
        <v>18</v>
      </c>
      <c r="H23" s="12">
        <v>1</v>
      </c>
      <c r="I23" s="13">
        <v>22.65</v>
      </c>
      <c r="J23" s="13"/>
      <c r="K23" s="13"/>
      <c r="L23" s="13">
        <f>H23*I23</f>
        <v>22.65</v>
      </c>
      <c r="M23" s="20"/>
      <c r="N23" s="13"/>
      <c r="O23" s="13"/>
      <c r="P23" s="20"/>
      <c r="Q23" s="13"/>
    </row>
    <row r="24" spans="2:17" s="12" customFormat="1" ht="7.8" x14ac:dyDescent="0.25">
      <c r="I24" s="13"/>
      <c r="J24" s="13"/>
      <c r="K24" s="13"/>
      <c r="L24" s="13"/>
      <c r="M24" s="20"/>
      <c r="N24" s="13"/>
      <c r="O24" s="13"/>
      <c r="P24" s="20"/>
      <c r="Q24" s="13"/>
    </row>
    <row r="25" spans="2:17" s="12" customFormat="1" ht="7.8" x14ac:dyDescent="0.25">
      <c r="C25" s="12" t="s">
        <v>19</v>
      </c>
      <c r="H25" s="12">
        <v>1</v>
      </c>
      <c r="I25" s="13">
        <v>50.9</v>
      </c>
      <c r="J25" s="13"/>
      <c r="K25" s="13"/>
      <c r="L25" s="13">
        <f>H25*I25</f>
        <v>50.9</v>
      </c>
      <c r="M25" s="20"/>
      <c r="N25" s="13"/>
      <c r="O25" s="13"/>
      <c r="P25" s="20"/>
      <c r="Q25" s="13"/>
    </row>
    <row r="26" spans="2:17" s="12" customFormat="1" ht="7.8" x14ac:dyDescent="0.25">
      <c r="I26" s="13"/>
      <c r="J26" s="13"/>
      <c r="K26" s="13"/>
      <c r="L26" s="13"/>
      <c r="M26" s="20"/>
      <c r="N26" s="13"/>
      <c r="O26" s="13"/>
      <c r="P26" s="20"/>
      <c r="Q26" s="13"/>
    </row>
    <row r="27" spans="2:17" s="12" customFormat="1" ht="7.8" x14ac:dyDescent="0.25">
      <c r="C27" s="12" t="s">
        <v>87</v>
      </c>
      <c r="H27" s="12">
        <v>1</v>
      </c>
      <c r="I27" s="13">
        <v>16.5</v>
      </c>
      <c r="J27" s="13"/>
      <c r="K27" s="13"/>
      <c r="L27" s="13">
        <f>H27*I27</f>
        <v>16.5</v>
      </c>
      <c r="M27" s="20"/>
      <c r="N27" s="13"/>
      <c r="O27" s="13"/>
      <c r="P27" s="20"/>
      <c r="Q27" s="13"/>
    </row>
    <row r="28" spans="2:17" s="12" customFormat="1" ht="7.8" x14ac:dyDescent="0.25">
      <c r="I28" s="13"/>
      <c r="J28" s="13"/>
      <c r="K28" s="13"/>
      <c r="L28" s="13"/>
      <c r="M28" s="20">
        <f>SUM(L16:L28)</f>
        <v>150.55000000000001</v>
      </c>
      <c r="N28" s="13"/>
      <c r="O28" s="13"/>
      <c r="P28" s="20">
        <f>M28*O28</f>
        <v>0</v>
      </c>
      <c r="Q28" s="13"/>
    </row>
    <row r="29" spans="2:17" s="12" customFormat="1" ht="7.8" x14ac:dyDescent="0.25">
      <c r="I29" s="13"/>
      <c r="J29" s="13"/>
      <c r="K29" s="13"/>
      <c r="L29" s="16"/>
      <c r="M29" s="21"/>
      <c r="N29" s="13"/>
      <c r="O29" s="13"/>
      <c r="P29" s="20"/>
      <c r="Q29" s="13"/>
    </row>
    <row r="30" spans="2:17" s="12" customFormat="1" ht="7.8" x14ac:dyDescent="0.15">
      <c r="B30" s="14"/>
      <c r="I30" s="13"/>
      <c r="J30" s="13"/>
      <c r="K30" s="13"/>
      <c r="L30" s="13"/>
      <c r="M30" s="20"/>
      <c r="N30" s="13"/>
      <c r="O30" s="13"/>
      <c r="P30" s="20"/>
      <c r="Q30" s="13"/>
    </row>
    <row r="31" spans="2:17" s="12" customFormat="1" ht="10.199999999999999" x14ac:dyDescent="0.25">
      <c r="B31" s="11" t="s">
        <v>57</v>
      </c>
      <c r="I31" s="13"/>
      <c r="J31" s="13"/>
      <c r="K31" s="13"/>
      <c r="L31" s="13"/>
      <c r="M31" s="20"/>
      <c r="N31" s="13"/>
      <c r="O31" s="13"/>
      <c r="P31" s="20"/>
      <c r="Q31" s="13"/>
    </row>
    <row r="32" spans="2:17" s="12" customFormat="1" ht="10.199999999999999" x14ac:dyDescent="0.25">
      <c r="C32" s="11" t="s">
        <v>58</v>
      </c>
      <c r="I32" s="13"/>
      <c r="J32" s="13"/>
      <c r="K32" s="13"/>
      <c r="L32" s="13"/>
      <c r="M32" s="20"/>
      <c r="N32" s="13"/>
      <c r="O32" s="13"/>
      <c r="P32" s="20"/>
      <c r="Q32" s="13"/>
    </row>
    <row r="33" spans="3:17" s="12" customFormat="1" ht="45" customHeight="1" x14ac:dyDescent="0.25">
      <c r="D33" s="55" t="s">
        <v>86</v>
      </c>
      <c r="E33" s="55"/>
      <c r="F33" s="55"/>
      <c r="G33" s="55"/>
      <c r="H33" s="23"/>
      <c r="I33" s="31"/>
      <c r="J33" s="13"/>
      <c r="K33" s="13"/>
      <c r="L33" s="13"/>
      <c r="M33" s="20"/>
      <c r="N33" s="13"/>
      <c r="O33" s="13"/>
      <c r="P33" s="20"/>
      <c r="Q33" s="13"/>
    </row>
    <row r="34" spans="3:17" s="12" customFormat="1" ht="7.8" x14ac:dyDescent="0.25">
      <c r="I34" s="13"/>
      <c r="J34" s="13"/>
      <c r="K34" s="13"/>
      <c r="L34" s="13"/>
      <c r="M34" s="20"/>
      <c r="N34" s="13"/>
      <c r="O34" s="13"/>
      <c r="P34" s="20"/>
      <c r="Q34" s="13"/>
    </row>
    <row r="35" spans="3:17" s="12" customFormat="1" ht="7.8" x14ac:dyDescent="0.25">
      <c r="C35" s="12" t="s">
        <v>15</v>
      </c>
      <c r="I35" s="13"/>
      <c r="J35" s="13"/>
      <c r="K35" s="13"/>
      <c r="L35" s="13"/>
      <c r="M35" s="20"/>
      <c r="N35" s="13"/>
      <c r="O35" s="13"/>
      <c r="P35" s="20"/>
      <c r="Q35" s="13"/>
    </row>
    <row r="36" spans="3:17" s="12" customFormat="1" ht="7.8" x14ac:dyDescent="0.25">
      <c r="C36" s="12" t="s">
        <v>20</v>
      </c>
      <c r="H36" s="12">
        <v>4</v>
      </c>
      <c r="I36" s="13">
        <v>9.0500000000000007</v>
      </c>
      <c r="J36" s="13">
        <f>0.9+1.1</f>
        <v>2</v>
      </c>
      <c r="K36" s="13"/>
      <c r="L36" s="13">
        <f>H36*I36*J36</f>
        <v>72.400000000000006</v>
      </c>
      <c r="M36" s="20"/>
      <c r="N36" s="13"/>
      <c r="O36" s="13"/>
      <c r="P36" s="20"/>
      <c r="Q36" s="13"/>
    </row>
    <row r="37" spans="3:17" s="12" customFormat="1" ht="7.8" x14ac:dyDescent="0.25">
      <c r="C37" s="12" t="s">
        <v>21</v>
      </c>
      <c r="H37" s="12">
        <v>4</v>
      </c>
      <c r="I37" s="13">
        <v>10.5</v>
      </c>
      <c r="J37" s="13">
        <f>1.2+1.1</f>
        <v>2.2999999999999998</v>
      </c>
      <c r="K37" s="13"/>
      <c r="L37" s="13">
        <f>H37*I37*J37</f>
        <v>96.6</v>
      </c>
      <c r="M37" s="20"/>
      <c r="N37" s="13"/>
      <c r="O37" s="13"/>
      <c r="P37" s="20"/>
      <c r="Q37" s="13"/>
    </row>
    <row r="38" spans="3:17" s="12" customFormat="1" ht="7.8" x14ac:dyDescent="0.25">
      <c r="C38" s="12" t="s">
        <v>16</v>
      </c>
      <c r="I38" s="13"/>
      <c r="J38" s="13"/>
      <c r="K38" s="13"/>
      <c r="L38" s="13"/>
      <c r="M38" s="20"/>
      <c r="N38" s="13"/>
      <c r="O38" s="13"/>
      <c r="P38" s="20"/>
      <c r="Q38" s="13"/>
    </row>
    <row r="39" spans="3:17" s="12" customFormat="1" ht="7.8" x14ac:dyDescent="0.25">
      <c r="C39" s="12" t="s">
        <v>22</v>
      </c>
      <c r="H39" s="12">
        <v>2</v>
      </c>
      <c r="I39" s="13">
        <v>33.75</v>
      </c>
      <c r="J39" s="13">
        <f t="shared" ref="J39:J40" si="0">0.9+1.1</f>
        <v>2</v>
      </c>
      <c r="K39" s="13"/>
      <c r="L39" s="13">
        <f>H39*I39*J39</f>
        <v>135</v>
      </c>
      <c r="M39" s="20"/>
      <c r="N39" s="13"/>
      <c r="O39" s="13"/>
      <c r="P39" s="20"/>
      <c r="Q39" s="13"/>
    </row>
    <row r="40" spans="3:17" s="12" customFormat="1" ht="7.8" x14ac:dyDescent="0.25">
      <c r="C40" s="12" t="s">
        <v>23</v>
      </c>
      <c r="H40" s="12">
        <v>1</v>
      </c>
      <c r="I40" s="13">
        <v>32</v>
      </c>
      <c r="J40" s="13">
        <f t="shared" si="0"/>
        <v>2</v>
      </c>
      <c r="K40" s="13"/>
      <c r="L40" s="13">
        <f>H40*I40*J40</f>
        <v>64</v>
      </c>
      <c r="M40" s="20"/>
      <c r="N40" s="13"/>
      <c r="O40" s="13"/>
      <c r="P40" s="20"/>
      <c r="Q40" s="13"/>
    </row>
    <row r="41" spans="3:17" s="12" customFormat="1" ht="7.8" x14ac:dyDescent="0.25">
      <c r="C41" s="12" t="s">
        <v>17</v>
      </c>
      <c r="I41" s="13"/>
      <c r="J41" s="13"/>
      <c r="K41" s="13"/>
      <c r="L41" s="13"/>
      <c r="M41" s="20"/>
      <c r="N41" s="13"/>
      <c r="O41" s="13"/>
      <c r="P41" s="20"/>
      <c r="Q41" s="13"/>
    </row>
    <row r="42" spans="3:17" s="12" customFormat="1" ht="7.8" x14ac:dyDescent="0.25">
      <c r="C42" s="12" t="s">
        <v>22</v>
      </c>
      <c r="H42" s="12">
        <v>2</v>
      </c>
      <c r="I42" s="13">
        <v>17</v>
      </c>
      <c r="J42" s="13">
        <f t="shared" ref="J42:J43" si="1">0.9+1.1</f>
        <v>2</v>
      </c>
      <c r="K42" s="13"/>
      <c r="L42" s="13">
        <f>H42*I42*J42</f>
        <v>68</v>
      </c>
      <c r="M42" s="20"/>
      <c r="N42" s="13"/>
      <c r="O42" s="13"/>
      <c r="P42" s="20"/>
      <c r="Q42" s="13"/>
    </row>
    <row r="43" spans="3:17" s="12" customFormat="1" ht="7.8" x14ac:dyDescent="0.25">
      <c r="C43" s="12" t="s">
        <v>23</v>
      </c>
      <c r="H43" s="12">
        <v>1</v>
      </c>
      <c r="I43" s="13">
        <v>13.5</v>
      </c>
      <c r="J43" s="13">
        <f t="shared" si="1"/>
        <v>2</v>
      </c>
      <c r="K43" s="13"/>
      <c r="L43" s="13">
        <f>H43*I43*J43</f>
        <v>27</v>
      </c>
      <c r="M43" s="20"/>
      <c r="N43" s="13"/>
      <c r="O43" s="13"/>
      <c r="P43" s="20"/>
      <c r="Q43" s="13"/>
    </row>
    <row r="44" spans="3:17" s="12" customFormat="1" ht="7.8" x14ac:dyDescent="0.25">
      <c r="C44" s="12" t="s">
        <v>18</v>
      </c>
      <c r="I44" s="13"/>
      <c r="J44" s="13"/>
      <c r="K44" s="13"/>
      <c r="L44" s="13"/>
      <c r="M44" s="20"/>
      <c r="N44" s="13"/>
      <c r="O44" s="13"/>
      <c r="P44" s="20"/>
      <c r="Q44" s="13"/>
    </row>
    <row r="45" spans="3:17" s="12" customFormat="1" ht="7.8" x14ac:dyDescent="0.25">
      <c r="C45" s="12" t="s">
        <v>24</v>
      </c>
      <c r="H45" s="12">
        <v>3</v>
      </c>
      <c r="I45" s="13">
        <v>20.149999999999999</v>
      </c>
      <c r="J45" s="13">
        <f>0.9+1.1</f>
        <v>2</v>
      </c>
      <c r="K45" s="13"/>
      <c r="L45" s="13">
        <f>H45*I45*J45</f>
        <v>120.89999999999999</v>
      </c>
      <c r="M45" s="20"/>
      <c r="N45" s="13"/>
      <c r="O45" s="13"/>
      <c r="P45" s="20"/>
      <c r="Q45" s="13"/>
    </row>
    <row r="46" spans="3:17" s="12" customFormat="1" ht="7.8" x14ac:dyDescent="0.25">
      <c r="C46" s="12" t="s">
        <v>19</v>
      </c>
      <c r="I46" s="13"/>
      <c r="J46" s="13"/>
      <c r="K46" s="13"/>
      <c r="L46" s="13"/>
      <c r="M46" s="20"/>
      <c r="N46" s="13"/>
      <c r="O46" s="13"/>
      <c r="P46" s="20"/>
      <c r="Q46" s="13"/>
    </row>
    <row r="47" spans="3:17" s="12" customFormat="1" ht="7.8" x14ac:dyDescent="0.25">
      <c r="C47" s="12" t="s">
        <v>25</v>
      </c>
      <c r="H47" s="12">
        <v>3</v>
      </c>
      <c r="I47" s="13">
        <v>46</v>
      </c>
      <c r="J47" s="13">
        <f t="shared" ref="J47:J48" si="2">0.9+1.1</f>
        <v>2</v>
      </c>
      <c r="K47" s="13"/>
      <c r="L47" s="13">
        <f>H47*I47*J47</f>
        <v>276</v>
      </c>
      <c r="M47" s="20"/>
      <c r="N47" s="13"/>
      <c r="O47" s="13"/>
      <c r="P47" s="20"/>
      <c r="Q47" s="13"/>
    </row>
    <row r="48" spans="3:17" s="12" customFormat="1" ht="7.8" x14ac:dyDescent="0.25">
      <c r="C48" s="12" t="s">
        <v>26</v>
      </c>
      <c r="H48" s="12">
        <v>1</v>
      </c>
      <c r="I48" s="13">
        <v>38.4</v>
      </c>
      <c r="J48" s="13">
        <f t="shared" si="2"/>
        <v>2</v>
      </c>
      <c r="K48" s="13"/>
      <c r="L48" s="13">
        <f>H48*I48*J48</f>
        <v>76.8</v>
      </c>
      <c r="M48" s="20"/>
      <c r="N48" s="13"/>
      <c r="O48" s="13"/>
      <c r="P48" s="20"/>
      <c r="Q48" s="13"/>
    </row>
    <row r="49" spans="2:17" s="12" customFormat="1" ht="7.8" x14ac:dyDescent="0.25">
      <c r="I49" s="13"/>
      <c r="J49" s="13"/>
      <c r="K49" s="13"/>
      <c r="L49" s="13"/>
      <c r="M49" s="20">
        <f>SUM(L35:L48)</f>
        <v>936.69999999999993</v>
      </c>
      <c r="N49" s="13"/>
      <c r="O49" s="13"/>
      <c r="P49" s="20">
        <f>M49*O49</f>
        <v>0</v>
      </c>
      <c r="Q49" s="13"/>
    </row>
    <row r="50" spans="2:17" s="12" customFormat="1" ht="7.8" x14ac:dyDescent="0.25">
      <c r="I50" s="13"/>
      <c r="J50" s="13"/>
      <c r="K50" s="13"/>
      <c r="L50" s="16"/>
      <c r="M50" s="21"/>
      <c r="N50" s="13"/>
      <c r="O50" s="13"/>
      <c r="P50" s="20"/>
      <c r="Q50" s="13"/>
    </row>
    <row r="51" spans="2:17" s="12" customFormat="1" ht="7.8" x14ac:dyDescent="0.15">
      <c r="B51" s="14"/>
      <c r="I51" s="13"/>
      <c r="J51" s="13"/>
      <c r="K51" s="13"/>
      <c r="L51" s="13"/>
      <c r="M51" s="20"/>
      <c r="N51" s="13"/>
      <c r="O51" s="13"/>
      <c r="P51" s="20"/>
      <c r="Q51" s="13"/>
    </row>
    <row r="52" spans="2:17" s="12" customFormat="1" ht="10.199999999999999" x14ac:dyDescent="0.25">
      <c r="B52" s="11" t="s">
        <v>68</v>
      </c>
      <c r="I52" s="13"/>
      <c r="J52" s="13"/>
      <c r="K52" s="13"/>
      <c r="L52" s="13"/>
      <c r="M52" s="20"/>
      <c r="N52" s="13"/>
      <c r="O52" s="13"/>
      <c r="P52" s="20"/>
      <c r="Q52" s="13"/>
    </row>
    <row r="53" spans="2:17" s="12" customFormat="1" ht="10.199999999999999" x14ac:dyDescent="0.25">
      <c r="C53" s="11" t="s">
        <v>59</v>
      </c>
      <c r="I53" s="13"/>
      <c r="J53" s="13"/>
      <c r="K53" s="13"/>
      <c r="L53" s="13"/>
      <c r="M53" s="20"/>
      <c r="N53" s="13"/>
      <c r="O53" s="13"/>
      <c r="P53" s="20"/>
      <c r="Q53" s="13"/>
    </row>
    <row r="54" spans="2:17" s="12" customFormat="1" ht="34.950000000000003" customHeight="1" x14ac:dyDescent="0.25">
      <c r="D54" s="55" t="s">
        <v>88</v>
      </c>
      <c r="E54" s="55"/>
      <c r="F54" s="55"/>
      <c r="G54" s="55"/>
      <c r="H54" s="23"/>
      <c r="I54" s="31"/>
      <c r="J54" s="13"/>
      <c r="K54" s="13"/>
      <c r="L54" s="13"/>
      <c r="M54" s="20"/>
      <c r="N54" s="13"/>
      <c r="O54" s="13"/>
      <c r="P54" s="20"/>
      <c r="Q54" s="13"/>
    </row>
    <row r="55" spans="2:17" s="12" customFormat="1" ht="12" customHeight="1" x14ac:dyDescent="0.25">
      <c r="D55" s="55" t="s">
        <v>91</v>
      </c>
      <c r="E55" s="55"/>
      <c r="F55" s="55"/>
      <c r="G55" s="55"/>
      <c r="H55" s="23"/>
      <c r="I55" s="31"/>
      <c r="J55" s="13"/>
      <c r="K55" s="13"/>
      <c r="L55" s="13"/>
      <c r="M55" s="20"/>
      <c r="N55" s="13"/>
      <c r="O55" s="13"/>
      <c r="P55" s="20"/>
      <c r="Q55" s="13"/>
    </row>
    <row r="56" spans="2:17" s="12" customFormat="1" ht="7.8" x14ac:dyDescent="0.25">
      <c r="I56" s="13"/>
      <c r="J56" s="13"/>
      <c r="K56" s="13"/>
      <c r="L56" s="13"/>
      <c r="M56" s="20"/>
      <c r="N56" s="13"/>
      <c r="O56" s="13"/>
      <c r="P56" s="20"/>
      <c r="Q56" s="13"/>
    </row>
    <row r="57" spans="2:17" s="12" customFormat="1" ht="7.8" x14ac:dyDescent="0.25">
      <c r="C57" s="12" t="s">
        <v>90</v>
      </c>
      <c r="I57" s="13"/>
      <c r="J57" s="13"/>
      <c r="K57" s="13"/>
      <c r="L57" s="13"/>
      <c r="M57" s="20"/>
      <c r="N57" s="13"/>
      <c r="O57" s="13"/>
      <c r="P57" s="20"/>
      <c r="Q57" s="13"/>
    </row>
    <row r="58" spans="2:17" s="12" customFormat="1" ht="7.8" x14ac:dyDescent="0.25">
      <c r="C58" s="12" t="s">
        <v>89</v>
      </c>
      <c r="H58" s="12">
        <v>2</v>
      </c>
      <c r="I58" s="13">
        <v>8</v>
      </c>
      <c r="J58" s="13">
        <v>8</v>
      </c>
      <c r="K58" s="13"/>
      <c r="L58" s="13">
        <f>H58*I58*J58</f>
        <v>128</v>
      </c>
      <c r="M58" s="20"/>
      <c r="N58" s="13"/>
      <c r="O58" s="13"/>
      <c r="P58" s="20"/>
      <c r="Q58" s="13"/>
    </row>
    <row r="59" spans="2:17" s="12" customFormat="1" ht="7.8" x14ac:dyDescent="0.25">
      <c r="I59" s="13"/>
      <c r="J59" s="13"/>
      <c r="K59" s="13"/>
      <c r="L59" s="13"/>
      <c r="M59" s="20">
        <f>SUM(L57:L58)</f>
        <v>128</v>
      </c>
      <c r="N59" s="13"/>
      <c r="O59" s="13"/>
      <c r="P59" s="20">
        <f>M59*O59</f>
        <v>0</v>
      </c>
      <c r="Q59" s="13"/>
    </row>
    <row r="60" spans="2:17" s="12" customFormat="1" ht="7.8" x14ac:dyDescent="0.25">
      <c r="I60" s="13"/>
      <c r="J60" s="13"/>
      <c r="K60" s="13"/>
      <c r="L60" s="16"/>
      <c r="M60" s="21"/>
      <c r="N60" s="13"/>
      <c r="O60" s="13"/>
      <c r="P60" s="20"/>
      <c r="Q60" s="13"/>
    </row>
    <row r="61" spans="2:17" s="12" customFormat="1" ht="7.8" x14ac:dyDescent="0.15">
      <c r="B61" s="14"/>
      <c r="I61" s="13"/>
      <c r="J61" s="13"/>
      <c r="K61" s="13"/>
      <c r="L61" s="13"/>
      <c r="M61" s="20"/>
      <c r="N61" s="13"/>
      <c r="O61" s="13"/>
      <c r="P61" s="20"/>
      <c r="Q61" s="13"/>
    </row>
    <row r="62" spans="2:17" s="12" customFormat="1" ht="10.199999999999999" x14ac:dyDescent="0.25">
      <c r="B62" s="11" t="s">
        <v>62</v>
      </c>
      <c r="I62" s="13"/>
      <c r="J62" s="13"/>
      <c r="K62" s="13"/>
      <c r="L62" s="13"/>
      <c r="M62" s="20"/>
      <c r="N62" s="13"/>
      <c r="O62" s="13"/>
      <c r="P62" s="20"/>
      <c r="Q62" s="13"/>
    </row>
    <row r="63" spans="2:17" s="12" customFormat="1" ht="10.199999999999999" x14ac:dyDescent="0.25">
      <c r="C63" s="11" t="s">
        <v>66</v>
      </c>
      <c r="I63" s="13"/>
      <c r="J63" s="13"/>
      <c r="K63" s="13"/>
      <c r="L63" s="13"/>
      <c r="M63" s="20"/>
      <c r="N63" s="13"/>
      <c r="O63" s="13"/>
      <c r="P63" s="20"/>
      <c r="Q63" s="13"/>
    </row>
    <row r="64" spans="2:17" s="12" customFormat="1" ht="34.950000000000003" customHeight="1" x14ac:dyDescent="0.25">
      <c r="D64" s="55" t="s">
        <v>92</v>
      </c>
      <c r="E64" s="55"/>
      <c r="F64" s="55"/>
      <c r="G64" s="55"/>
      <c r="H64" s="23"/>
      <c r="I64" s="31"/>
      <c r="J64" s="13"/>
      <c r="K64" s="13"/>
      <c r="L64" s="13"/>
      <c r="M64" s="20"/>
      <c r="N64" s="13"/>
      <c r="O64" s="13"/>
      <c r="P64" s="20"/>
      <c r="Q64" s="13"/>
    </row>
    <row r="65" spans="3:17" s="12" customFormat="1" ht="34.950000000000003" customHeight="1" x14ac:dyDescent="0.25">
      <c r="D65" s="55" t="s">
        <v>94</v>
      </c>
      <c r="E65" s="55"/>
      <c r="F65" s="55"/>
      <c r="G65" s="55"/>
      <c r="H65" s="23"/>
      <c r="I65" s="31"/>
      <c r="J65" s="13"/>
      <c r="K65" s="13"/>
      <c r="L65" s="13"/>
      <c r="M65" s="20"/>
      <c r="N65" s="13"/>
      <c r="O65" s="13"/>
      <c r="P65" s="20"/>
      <c r="Q65" s="13"/>
    </row>
    <row r="66" spans="3:17" s="12" customFormat="1" ht="7.8" x14ac:dyDescent="0.25">
      <c r="I66" s="13"/>
      <c r="J66" s="13"/>
      <c r="K66" s="13"/>
      <c r="L66" s="13"/>
      <c r="M66" s="20"/>
      <c r="N66" s="13"/>
      <c r="O66" s="13"/>
      <c r="P66" s="20"/>
      <c r="Q66" s="13"/>
    </row>
    <row r="67" spans="3:17" s="12" customFormat="1" ht="7.8" x14ac:dyDescent="0.25">
      <c r="C67" s="12" t="s">
        <v>15</v>
      </c>
      <c r="I67" s="13"/>
      <c r="J67" s="13"/>
      <c r="K67" s="13"/>
      <c r="L67" s="13"/>
      <c r="M67" s="20"/>
      <c r="N67" s="13"/>
      <c r="O67" s="13"/>
      <c r="P67" s="20"/>
      <c r="Q67" s="13"/>
    </row>
    <row r="68" spans="3:17" s="12" customFormat="1" ht="7.8" x14ac:dyDescent="0.25">
      <c r="C68" s="12" t="s">
        <v>20</v>
      </c>
      <c r="H68" s="12">
        <v>1</v>
      </c>
      <c r="I68" s="13">
        <v>9.0500000000000007</v>
      </c>
      <c r="J68" s="13"/>
      <c r="K68" s="13"/>
      <c r="L68" s="13">
        <f>H68*I68</f>
        <v>9.0500000000000007</v>
      </c>
      <c r="M68" s="20"/>
      <c r="N68" s="13"/>
      <c r="O68" s="13"/>
      <c r="P68" s="20"/>
      <c r="Q68" s="13"/>
    </row>
    <row r="69" spans="3:17" s="12" customFormat="1" ht="7.8" x14ac:dyDescent="0.25">
      <c r="C69" s="12" t="s">
        <v>21</v>
      </c>
      <c r="H69" s="12">
        <v>1</v>
      </c>
      <c r="I69" s="13">
        <v>10.5</v>
      </c>
      <c r="J69" s="13"/>
      <c r="K69" s="13"/>
      <c r="L69" s="13">
        <f>H69*I69</f>
        <v>10.5</v>
      </c>
      <c r="M69" s="20"/>
      <c r="N69" s="13"/>
      <c r="O69" s="13"/>
      <c r="P69" s="20"/>
      <c r="Q69" s="13"/>
    </row>
    <row r="70" spans="3:17" s="12" customFormat="1" ht="7.8" x14ac:dyDescent="0.25">
      <c r="C70" s="12" t="s">
        <v>16</v>
      </c>
      <c r="I70" s="13"/>
      <c r="J70" s="13"/>
      <c r="K70" s="13"/>
      <c r="L70" s="13"/>
      <c r="M70" s="20"/>
      <c r="N70" s="13"/>
      <c r="O70" s="13"/>
      <c r="P70" s="20"/>
      <c r="Q70" s="13"/>
    </row>
    <row r="71" spans="3:17" s="12" customFormat="1" ht="7.8" x14ac:dyDescent="0.25">
      <c r="C71" s="12" t="s">
        <v>22</v>
      </c>
      <c r="H71" s="12">
        <v>1</v>
      </c>
      <c r="I71" s="13">
        <v>33.75</v>
      </c>
      <c r="J71" s="13"/>
      <c r="K71" s="13"/>
      <c r="L71" s="13">
        <f>H71*I71</f>
        <v>33.75</v>
      </c>
      <c r="M71" s="20"/>
      <c r="N71" s="13"/>
      <c r="O71" s="13"/>
      <c r="P71" s="20"/>
      <c r="Q71" s="13"/>
    </row>
    <row r="72" spans="3:17" s="12" customFormat="1" ht="7.8" x14ac:dyDescent="0.25">
      <c r="C72" s="12" t="s">
        <v>23</v>
      </c>
      <c r="H72" s="12">
        <v>1</v>
      </c>
      <c r="I72" s="13">
        <v>32</v>
      </c>
      <c r="J72" s="13"/>
      <c r="K72" s="13"/>
      <c r="L72" s="13">
        <f>H72*I72</f>
        <v>32</v>
      </c>
      <c r="M72" s="20"/>
      <c r="N72" s="13"/>
      <c r="O72" s="13"/>
      <c r="P72" s="20"/>
      <c r="Q72" s="13"/>
    </row>
    <row r="73" spans="3:17" s="12" customFormat="1" ht="7.8" x14ac:dyDescent="0.25">
      <c r="C73" s="12" t="s">
        <v>17</v>
      </c>
      <c r="I73" s="13"/>
      <c r="J73" s="13"/>
      <c r="K73" s="13"/>
      <c r="L73" s="13"/>
      <c r="M73" s="20"/>
      <c r="N73" s="13"/>
      <c r="O73" s="13"/>
      <c r="P73" s="20"/>
      <c r="Q73" s="13"/>
    </row>
    <row r="74" spans="3:17" s="12" customFormat="1" ht="7.8" x14ac:dyDescent="0.25">
      <c r="C74" s="12" t="s">
        <v>22</v>
      </c>
      <c r="H74" s="12">
        <v>1</v>
      </c>
      <c r="I74" s="13">
        <v>17</v>
      </c>
      <c r="J74" s="13"/>
      <c r="K74" s="13"/>
      <c r="L74" s="13">
        <f>H74*I74</f>
        <v>17</v>
      </c>
      <c r="M74" s="20"/>
      <c r="N74" s="13"/>
      <c r="O74" s="13"/>
      <c r="P74" s="20"/>
      <c r="Q74" s="13"/>
    </row>
    <row r="75" spans="3:17" s="12" customFormat="1" ht="7.8" x14ac:dyDescent="0.25">
      <c r="C75" s="12" t="s">
        <v>23</v>
      </c>
      <c r="H75" s="12">
        <v>1</v>
      </c>
      <c r="I75" s="13">
        <v>13.5</v>
      </c>
      <c r="J75" s="13"/>
      <c r="K75" s="13"/>
      <c r="L75" s="13">
        <f>H75*I75</f>
        <v>13.5</v>
      </c>
      <c r="M75" s="20"/>
      <c r="N75" s="13"/>
      <c r="O75" s="13"/>
      <c r="P75" s="20"/>
      <c r="Q75" s="13"/>
    </row>
    <row r="76" spans="3:17" s="12" customFormat="1" ht="7.8" x14ac:dyDescent="0.25">
      <c r="C76" s="12" t="s">
        <v>18</v>
      </c>
      <c r="I76" s="13"/>
      <c r="J76" s="13"/>
      <c r="K76" s="13"/>
      <c r="L76" s="13"/>
      <c r="M76" s="20"/>
      <c r="N76" s="13"/>
      <c r="O76" s="13"/>
      <c r="P76" s="20"/>
      <c r="Q76" s="13"/>
    </row>
    <row r="77" spans="3:17" s="12" customFormat="1" ht="7.8" x14ac:dyDescent="0.25">
      <c r="C77" s="12" t="s">
        <v>24</v>
      </c>
      <c r="H77" s="12">
        <v>1</v>
      </c>
      <c r="I77" s="13">
        <v>20.149999999999999</v>
      </c>
      <c r="J77" s="13"/>
      <c r="K77" s="13"/>
      <c r="L77" s="13">
        <f>H77*I77</f>
        <v>20.149999999999999</v>
      </c>
      <c r="M77" s="20"/>
      <c r="N77" s="13"/>
      <c r="O77" s="13"/>
      <c r="P77" s="20"/>
      <c r="Q77" s="13"/>
    </row>
    <row r="78" spans="3:17" s="12" customFormat="1" ht="7.8" x14ac:dyDescent="0.25">
      <c r="C78" s="12" t="s">
        <v>19</v>
      </c>
      <c r="I78" s="13"/>
      <c r="J78" s="13"/>
      <c r="K78" s="13"/>
      <c r="L78" s="13"/>
      <c r="M78" s="20"/>
      <c r="N78" s="13"/>
      <c r="O78" s="13"/>
      <c r="P78" s="20"/>
      <c r="Q78" s="13"/>
    </row>
    <row r="79" spans="3:17" s="12" customFormat="1" ht="7.8" x14ac:dyDescent="0.25">
      <c r="C79" s="12" t="s">
        <v>25</v>
      </c>
      <c r="H79" s="12">
        <v>1</v>
      </c>
      <c r="I79" s="13">
        <v>46</v>
      </c>
      <c r="J79" s="13"/>
      <c r="K79" s="13"/>
      <c r="L79" s="13">
        <f>H79*I79</f>
        <v>46</v>
      </c>
      <c r="M79" s="20"/>
      <c r="N79" s="13"/>
      <c r="O79" s="13"/>
      <c r="P79" s="20"/>
      <c r="Q79" s="13"/>
    </row>
    <row r="80" spans="3:17" s="12" customFormat="1" ht="7.8" x14ac:dyDescent="0.25">
      <c r="C80" s="12" t="s">
        <v>26</v>
      </c>
      <c r="H80" s="12">
        <v>1</v>
      </c>
      <c r="I80" s="13">
        <v>38.4</v>
      </c>
      <c r="J80" s="13"/>
      <c r="K80" s="13"/>
      <c r="L80" s="13">
        <f>H80*I80</f>
        <v>38.4</v>
      </c>
      <c r="M80" s="20"/>
      <c r="N80" s="13"/>
      <c r="O80" s="13"/>
      <c r="P80" s="20"/>
      <c r="Q80" s="13"/>
    </row>
    <row r="81" spans="1:17" s="12" customFormat="1" ht="7.8" x14ac:dyDescent="0.25">
      <c r="I81" s="13"/>
      <c r="J81" s="13"/>
      <c r="K81" s="13"/>
      <c r="L81" s="13"/>
      <c r="M81" s="20">
        <f>SUM(L67:L81)</f>
        <v>220.35</v>
      </c>
      <c r="N81" s="13"/>
      <c r="O81" s="13"/>
      <c r="P81" s="20">
        <f>M81*O81</f>
        <v>0</v>
      </c>
      <c r="Q81" s="13"/>
    </row>
    <row r="82" spans="1:17" s="12" customFormat="1" ht="7.8" x14ac:dyDescent="0.25">
      <c r="I82" s="13"/>
      <c r="J82" s="13"/>
      <c r="K82" s="13"/>
      <c r="L82" s="16"/>
      <c r="M82" s="21"/>
      <c r="N82" s="13"/>
      <c r="O82" s="13"/>
      <c r="P82" s="20"/>
      <c r="Q82" s="13"/>
    </row>
    <row r="83" spans="1:17" s="12" customFormat="1" ht="7.8" x14ac:dyDescent="0.15">
      <c r="B83" s="14"/>
      <c r="I83" s="13"/>
      <c r="J83" s="13"/>
      <c r="K83" s="13"/>
      <c r="L83" s="13"/>
      <c r="M83" s="20"/>
      <c r="N83" s="13"/>
      <c r="O83" s="13"/>
      <c r="P83" s="20"/>
      <c r="Q83" s="13"/>
    </row>
    <row r="84" spans="1:17" s="12" customFormat="1" ht="10.199999999999999" x14ac:dyDescent="0.25">
      <c r="B84" s="11" t="s">
        <v>69</v>
      </c>
      <c r="I84" s="13"/>
      <c r="J84" s="13"/>
      <c r="K84" s="13"/>
      <c r="L84" s="13"/>
      <c r="M84" s="20"/>
      <c r="N84" s="13"/>
      <c r="O84" s="13"/>
      <c r="P84" s="20"/>
      <c r="Q84" s="13"/>
    </row>
    <row r="85" spans="1:17" s="12" customFormat="1" ht="10.199999999999999" x14ac:dyDescent="0.25">
      <c r="C85" s="11" t="s">
        <v>60</v>
      </c>
      <c r="I85" s="13"/>
      <c r="J85" s="13"/>
      <c r="K85" s="13"/>
      <c r="L85" s="13"/>
      <c r="M85" s="20"/>
      <c r="N85" s="13"/>
      <c r="O85" s="13"/>
      <c r="P85" s="20"/>
      <c r="Q85" s="13"/>
    </row>
    <row r="86" spans="1:17" s="12" customFormat="1" ht="55.05" customHeight="1" x14ac:dyDescent="0.25">
      <c r="D86" s="55" t="s">
        <v>96</v>
      </c>
      <c r="E86" s="55"/>
      <c r="F86" s="55"/>
      <c r="G86" s="55"/>
      <c r="H86" s="23"/>
      <c r="I86" s="31"/>
      <c r="J86" s="13"/>
      <c r="K86" s="13"/>
      <c r="L86" s="13"/>
      <c r="M86" s="20"/>
      <c r="N86" s="13"/>
      <c r="O86" s="13"/>
      <c r="P86" s="20"/>
      <c r="Q86" s="13"/>
    </row>
    <row r="87" spans="1:17" s="12" customFormat="1" ht="45" customHeight="1" x14ac:dyDescent="0.25">
      <c r="D87" s="55" t="s">
        <v>95</v>
      </c>
      <c r="E87" s="55"/>
      <c r="F87" s="55"/>
      <c r="G87" s="55"/>
      <c r="H87" s="23"/>
      <c r="I87" s="31"/>
      <c r="J87" s="13"/>
      <c r="K87" s="13"/>
      <c r="L87" s="13"/>
      <c r="M87" s="20"/>
      <c r="N87" s="13"/>
      <c r="O87" s="13"/>
      <c r="P87" s="20"/>
      <c r="Q87" s="13"/>
    </row>
    <row r="88" spans="1:17" s="12" customFormat="1" ht="7.8" x14ac:dyDescent="0.25">
      <c r="A88" s="12" t="s">
        <v>93</v>
      </c>
      <c r="I88" s="13"/>
      <c r="J88" s="13"/>
      <c r="K88" s="13"/>
      <c r="L88" s="13"/>
      <c r="M88" s="20"/>
      <c r="N88" s="13"/>
      <c r="O88" s="13"/>
      <c r="P88" s="20"/>
      <c r="Q88" s="13"/>
    </row>
    <row r="89" spans="1:17" s="12" customFormat="1" ht="7.8" x14ac:dyDescent="0.25">
      <c r="C89" s="12" t="s">
        <v>15</v>
      </c>
      <c r="I89" s="13"/>
      <c r="J89" s="13"/>
      <c r="K89" s="13"/>
      <c r="L89" s="13"/>
      <c r="M89" s="20"/>
      <c r="N89" s="13"/>
      <c r="O89" s="13"/>
      <c r="P89" s="20"/>
      <c r="Q89" s="13"/>
    </row>
    <row r="90" spans="1:17" s="12" customFormat="1" ht="7.8" x14ac:dyDescent="0.25">
      <c r="C90" s="12" t="s">
        <v>20</v>
      </c>
      <c r="H90" s="12">
        <v>1</v>
      </c>
      <c r="I90" s="13">
        <v>9.0500000000000007</v>
      </c>
      <c r="J90" s="13"/>
      <c r="K90" s="13"/>
      <c r="L90" s="13">
        <f>H90*I90</f>
        <v>9.0500000000000007</v>
      </c>
      <c r="M90" s="20"/>
      <c r="N90" s="13"/>
      <c r="O90" s="13"/>
      <c r="P90" s="20"/>
      <c r="Q90" s="13"/>
    </row>
    <row r="91" spans="1:17" s="12" customFormat="1" ht="7.8" x14ac:dyDescent="0.25">
      <c r="C91" s="12" t="s">
        <v>21</v>
      </c>
      <c r="H91" s="12">
        <v>1</v>
      </c>
      <c r="I91" s="13">
        <v>10.5</v>
      </c>
      <c r="J91" s="13"/>
      <c r="K91" s="13"/>
      <c r="L91" s="13">
        <f>H91*I91</f>
        <v>10.5</v>
      </c>
      <c r="M91" s="20"/>
      <c r="N91" s="13"/>
      <c r="O91" s="13"/>
      <c r="P91" s="20"/>
      <c r="Q91" s="13"/>
    </row>
    <row r="92" spans="1:17" s="12" customFormat="1" ht="7.8" x14ac:dyDescent="0.25">
      <c r="C92" s="12" t="s">
        <v>16</v>
      </c>
      <c r="I92" s="13"/>
      <c r="J92" s="13"/>
      <c r="K92" s="13"/>
      <c r="L92" s="13"/>
      <c r="M92" s="20"/>
      <c r="N92" s="13"/>
      <c r="O92" s="13"/>
      <c r="P92" s="20"/>
      <c r="Q92" s="13"/>
    </row>
    <row r="93" spans="1:17" s="12" customFormat="1" ht="7.8" x14ac:dyDescent="0.25">
      <c r="C93" s="12" t="s">
        <v>22</v>
      </c>
      <c r="H93" s="12">
        <v>1</v>
      </c>
      <c r="I93" s="13">
        <v>33.75</v>
      </c>
      <c r="J93" s="13"/>
      <c r="K93" s="13"/>
      <c r="L93" s="13">
        <f>H93*I93</f>
        <v>33.75</v>
      </c>
      <c r="M93" s="20"/>
      <c r="N93" s="13"/>
      <c r="O93" s="13"/>
      <c r="P93" s="20"/>
      <c r="Q93" s="13"/>
    </row>
    <row r="94" spans="1:17" s="12" customFormat="1" ht="7.8" x14ac:dyDescent="0.25">
      <c r="C94" s="12" t="s">
        <v>23</v>
      </c>
      <c r="H94" s="12">
        <v>1</v>
      </c>
      <c r="I94" s="13">
        <v>32</v>
      </c>
      <c r="J94" s="13"/>
      <c r="K94" s="13"/>
      <c r="L94" s="13">
        <f>H94*I94</f>
        <v>32</v>
      </c>
      <c r="M94" s="20"/>
      <c r="N94" s="13"/>
      <c r="O94" s="13"/>
      <c r="P94" s="20"/>
      <c r="Q94" s="13"/>
    </row>
    <row r="95" spans="1:17" s="12" customFormat="1" ht="7.8" x14ac:dyDescent="0.25">
      <c r="C95" s="12" t="s">
        <v>17</v>
      </c>
      <c r="I95" s="13"/>
      <c r="J95" s="13"/>
      <c r="K95" s="13"/>
      <c r="L95" s="13"/>
      <c r="M95" s="20"/>
      <c r="N95" s="13"/>
      <c r="O95" s="13"/>
      <c r="P95" s="20"/>
      <c r="Q95" s="13"/>
    </row>
    <row r="96" spans="1:17" s="12" customFormat="1" ht="7.8" x14ac:dyDescent="0.25">
      <c r="C96" s="12" t="s">
        <v>22</v>
      </c>
      <c r="H96" s="12">
        <v>1</v>
      </c>
      <c r="I96" s="13">
        <v>17</v>
      </c>
      <c r="J96" s="13"/>
      <c r="K96" s="13"/>
      <c r="L96" s="13">
        <f>H96*I96</f>
        <v>17</v>
      </c>
      <c r="M96" s="20"/>
      <c r="N96" s="13"/>
      <c r="O96" s="13"/>
      <c r="P96" s="20"/>
      <c r="Q96" s="13"/>
    </row>
    <row r="97" spans="2:17" s="12" customFormat="1" ht="7.8" x14ac:dyDescent="0.25">
      <c r="C97" s="12" t="s">
        <v>23</v>
      </c>
      <c r="H97" s="12">
        <v>1</v>
      </c>
      <c r="I97" s="13">
        <v>13.5</v>
      </c>
      <c r="J97" s="13"/>
      <c r="K97" s="13"/>
      <c r="L97" s="13">
        <f>H97*I97</f>
        <v>13.5</v>
      </c>
      <c r="M97" s="20"/>
      <c r="N97" s="13"/>
      <c r="O97" s="13"/>
      <c r="P97" s="20"/>
      <c r="Q97" s="13"/>
    </row>
    <row r="98" spans="2:17" s="12" customFormat="1" ht="7.8" x14ac:dyDescent="0.25">
      <c r="C98" s="12" t="s">
        <v>18</v>
      </c>
      <c r="I98" s="13"/>
      <c r="J98" s="13"/>
      <c r="K98" s="13"/>
      <c r="L98" s="13"/>
      <c r="M98" s="20"/>
      <c r="N98" s="13"/>
      <c r="O98" s="13"/>
      <c r="P98" s="20"/>
      <c r="Q98" s="13"/>
    </row>
    <row r="99" spans="2:17" s="12" customFormat="1" ht="7.8" x14ac:dyDescent="0.25">
      <c r="C99" s="12" t="s">
        <v>24</v>
      </c>
      <c r="H99" s="12">
        <v>1</v>
      </c>
      <c r="I99" s="13">
        <v>20.149999999999999</v>
      </c>
      <c r="J99" s="13"/>
      <c r="K99" s="13"/>
      <c r="L99" s="13">
        <f>H99*I99</f>
        <v>20.149999999999999</v>
      </c>
      <c r="M99" s="20"/>
      <c r="N99" s="13"/>
      <c r="O99" s="13"/>
      <c r="P99" s="20"/>
      <c r="Q99" s="13"/>
    </row>
    <row r="100" spans="2:17" s="12" customFormat="1" ht="7.8" x14ac:dyDescent="0.25">
      <c r="C100" s="12" t="s">
        <v>19</v>
      </c>
      <c r="I100" s="13"/>
      <c r="J100" s="13"/>
      <c r="K100" s="13"/>
      <c r="L100" s="13"/>
      <c r="M100" s="20"/>
      <c r="N100" s="13"/>
      <c r="O100" s="13"/>
      <c r="P100" s="20"/>
      <c r="Q100" s="13"/>
    </row>
    <row r="101" spans="2:17" s="12" customFormat="1" ht="7.8" x14ac:dyDescent="0.25">
      <c r="C101" s="12" t="s">
        <v>25</v>
      </c>
      <c r="H101" s="12">
        <v>1</v>
      </c>
      <c r="I101" s="13">
        <v>46</v>
      </c>
      <c r="J101" s="13"/>
      <c r="K101" s="13"/>
      <c r="L101" s="13">
        <f>H101*I101</f>
        <v>46</v>
      </c>
      <c r="M101" s="20"/>
      <c r="N101" s="13"/>
      <c r="O101" s="13"/>
      <c r="P101" s="20"/>
      <c r="Q101" s="13"/>
    </row>
    <row r="102" spans="2:17" s="12" customFormat="1" ht="7.8" x14ac:dyDescent="0.25">
      <c r="C102" s="12" t="s">
        <v>26</v>
      </c>
      <c r="H102" s="12">
        <v>1</v>
      </c>
      <c r="I102" s="13">
        <v>38.4</v>
      </c>
      <c r="J102" s="13"/>
      <c r="K102" s="13"/>
      <c r="L102" s="13">
        <f>H102*I102</f>
        <v>38.4</v>
      </c>
      <c r="M102" s="20"/>
      <c r="N102" s="13"/>
      <c r="O102" s="13"/>
      <c r="P102" s="20"/>
      <c r="Q102" s="13"/>
    </row>
    <row r="103" spans="2:17" s="12" customFormat="1" ht="7.8" x14ac:dyDescent="0.25">
      <c r="I103" s="13"/>
      <c r="J103" s="13"/>
      <c r="K103" s="13"/>
      <c r="L103" s="13"/>
      <c r="M103" s="20">
        <f>SUM(L89:L103)</f>
        <v>220.35</v>
      </c>
      <c r="N103" s="13"/>
      <c r="O103" s="13"/>
      <c r="P103" s="20">
        <f>M103*O103</f>
        <v>0</v>
      </c>
      <c r="Q103" s="13"/>
    </row>
    <row r="104" spans="2:17" s="12" customFormat="1" ht="7.8" x14ac:dyDescent="0.25">
      <c r="I104" s="13"/>
      <c r="J104" s="13"/>
      <c r="K104" s="13"/>
      <c r="L104" s="16"/>
      <c r="M104" s="21"/>
      <c r="N104" s="13"/>
      <c r="O104" s="13"/>
      <c r="P104" s="20"/>
      <c r="Q104" s="13"/>
    </row>
    <row r="105" spans="2:17" s="12" customFormat="1" ht="7.8" x14ac:dyDescent="0.15">
      <c r="B105" s="14"/>
      <c r="I105" s="13"/>
      <c r="J105" s="13"/>
      <c r="K105" s="13"/>
      <c r="L105" s="13"/>
      <c r="M105" s="20"/>
      <c r="N105" s="13"/>
      <c r="O105" s="13"/>
      <c r="P105" s="20"/>
      <c r="Q105" s="13"/>
    </row>
    <row r="106" spans="2:17" s="12" customFormat="1" ht="10.199999999999999" x14ac:dyDescent="0.25">
      <c r="B106" s="11" t="s">
        <v>70</v>
      </c>
      <c r="I106" s="13"/>
      <c r="J106" s="13"/>
      <c r="K106" s="13"/>
      <c r="L106" s="13"/>
      <c r="M106" s="20"/>
      <c r="N106" s="13"/>
      <c r="O106" s="13"/>
      <c r="P106" s="20"/>
      <c r="Q106" s="13"/>
    </row>
    <row r="107" spans="2:17" s="12" customFormat="1" ht="10.199999999999999" x14ac:dyDescent="0.25">
      <c r="C107" s="11" t="s">
        <v>61</v>
      </c>
      <c r="I107" s="13"/>
      <c r="J107" s="13"/>
      <c r="K107" s="13"/>
      <c r="L107" s="13"/>
      <c r="M107" s="20"/>
      <c r="N107" s="13"/>
      <c r="O107" s="13"/>
      <c r="P107" s="20"/>
      <c r="Q107" s="13"/>
    </row>
    <row r="108" spans="2:17" s="12" customFormat="1" ht="55.05" customHeight="1" x14ac:dyDescent="0.25">
      <c r="D108" s="55" t="s">
        <v>98</v>
      </c>
      <c r="E108" s="55"/>
      <c r="F108" s="55"/>
      <c r="G108" s="55"/>
      <c r="H108" s="23"/>
      <c r="I108" s="31"/>
      <c r="J108" s="13"/>
      <c r="K108" s="13"/>
      <c r="L108" s="13"/>
      <c r="M108" s="20"/>
      <c r="N108" s="13"/>
      <c r="O108" s="13"/>
      <c r="P108" s="20"/>
      <c r="Q108" s="13"/>
    </row>
    <row r="109" spans="2:17" s="12" customFormat="1" ht="34.950000000000003" customHeight="1" x14ac:dyDescent="0.25">
      <c r="D109" s="55" t="s">
        <v>97</v>
      </c>
      <c r="E109" s="55"/>
      <c r="F109" s="55"/>
      <c r="G109" s="55"/>
      <c r="H109" s="23"/>
      <c r="I109" s="31"/>
      <c r="J109" s="13"/>
      <c r="K109" s="13"/>
      <c r="L109" s="13"/>
      <c r="M109" s="20"/>
      <c r="N109" s="13"/>
      <c r="O109" s="13"/>
      <c r="P109" s="20"/>
      <c r="Q109" s="13"/>
    </row>
    <row r="110" spans="2:17" s="12" customFormat="1" ht="7.8" x14ac:dyDescent="0.25">
      <c r="I110" s="13"/>
      <c r="J110" s="13"/>
      <c r="K110" s="13"/>
      <c r="L110" s="13"/>
      <c r="M110" s="20"/>
      <c r="N110" s="13"/>
      <c r="O110" s="13"/>
      <c r="P110" s="20"/>
      <c r="Q110" s="13"/>
    </row>
    <row r="111" spans="2:17" s="12" customFormat="1" ht="7.8" x14ac:dyDescent="0.25">
      <c r="C111" s="12" t="s">
        <v>15</v>
      </c>
      <c r="I111" s="13"/>
      <c r="J111" s="13"/>
      <c r="K111" s="13"/>
      <c r="L111" s="13"/>
      <c r="M111" s="20"/>
      <c r="N111" s="13"/>
      <c r="O111" s="13"/>
      <c r="P111" s="20"/>
      <c r="Q111" s="13"/>
    </row>
    <row r="112" spans="2:17" s="12" customFormat="1" ht="7.8" x14ac:dyDescent="0.25">
      <c r="C112" s="12" t="s">
        <v>20</v>
      </c>
      <c r="H112" s="12">
        <v>4</v>
      </c>
      <c r="I112" s="13">
        <v>9.0500000000000007</v>
      </c>
      <c r="J112" s="13">
        <v>0.9</v>
      </c>
      <c r="K112" s="13">
        <v>0.03</v>
      </c>
      <c r="L112" s="13">
        <f>H112*I112*J112*K112</f>
        <v>0.97740000000000016</v>
      </c>
      <c r="M112" s="20"/>
      <c r="N112" s="13"/>
      <c r="O112" s="13"/>
      <c r="P112" s="20"/>
      <c r="Q112" s="13"/>
    </row>
    <row r="113" spans="1:17" s="12" customFormat="1" ht="7.8" x14ac:dyDescent="0.25">
      <c r="C113" s="12" t="s">
        <v>21</v>
      </c>
      <c r="H113" s="12">
        <v>4</v>
      </c>
      <c r="I113" s="13">
        <v>10.5</v>
      </c>
      <c r="J113" s="13">
        <v>1.2</v>
      </c>
      <c r="K113" s="13">
        <v>0.03</v>
      </c>
      <c r="L113" s="13">
        <f>H113*I113*J113*K113</f>
        <v>1.512</v>
      </c>
      <c r="M113" s="20"/>
      <c r="N113" s="13"/>
      <c r="O113" s="13"/>
      <c r="P113" s="20"/>
      <c r="Q113" s="13"/>
    </row>
    <row r="114" spans="1:17" s="12" customFormat="1" ht="7.8" x14ac:dyDescent="0.25">
      <c r="C114" s="12" t="s">
        <v>16</v>
      </c>
      <c r="I114" s="13"/>
      <c r="J114" s="13"/>
      <c r="K114" s="13"/>
      <c r="L114" s="13"/>
      <c r="M114" s="20"/>
      <c r="N114" s="13"/>
      <c r="O114" s="13"/>
      <c r="P114" s="20"/>
      <c r="Q114" s="13"/>
    </row>
    <row r="115" spans="1:17" s="12" customFormat="1" ht="7.8" x14ac:dyDescent="0.25">
      <c r="C115" s="12" t="s">
        <v>22</v>
      </c>
      <c r="H115" s="12">
        <v>2</v>
      </c>
      <c r="I115" s="13">
        <v>33.75</v>
      </c>
      <c r="J115" s="13">
        <v>0.9</v>
      </c>
      <c r="K115" s="13">
        <v>0.03</v>
      </c>
      <c r="L115" s="13">
        <f>H115*I115*J115*K115</f>
        <v>1.8225</v>
      </c>
      <c r="M115" s="20"/>
      <c r="N115" s="13"/>
      <c r="O115" s="13"/>
      <c r="P115" s="20"/>
      <c r="Q115" s="13"/>
    </row>
    <row r="116" spans="1:17" s="12" customFormat="1" ht="7.8" x14ac:dyDescent="0.25">
      <c r="C116" s="12" t="s">
        <v>23</v>
      </c>
      <c r="H116" s="12">
        <v>1</v>
      </c>
      <c r="I116" s="13">
        <v>32</v>
      </c>
      <c r="J116" s="13">
        <v>0.9</v>
      </c>
      <c r="K116" s="13">
        <v>0.03</v>
      </c>
      <c r="L116" s="13">
        <f>H116*I116*J116*K116</f>
        <v>0.86399999999999999</v>
      </c>
      <c r="M116" s="20"/>
      <c r="N116" s="13"/>
      <c r="O116" s="13"/>
      <c r="P116" s="20"/>
      <c r="Q116" s="13"/>
    </row>
    <row r="117" spans="1:17" s="12" customFormat="1" ht="7.8" x14ac:dyDescent="0.25">
      <c r="C117" s="12" t="s">
        <v>17</v>
      </c>
      <c r="I117" s="13"/>
      <c r="J117" s="13"/>
      <c r="K117" s="13"/>
      <c r="L117" s="13"/>
      <c r="M117" s="20"/>
      <c r="N117" s="13"/>
      <c r="O117" s="13"/>
      <c r="P117" s="20"/>
      <c r="Q117" s="13"/>
    </row>
    <row r="118" spans="1:17" s="12" customFormat="1" ht="7.8" x14ac:dyDescent="0.25">
      <c r="C118" s="12" t="s">
        <v>22</v>
      </c>
      <c r="H118" s="12">
        <v>2</v>
      </c>
      <c r="I118" s="13">
        <v>17</v>
      </c>
      <c r="J118" s="13">
        <v>0.9</v>
      </c>
      <c r="K118" s="13">
        <v>0.03</v>
      </c>
      <c r="L118" s="13">
        <f>H118*I118*J118*K118</f>
        <v>0.91800000000000004</v>
      </c>
      <c r="M118" s="20"/>
      <c r="N118" s="13"/>
      <c r="O118" s="13"/>
      <c r="P118" s="20"/>
      <c r="Q118" s="13"/>
    </row>
    <row r="119" spans="1:17" s="12" customFormat="1" ht="7.8" x14ac:dyDescent="0.25">
      <c r="C119" s="12" t="s">
        <v>23</v>
      </c>
      <c r="H119" s="12">
        <v>1</v>
      </c>
      <c r="I119" s="13">
        <v>13.5</v>
      </c>
      <c r="J119" s="13">
        <v>0.9</v>
      </c>
      <c r="K119" s="13">
        <v>0.03</v>
      </c>
      <c r="L119" s="13">
        <f>H119*I119*J119*K119</f>
        <v>0.36449999999999999</v>
      </c>
      <c r="M119" s="20"/>
      <c r="N119" s="13"/>
      <c r="O119" s="13"/>
      <c r="P119" s="20"/>
      <c r="Q119" s="13"/>
    </row>
    <row r="120" spans="1:17" s="12" customFormat="1" ht="7.8" x14ac:dyDescent="0.25">
      <c r="C120" s="12" t="s">
        <v>18</v>
      </c>
      <c r="I120" s="13"/>
      <c r="J120" s="13"/>
      <c r="K120" s="13"/>
      <c r="L120" s="13"/>
      <c r="M120" s="20"/>
      <c r="N120" s="13"/>
      <c r="O120" s="13"/>
      <c r="P120" s="20"/>
      <c r="Q120" s="13"/>
    </row>
    <row r="121" spans="1:17" s="12" customFormat="1" ht="7.8" x14ac:dyDescent="0.25">
      <c r="C121" s="12" t="s">
        <v>24</v>
      </c>
      <c r="H121" s="12">
        <v>3</v>
      </c>
      <c r="I121" s="13">
        <v>20.149999999999999</v>
      </c>
      <c r="J121" s="13">
        <v>0.9</v>
      </c>
      <c r="K121" s="13">
        <v>0.03</v>
      </c>
      <c r="L121" s="13">
        <f>H121*I121*J121*K121</f>
        <v>1.6321499999999998</v>
      </c>
      <c r="M121" s="20"/>
      <c r="N121" s="13"/>
      <c r="O121" s="13"/>
      <c r="P121" s="20"/>
      <c r="Q121" s="13"/>
    </row>
    <row r="122" spans="1:17" s="12" customFormat="1" ht="7.8" x14ac:dyDescent="0.25">
      <c r="C122" s="12" t="s">
        <v>19</v>
      </c>
      <c r="I122" s="13"/>
      <c r="J122" s="13"/>
      <c r="K122" s="13"/>
      <c r="L122" s="13"/>
      <c r="M122" s="20"/>
      <c r="N122" s="13"/>
      <c r="O122" s="13"/>
      <c r="P122" s="20"/>
      <c r="Q122" s="13"/>
    </row>
    <row r="123" spans="1:17" s="12" customFormat="1" ht="7.8" x14ac:dyDescent="0.25">
      <c r="C123" s="12" t="s">
        <v>25</v>
      </c>
      <c r="H123" s="12">
        <v>3</v>
      </c>
      <c r="I123" s="13">
        <v>46</v>
      </c>
      <c r="J123" s="13">
        <v>0.9</v>
      </c>
      <c r="K123" s="13">
        <v>0.03</v>
      </c>
      <c r="L123" s="13">
        <f>H123*I123*J123*K123</f>
        <v>3.726</v>
      </c>
      <c r="M123" s="20"/>
      <c r="N123" s="13"/>
      <c r="O123" s="13"/>
      <c r="P123" s="20"/>
      <c r="Q123" s="13"/>
    </row>
    <row r="124" spans="1:17" s="12" customFormat="1" ht="7.8" x14ac:dyDescent="0.25">
      <c r="C124" s="12" t="s">
        <v>26</v>
      </c>
      <c r="H124" s="12">
        <v>1</v>
      </c>
      <c r="I124" s="13">
        <v>38.4</v>
      </c>
      <c r="J124" s="13">
        <v>0.9</v>
      </c>
      <c r="K124" s="13">
        <v>0.03</v>
      </c>
      <c r="L124" s="13">
        <f>H124*I124*J124*K124</f>
        <v>1.0367999999999999</v>
      </c>
      <c r="M124" s="20"/>
      <c r="N124" s="13"/>
      <c r="O124" s="13"/>
      <c r="P124" s="20"/>
      <c r="Q124" s="13"/>
    </row>
    <row r="125" spans="1:17" s="12" customFormat="1" ht="7.8" x14ac:dyDescent="0.25">
      <c r="I125" s="13"/>
      <c r="J125" s="13"/>
      <c r="K125" s="13"/>
      <c r="L125" s="13"/>
      <c r="M125" s="20">
        <f>SUM(L111:L125)</f>
        <v>12.853349999999999</v>
      </c>
      <c r="N125" s="13"/>
      <c r="O125" s="13"/>
      <c r="P125" s="20">
        <f>M125*O125</f>
        <v>0</v>
      </c>
      <c r="Q125" s="13"/>
    </row>
    <row r="126" spans="1:17" s="12" customFormat="1" ht="7.8" x14ac:dyDescent="0.25">
      <c r="I126" s="13"/>
      <c r="J126" s="13"/>
      <c r="K126" s="13"/>
      <c r="L126" s="16"/>
      <c r="M126" s="21"/>
      <c r="N126" s="13"/>
      <c r="O126" s="13"/>
      <c r="P126" s="20"/>
      <c r="Q126" s="13"/>
    </row>
    <row r="127" spans="1:17" s="12" customFormat="1" ht="7.8" x14ac:dyDescent="0.25">
      <c r="I127" s="13"/>
      <c r="J127" s="13"/>
      <c r="K127" s="13"/>
      <c r="L127" s="13"/>
      <c r="M127" s="20"/>
      <c r="N127" s="13"/>
      <c r="O127" s="13"/>
      <c r="P127" s="20"/>
      <c r="Q127" s="13"/>
    </row>
    <row r="128" spans="1:17" s="12" customFormat="1" ht="7.8" x14ac:dyDescent="0.25">
      <c r="A128" s="15"/>
      <c r="B128" s="15"/>
      <c r="C128" s="15"/>
      <c r="D128" s="15"/>
      <c r="E128" s="15"/>
      <c r="F128" s="15"/>
      <c r="G128" s="15"/>
      <c r="H128" s="15"/>
      <c r="I128" s="16"/>
      <c r="J128" s="16"/>
      <c r="K128" s="16"/>
      <c r="L128" s="16"/>
      <c r="M128" s="21"/>
      <c r="N128" s="16"/>
      <c r="O128" s="16"/>
      <c r="P128" s="21"/>
      <c r="Q128" s="16"/>
    </row>
    <row r="129" spans="2:17" customFormat="1" x14ac:dyDescent="0.25">
      <c r="H129" s="22"/>
      <c r="I129" s="1"/>
      <c r="J129" s="1"/>
      <c r="K129" s="22"/>
      <c r="L129" s="1"/>
    </row>
    <row r="130" spans="2:17" s="12" customFormat="1" ht="12" customHeight="1" x14ac:dyDescent="0.15">
      <c r="B130" s="14"/>
      <c r="F130" s="39" t="str">
        <f>'03 MITJANS DE PROTECCIÓ'!$B$10</f>
        <v>CAPÍTOL 03 - MITJANS DE PROTECCIÓ I DE SEGURETAT</v>
      </c>
      <c r="G130" s="39"/>
      <c r="H130" s="21"/>
      <c r="I130" s="37"/>
      <c r="J130" s="16"/>
      <c r="K130" s="39" t="s">
        <v>65</v>
      </c>
      <c r="L130" s="16"/>
      <c r="M130" s="38">
        <f>SUM(P20:P126)</f>
        <v>0</v>
      </c>
    </row>
    <row r="131" spans="2:17" customFormat="1" x14ac:dyDescent="0.25">
      <c r="I131" s="1"/>
      <c r="J131" s="1"/>
      <c r="K131" s="1"/>
      <c r="L131" s="1"/>
      <c r="M131" s="22"/>
      <c r="N131" s="1"/>
      <c r="O131" s="1"/>
      <c r="P131" s="22"/>
      <c r="Q131" s="1"/>
    </row>
    <row r="132" spans="2:17" customFormat="1" x14ac:dyDescent="0.25">
      <c r="I132" s="1"/>
      <c r="J132" s="1"/>
      <c r="K132" s="1"/>
      <c r="L132" s="1"/>
      <c r="M132" s="22"/>
      <c r="N132" s="1"/>
      <c r="O132" s="1"/>
      <c r="P132" s="22"/>
      <c r="Q132" s="1"/>
    </row>
    <row r="133" spans="2:17" customFormat="1" x14ac:dyDescent="0.25">
      <c r="I133" s="1"/>
      <c r="J133" s="1"/>
      <c r="K133" s="1"/>
      <c r="L133" s="1"/>
      <c r="M133" s="22"/>
      <c r="N133" s="1"/>
      <c r="O133" s="1"/>
      <c r="P133" s="22"/>
      <c r="Q133" s="1"/>
    </row>
    <row r="134" spans="2:17" customFormat="1" x14ac:dyDescent="0.25">
      <c r="I134" s="1"/>
      <c r="J134" s="1"/>
      <c r="K134" s="1"/>
      <c r="L134" s="1"/>
      <c r="M134" s="22"/>
      <c r="N134" s="1"/>
      <c r="O134" s="1"/>
      <c r="P134" s="22"/>
      <c r="Q134" s="1"/>
    </row>
    <row r="135" spans="2:17" customFormat="1" x14ac:dyDescent="0.25">
      <c r="I135" s="1"/>
      <c r="J135" s="1"/>
      <c r="K135" s="1"/>
      <c r="L135" s="1"/>
      <c r="M135" s="22"/>
      <c r="N135" s="1"/>
      <c r="O135" s="1"/>
      <c r="P135" s="22"/>
      <c r="Q135" s="1"/>
    </row>
    <row r="136" spans="2:17" customFormat="1" x14ac:dyDescent="0.25">
      <c r="I136" s="1"/>
      <c r="J136" s="1"/>
      <c r="K136" s="1"/>
      <c r="L136" s="1"/>
      <c r="M136" s="22"/>
      <c r="N136" s="1"/>
      <c r="O136" s="1"/>
      <c r="P136" s="22"/>
      <c r="Q136" s="1"/>
    </row>
    <row r="137" spans="2:17" customFormat="1" x14ac:dyDescent="0.25">
      <c r="I137" s="1"/>
      <c r="J137" s="1"/>
      <c r="K137" s="1"/>
      <c r="L137" s="1"/>
      <c r="M137" s="22"/>
      <c r="N137" s="1"/>
      <c r="O137" s="1"/>
      <c r="P137" s="22"/>
      <c r="Q137" s="1"/>
    </row>
    <row r="138" spans="2:17" customFormat="1" x14ac:dyDescent="0.25">
      <c r="I138" s="1"/>
      <c r="J138" s="1"/>
      <c r="K138" s="1"/>
      <c r="L138" s="1"/>
      <c r="M138" s="22"/>
      <c r="N138" s="1"/>
      <c r="O138" s="1"/>
      <c r="P138" s="22"/>
      <c r="Q138" s="1"/>
    </row>
    <row r="139" spans="2:17" customFormat="1" x14ac:dyDescent="0.25">
      <c r="I139" s="1"/>
      <c r="J139" s="1"/>
      <c r="K139" s="1"/>
      <c r="L139" s="1"/>
      <c r="M139" s="22"/>
      <c r="N139" s="1"/>
      <c r="O139" s="1"/>
      <c r="P139" s="22"/>
      <c r="Q139" s="1"/>
    </row>
    <row r="140" spans="2:17" customFormat="1" x14ac:dyDescent="0.25">
      <c r="I140" s="1"/>
      <c r="J140" s="1"/>
      <c r="K140" s="1"/>
      <c r="L140" s="1"/>
      <c r="M140" s="22"/>
      <c r="N140" s="1"/>
      <c r="O140" s="1"/>
      <c r="P140" s="22"/>
      <c r="Q140" s="1"/>
    </row>
  </sheetData>
  <mergeCells count="15">
    <mergeCell ref="J3:M3"/>
    <mergeCell ref="G4:I4"/>
    <mergeCell ref="J4:M4"/>
    <mergeCell ref="L5:M5"/>
    <mergeCell ref="D33:G33"/>
    <mergeCell ref="D108:G108"/>
    <mergeCell ref="D109:G109"/>
    <mergeCell ref="D14:G14"/>
    <mergeCell ref="D15:G15"/>
    <mergeCell ref="D86:G86"/>
    <mergeCell ref="D54:G54"/>
    <mergeCell ref="D64:G64"/>
    <mergeCell ref="D65:G65"/>
    <mergeCell ref="D55:G55"/>
    <mergeCell ref="D87:G87"/>
  </mergeCells>
  <pageMargins left="0.59055118110236227" right="0.19685039370078741" top="0.59055118110236227" bottom="0.59055118110236227" header="0" footer="0"/>
  <pageSetup paperSize="9" scale="80" fitToHeight="0" orientation="portrait" horizontalDpi="300" verticalDpi="300" r:id="rId1"/>
  <headerFooter alignWithMargins="0"/>
  <rowBreaks count="1" manualBreakCount="1">
    <brk id="82" max="1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1"/>
  <sheetViews>
    <sheetView showGridLines="0" tabSelected="1" view="pageBreakPreview" zoomScaleNormal="100" zoomScaleSheetLayoutView="100" workbookViewId="0">
      <pane ySplit="8" topLeftCell="A9" activePane="bottomLeft" state="frozen"/>
      <selection pane="bottomLeft" activeCell="E13" sqref="E13"/>
    </sheetView>
  </sheetViews>
  <sheetFormatPr defaultColWidth="11.44140625" defaultRowHeight="13.2" x14ac:dyDescent="0.25"/>
  <cols>
    <col min="1" max="1" width="1.6640625" customWidth="1"/>
    <col min="2" max="2" width="5.6640625" customWidth="1"/>
    <col min="3" max="4" width="3.6640625" customWidth="1"/>
    <col min="5" max="5" width="10.6640625" customWidth="1"/>
    <col min="6" max="6" width="30.6640625" customWidth="1"/>
    <col min="7" max="7" width="3.6640625" customWidth="1"/>
    <col min="8" max="8" width="4.6640625" customWidth="1"/>
    <col min="9" max="12" width="7.6640625" style="1" customWidth="1"/>
    <col min="13" max="13" width="8.6640625" style="22" customWidth="1"/>
  </cols>
  <sheetData>
    <row r="1" spans="1:17" s="2" customFormat="1" ht="5.0999999999999996" customHeight="1" x14ac:dyDescent="0.25">
      <c r="I1" s="3"/>
      <c r="J1" s="3"/>
      <c r="K1" s="3"/>
      <c r="L1" s="3"/>
      <c r="M1" s="17"/>
    </row>
    <row r="2" spans="1:17" s="2" customFormat="1" ht="11.1" customHeight="1" x14ac:dyDescent="0.25">
      <c r="G2" s="7"/>
      <c r="H2" s="7"/>
      <c r="I2" s="8"/>
      <c r="J2" s="8"/>
      <c r="K2" s="8"/>
      <c r="L2" s="8"/>
      <c r="M2" s="18"/>
    </row>
    <row r="3" spans="1:17" s="2" customFormat="1" ht="11.1" customHeight="1" x14ac:dyDescent="0.25">
      <c r="I3" s="4" t="s">
        <v>2</v>
      </c>
      <c r="J3" s="56" t="s">
        <v>28</v>
      </c>
      <c r="K3" s="56"/>
      <c r="L3" s="56"/>
      <c r="M3" s="56"/>
    </row>
    <row r="4" spans="1:17" s="2" customFormat="1" ht="11.1" customHeight="1" x14ac:dyDescent="0.25">
      <c r="G4" s="57" t="s">
        <v>27</v>
      </c>
      <c r="H4" s="57"/>
      <c r="I4" s="57"/>
      <c r="J4" s="56" t="s">
        <v>29</v>
      </c>
      <c r="K4" s="56"/>
      <c r="L4" s="56"/>
      <c r="M4" s="56"/>
    </row>
    <row r="5" spans="1:17" s="2" customFormat="1" ht="11.1" customHeight="1" x14ac:dyDescent="0.25">
      <c r="I5" s="4" t="s">
        <v>1</v>
      </c>
      <c r="J5" s="4"/>
      <c r="L5" s="58" t="s">
        <v>99</v>
      </c>
      <c r="M5" s="59"/>
    </row>
    <row r="6" spans="1:17" s="2" customFormat="1" ht="11.1" customHeight="1" x14ac:dyDescent="0.25">
      <c r="G6" s="5"/>
      <c r="H6" s="5"/>
      <c r="I6" s="6"/>
      <c r="J6" s="6"/>
      <c r="K6" s="6"/>
      <c r="L6" s="6"/>
      <c r="M6" s="19"/>
    </row>
    <row r="7" spans="1:17" s="2" customFormat="1" ht="11.1" customHeight="1" x14ac:dyDescent="0.25">
      <c r="I7" s="3"/>
      <c r="J7" s="3"/>
      <c r="K7" s="3"/>
      <c r="L7" s="3"/>
      <c r="M7" s="17"/>
    </row>
    <row r="8" spans="1:17" s="11" customFormat="1" ht="10.199999999999999" x14ac:dyDescent="0.25">
      <c r="A8" s="10"/>
      <c r="B8" s="10" t="s">
        <v>4</v>
      </c>
      <c r="C8" s="10"/>
      <c r="D8" s="10" t="s">
        <v>5</v>
      </c>
      <c r="E8" s="10"/>
      <c r="F8" s="10" t="s">
        <v>6</v>
      </c>
      <c r="G8" s="10"/>
      <c r="H8" s="25" t="s">
        <v>7</v>
      </c>
      <c r="I8" s="26" t="s">
        <v>8</v>
      </c>
      <c r="J8" s="26" t="s">
        <v>9</v>
      </c>
      <c r="K8" s="26" t="s">
        <v>10</v>
      </c>
      <c r="L8" s="26" t="s">
        <v>11</v>
      </c>
      <c r="M8" s="26" t="s">
        <v>12</v>
      </c>
    </row>
    <row r="9" spans="1:17" s="11" customFormat="1" ht="15.9" customHeight="1" x14ac:dyDescent="0.25">
      <c r="H9" s="28"/>
      <c r="I9" s="29"/>
      <c r="J9" s="29"/>
      <c r="K9" s="29"/>
      <c r="L9" s="29"/>
      <c r="M9" s="29"/>
    </row>
    <row r="10" spans="1:17" s="12" customFormat="1" ht="15.9" customHeight="1" x14ac:dyDescent="0.25">
      <c r="I10" s="13"/>
      <c r="J10" s="13"/>
      <c r="K10" s="13"/>
      <c r="L10" s="13"/>
      <c r="M10" s="20"/>
    </row>
    <row r="11" spans="1:17" s="12" customFormat="1" ht="15.9" customHeight="1" x14ac:dyDescent="0.25">
      <c r="I11" s="13"/>
      <c r="J11" s="13"/>
      <c r="K11" s="13"/>
      <c r="L11" s="13"/>
      <c r="M11" s="20"/>
    </row>
    <row r="12" spans="1:17" s="12" customFormat="1" ht="15.9" customHeight="1" x14ac:dyDescent="0.25">
      <c r="I12" s="13"/>
      <c r="J12" s="13"/>
      <c r="K12" s="13"/>
      <c r="L12" s="13"/>
      <c r="M12" s="20"/>
    </row>
    <row r="13" spans="1:17" s="12" customFormat="1" ht="15.9" customHeight="1" x14ac:dyDescent="0.3">
      <c r="E13" s="27" t="s">
        <v>0</v>
      </c>
      <c r="I13" s="13"/>
      <c r="J13" s="13"/>
      <c r="K13" s="64" t="s">
        <v>64</v>
      </c>
      <c r="L13" s="64"/>
      <c r="M13" s="36"/>
    </row>
    <row r="14" spans="1:17" s="12" customFormat="1" ht="8.25" customHeight="1" x14ac:dyDescent="0.25">
      <c r="A14" s="15"/>
      <c r="B14" s="15"/>
      <c r="C14" s="15"/>
      <c r="D14" s="15"/>
      <c r="E14" s="15"/>
      <c r="F14" s="15"/>
      <c r="G14" s="15"/>
      <c r="H14" s="15"/>
      <c r="I14" s="16"/>
      <c r="J14" s="16"/>
      <c r="K14" s="16"/>
      <c r="L14" s="16"/>
      <c r="M14" s="21"/>
    </row>
    <row r="15" spans="1:17" s="12" customFormat="1" ht="15.9" customHeight="1" x14ac:dyDescent="0.25">
      <c r="I15" s="13"/>
      <c r="J15" s="13"/>
      <c r="K15" s="13"/>
      <c r="L15" s="13"/>
      <c r="M15" s="20"/>
    </row>
    <row r="16" spans="1:17" s="12" customFormat="1" ht="15" x14ac:dyDescent="0.25">
      <c r="B16" s="35" t="s">
        <v>44</v>
      </c>
      <c r="I16" s="13"/>
      <c r="J16" s="13"/>
      <c r="K16" s="60">
        <f>'01 PASSERES FUSTA'!$M$84</f>
        <v>0</v>
      </c>
      <c r="L16" s="60"/>
      <c r="M16" s="20"/>
      <c r="N16" s="13"/>
      <c r="O16" s="13"/>
      <c r="P16" s="20"/>
      <c r="Q16" s="13"/>
    </row>
    <row r="17" spans="1:13" s="12" customFormat="1" ht="9.9" customHeight="1" x14ac:dyDescent="0.15">
      <c r="B17" s="14"/>
      <c r="J17" s="13"/>
      <c r="K17" s="40"/>
      <c r="L17" s="41"/>
      <c r="M17" s="20"/>
    </row>
    <row r="18" spans="1:13" s="12" customFormat="1" ht="15" x14ac:dyDescent="0.25">
      <c r="B18" s="35" t="s">
        <v>45</v>
      </c>
      <c r="J18" s="13"/>
      <c r="K18" s="60">
        <f>'02 FAÇANES PEDRA'!$M$75</f>
        <v>0</v>
      </c>
      <c r="L18" s="60"/>
      <c r="M18" s="20"/>
    </row>
    <row r="19" spans="1:13" s="12" customFormat="1" ht="9.9" customHeight="1" x14ac:dyDescent="0.15">
      <c r="B19" s="14"/>
      <c r="J19" s="13"/>
      <c r="K19" s="40"/>
      <c r="L19" s="41"/>
      <c r="M19" s="20"/>
    </row>
    <row r="20" spans="1:13" s="12" customFormat="1" ht="15" x14ac:dyDescent="0.25">
      <c r="B20" s="35" t="s">
        <v>56</v>
      </c>
      <c r="I20" s="13"/>
      <c r="J20" s="13"/>
      <c r="K20" s="60">
        <f>'03 MITJANS DE PROTECCIÓ'!$M$130</f>
        <v>0</v>
      </c>
      <c r="L20" s="60"/>
      <c r="M20" s="20"/>
    </row>
    <row r="21" spans="1:13" s="12" customFormat="1" ht="9.9" customHeight="1" x14ac:dyDescent="0.15">
      <c r="B21" s="14"/>
      <c r="J21" s="13"/>
      <c r="K21" s="13"/>
      <c r="L21" s="13"/>
      <c r="M21" s="20"/>
    </row>
    <row r="22" spans="1:13" s="12" customFormat="1" ht="15" hidden="1" x14ac:dyDescent="0.25">
      <c r="B22" s="35" t="s">
        <v>3</v>
      </c>
      <c r="I22" s="13"/>
      <c r="J22" s="13"/>
      <c r="K22" s="13"/>
      <c r="L22" s="13"/>
      <c r="M22" s="20"/>
    </row>
    <row r="23" spans="1:13" s="12" customFormat="1" ht="8.1" customHeight="1" x14ac:dyDescent="0.25">
      <c r="I23" s="13"/>
      <c r="J23" s="13"/>
      <c r="K23" s="13"/>
      <c r="L23" s="13"/>
      <c r="M23" s="20"/>
    </row>
    <row r="24" spans="1:13" ht="8.1" customHeight="1" x14ac:dyDescent="0.25">
      <c r="A24" s="30"/>
      <c r="B24" s="15"/>
      <c r="C24" s="15"/>
      <c r="D24" s="15"/>
      <c r="E24" s="15"/>
      <c r="F24" s="15"/>
      <c r="G24" s="15"/>
      <c r="H24" s="15"/>
      <c r="I24" s="16"/>
      <c r="J24" s="16"/>
      <c r="K24" s="16"/>
      <c r="L24" s="16"/>
      <c r="M24" s="21"/>
    </row>
    <row r="25" spans="1:13" x14ac:dyDescent="0.25">
      <c r="A25" s="2"/>
      <c r="B25" s="2"/>
      <c r="C25" s="2"/>
      <c r="D25" s="2"/>
      <c r="E25" s="2"/>
      <c r="F25" s="2"/>
      <c r="G25" s="2"/>
      <c r="H25" s="2"/>
      <c r="I25" s="3"/>
      <c r="J25" s="3"/>
      <c r="K25" s="3"/>
      <c r="L25" s="3"/>
      <c r="M25" s="17"/>
    </row>
    <row r="26" spans="1:13" s="12" customFormat="1" ht="15.9" customHeight="1" x14ac:dyDescent="0.25">
      <c r="I26" s="13"/>
      <c r="J26" s="13"/>
      <c r="K26" s="13"/>
      <c r="L26" s="13"/>
      <c r="M26" s="20"/>
    </row>
    <row r="27" spans="1:13" s="12" customFormat="1" ht="13.8" x14ac:dyDescent="0.25">
      <c r="B27" s="45"/>
      <c r="H27" s="20"/>
      <c r="I27" s="13"/>
      <c r="J27" s="40"/>
      <c r="K27" s="20"/>
      <c r="L27" s="13"/>
    </row>
    <row r="28" spans="1:13" ht="19.95" customHeight="1" thickBot="1" x14ac:dyDescent="0.3">
      <c r="A28" s="2"/>
      <c r="B28" s="2"/>
      <c r="C28" s="2"/>
      <c r="D28" s="2"/>
      <c r="E28" s="2"/>
      <c r="F28" s="2"/>
      <c r="G28" s="42"/>
      <c r="H28" s="43" t="s">
        <v>76</v>
      </c>
      <c r="I28" s="42"/>
      <c r="J28" s="44"/>
      <c r="K28" s="62">
        <f>SUM(K15:L26)</f>
        <v>0</v>
      </c>
      <c r="L28" s="62"/>
      <c r="M28" s="2"/>
    </row>
    <row r="29" spans="1:13" s="12" customFormat="1" ht="9.9" customHeight="1" thickTop="1" x14ac:dyDescent="0.25">
      <c r="B29" s="45"/>
      <c r="J29" s="13"/>
      <c r="K29" s="40"/>
      <c r="L29" s="41"/>
      <c r="M29" s="20"/>
    </row>
    <row r="30" spans="1:13" s="12" customFormat="1" ht="15" x14ac:dyDescent="0.25">
      <c r="B30" s="46"/>
      <c r="H30" s="47" t="s">
        <v>73</v>
      </c>
      <c r="J30" s="13"/>
      <c r="K30" s="61">
        <f>0.13*K28</f>
        <v>0</v>
      </c>
      <c r="L30" s="61"/>
      <c r="M30" s="20"/>
    </row>
    <row r="31" spans="1:13" s="12" customFormat="1" ht="9.9" customHeight="1" x14ac:dyDescent="0.25">
      <c r="B31" s="45"/>
      <c r="J31" s="13"/>
      <c r="K31" s="53"/>
      <c r="L31" s="41"/>
      <c r="M31" s="20"/>
    </row>
    <row r="32" spans="1:13" s="12" customFormat="1" ht="15" x14ac:dyDescent="0.25">
      <c r="B32" s="46"/>
      <c r="H32" s="47" t="s">
        <v>74</v>
      </c>
      <c r="I32" s="13"/>
      <c r="J32" s="13"/>
      <c r="K32" s="61">
        <f>0.06*K28</f>
        <v>0</v>
      </c>
      <c r="L32" s="61"/>
      <c r="M32" s="20"/>
    </row>
    <row r="33" spans="1:15" s="12" customFormat="1" ht="9.9" customHeight="1" x14ac:dyDescent="0.25">
      <c r="B33" s="45"/>
      <c r="J33" s="13"/>
      <c r="K33" s="41"/>
      <c r="L33" s="41"/>
      <c r="M33" s="20"/>
    </row>
    <row r="34" spans="1:15" ht="25.05" customHeight="1" thickBot="1" x14ac:dyDescent="0.3">
      <c r="A34" s="49"/>
      <c r="B34" s="49"/>
      <c r="C34" s="49"/>
      <c r="D34" s="49"/>
      <c r="E34" s="49"/>
      <c r="F34" s="49"/>
      <c r="G34" s="50"/>
      <c r="H34" s="51" t="s">
        <v>75</v>
      </c>
      <c r="I34" s="50"/>
      <c r="J34" s="52"/>
      <c r="K34" s="63">
        <f>SUM(K28:L32)</f>
        <v>0</v>
      </c>
      <c r="L34" s="63"/>
      <c r="M34" s="2"/>
      <c r="N34" s="12"/>
      <c r="O34" s="54"/>
    </row>
    <row r="35" spans="1:15" s="12" customFormat="1" ht="9.9" customHeight="1" thickTop="1" x14ac:dyDescent="0.25">
      <c r="B35" s="45"/>
      <c r="J35" s="13"/>
      <c r="K35" s="40"/>
      <c r="L35" s="41"/>
      <c r="M35" s="20"/>
    </row>
    <row r="36" spans="1:15" s="12" customFormat="1" ht="15" x14ac:dyDescent="0.25">
      <c r="B36" s="46"/>
      <c r="H36" s="47" t="s">
        <v>77</v>
      </c>
      <c r="I36" s="13"/>
      <c r="J36" s="13"/>
      <c r="K36" s="61">
        <f>0.21*K34</f>
        <v>0</v>
      </c>
      <c r="L36" s="61"/>
      <c r="M36" s="20"/>
    </row>
    <row r="37" spans="1:15" s="12" customFormat="1" ht="9.9" customHeight="1" x14ac:dyDescent="0.25">
      <c r="B37" s="45"/>
      <c r="J37" s="13"/>
      <c r="K37" s="41"/>
      <c r="L37" s="41"/>
      <c r="M37" s="20"/>
    </row>
    <row r="38" spans="1:15" ht="19.95" customHeight="1" thickBot="1" x14ac:dyDescent="0.3">
      <c r="A38" s="2"/>
      <c r="B38" s="2"/>
      <c r="C38" s="2"/>
      <c r="D38" s="2"/>
      <c r="E38" s="2"/>
      <c r="F38" s="2"/>
      <c r="G38" s="42"/>
      <c r="H38" s="43" t="s">
        <v>78</v>
      </c>
      <c r="I38" s="42"/>
      <c r="J38" s="44"/>
      <c r="K38" s="62">
        <f>SUM(K34:L36)</f>
        <v>0</v>
      </c>
      <c r="L38" s="62"/>
      <c r="M38" s="2"/>
      <c r="N38" s="12"/>
    </row>
    <row r="39" spans="1:15" s="12" customFormat="1" ht="14.4" thickTop="1" x14ac:dyDescent="0.25">
      <c r="C39" s="48"/>
      <c r="I39" s="13"/>
      <c r="J39" s="13"/>
      <c r="K39" s="13"/>
      <c r="L39" s="13"/>
      <c r="M39" s="20"/>
    </row>
    <row r="40" spans="1:15" s="12" customFormat="1" ht="13.8" x14ac:dyDescent="0.25">
      <c r="C40" s="48"/>
      <c r="I40" s="13"/>
      <c r="J40" s="13"/>
      <c r="K40" s="13"/>
      <c r="L40" s="13"/>
      <c r="M40" s="20"/>
    </row>
    <row r="41" spans="1:15" ht="8.1" customHeight="1" x14ac:dyDescent="0.25">
      <c r="A41" s="5"/>
      <c r="B41" s="15"/>
      <c r="C41" s="15"/>
      <c r="D41" s="15"/>
      <c r="E41" s="15"/>
      <c r="F41" s="15"/>
      <c r="G41" s="15"/>
      <c r="H41" s="15"/>
      <c r="I41" s="16"/>
      <c r="J41" s="16"/>
      <c r="K41" s="16"/>
      <c r="L41" s="16"/>
      <c r="M41" s="21"/>
    </row>
  </sheetData>
  <sheetProtection algorithmName="SHA-512" hashValue="4LYtkthZhP6dMw/NROiz1G18BHJEV0IwW8f4AiYDuIIDEpvhpfJmAhgSknbakpj2wIdSk+f7lzBvjVqqKfjeTw==" saltValue="lOKXacKc2a9Z4Xr6aA7sKA==" spinCount="100000" sheet="1" objects="1" scenarios="1"/>
  <mergeCells count="14">
    <mergeCell ref="K38:L38"/>
    <mergeCell ref="G4:I4"/>
    <mergeCell ref="K30:L30"/>
    <mergeCell ref="K32:L32"/>
    <mergeCell ref="K34:L34"/>
    <mergeCell ref="K18:L18"/>
    <mergeCell ref="K13:L13"/>
    <mergeCell ref="K20:L20"/>
    <mergeCell ref="K28:L28"/>
    <mergeCell ref="J3:M3"/>
    <mergeCell ref="J4:M4"/>
    <mergeCell ref="L5:M5"/>
    <mergeCell ref="K16:L16"/>
    <mergeCell ref="K36:L36"/>
  </mergeCells>
  <phoneticPr fontId="0" type="noConversion"/>
  <pageMargins left="0.59055118110236227" right="0.19685039370078741" top="0.59055118110236227" bottom="0.59055118110236227" header="0" footer="0"/>
  <pageSetup paperSize="9" scale="85" fitToHeight="0" orientation="portrait" horizontalDpi="300" verticalDpi="300" r:id="rId1"/>
  <headerFooter alignWithMargins="0"/>
  <colBreaks count="1" manualBreakCount="1">
    <brk id="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4</vt:i4>
      </vt:variant>
      <vt:variant>
        <vt:lpstr>Intervals amb nom</vt:lpstr>
      </vt:variant>
      <vt:variant>
        <vt:i4>12</vt:i4>
      </vt:variant>
    </vt:vector>
  </HeadingPairs>
  <TitlesOfParts>
    <vt:vector size="16" baseType="lpstr">
      <vt:lpstr>01 PASSERES FUSTA</vt:lpstr>
      <vt:lpstr>02 FAÇANES PEDRA</vt:lpstr>
      <vt:lpstr>03 MITJANS DE PROTECCIÓ</vt:lpstr>
      <vt:lpstr>llista capítols</vt:lpstr>
      <vt:lpstr>'01 PASSERES FUSTA'!_1Àrea_d_impressió</vt:lpstr>
      <vt:lpstr>'02 FAÇANES PEDRA'!_1Àrea_d_impressió</vt:lpstr>
      <vt:lpstr>'03 MITJANS DE PROTECCIÓ'!_1Àrea_d_impressió</vt:lpstr>
      <vt:lpstr>'llista capítols'!_3Àrea_d_impressió</vt:lpstr>
      <vt:lpstr>'01 PASSERES FUSTA'!Àrea_d'impressió</vt:lpstr>
      <vt:lpstr>'02 FAÇANES PEDRA'!Àrea_d'impressió</vt:lpstr>
      <vt:lpstr>'03 MITJANS DE PROTECCIÓ'!Àrea_d'impressió</vt:lpstr>
      <vt:lpstr>'llista capítols'!Àrea_d'impressió</vt:lpstr>
      <vt:lpstr>'01 PASSERES FUSTA'!Títols_per_imprimir</vt:lpstr>
      <vt:lpstr>'02 FAÇANES PEDRA'!Títols_per_imprimir</vt:lpstr>
      <vt:lpstr>'03 MITJANS DE PROTECCIÓ'!Títols_per_imprimir</vt:lpstr>
      <vt:lpstr>'llista capítols'!Títols_per_imprimir</vt:lpstr>
    </vt:vector>
  </TitlesOfParts>
  <Company>Arquitecte tècnic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Amidaments complets (14 habitatges)</dc:title>
  <dc:subject>035.SA RODA 7-8 (Begur)</dc:subject>
  <dc:creator>Enric Vijande Majem</dc:creator>
  <dc:description>VERSIÓ DEFINITIVA -- 08-10-2006.</dc:description>
  <cp:lastModifiedBy>Oficina Tècnica</cp:lastModifiedBy>
  <cp:lastPrinted>2007-10-08T20:46:42Z</cp:lastPrinted>
  <dcterms:created xsi:type="dcterms:W3CDTF">2003-07-16T11:15:40Z</dcterms:created>
  <dcterms:modified xsi:type="dcterms:W3CDTF">2025-03-21T12:01:24Z</dcterms:modified>
</cp:coreProperties>
</file>