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showInkAnnotation="0" autoCompressPictures="0" defaultThemeVersion="124226"/>
  <bookViews>
    <workbookView xWindow="-105" yWindow="-105" windowWidth="19320" windowHeight="12570" tabRatio="662"/>
  </bookViews>
  <sheets>
    <sheet name="Introducció" sheetId="20" r:id="rId1"/>
    <sheet name="Resum oferta econòmica" sheetId="1" r:id="rId2"/>
    <sheet name="Conceptes generals" sheetId="2" r:id="rId3"/>
    <sheet name="Millora certificacions" sheetId="22" r:id="rId4"/>
    <sheet name="Trasllat inici contracte" sheetId="12" r:id="rId5"/>
    <sheet name="Trasllat Transform. Devolució" sheetId="21" r:id="rId6"/>
    <sheet name="Administració" sheetId="4" r:id="rId7"/>
    <sheet name="Computació virtual" sheetId="5" r:id="rId8"/>
    <sheet name="Emmagatzematge" sheetId="6" r:id="rId9"/>
    <sheet name="Emmagatzematge Backup" sheetId="18" r:id="rId10"/>
  </sheets>
  <definedNames>
    <definedName name="__shared_5_0_0">NA()</definedName>
    <definedName name="__shared_5_0_1">NA()</definedName>
    <definedName name="__shared_5_0_2">NA()</definedName>
    <definedName name="__shared_5_0_3">NA()</definedName>
    <definedName name="_xlnm._FilterDatabase" localSheetId="6" hidden="1">Administració!$C$1:$C$111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3" i="5" l="1"/>
  <c r="G46" i="5"/>
  <c r="G38" i="5"/>
  <c r="G30" i="5"/>
  <c r="G37" i="2" l="1"/>
  <c r="G31" i="2"/>
  <c r="F14" i="22" l="1"/>
  <c r="F12" i="22"/>
  <c r="D36" i="1" l="1"/>
  <c r="D22" i="20" l="1"/>
  <c r="G108" i="4" l="1"/>
  <c r="G103" i="4"/>
  <c r="G97" i="4"/>
  <c r="G91" i="4"/>
  <c r="G86" i="4"/>
  <c r="G81" i="4"/>
  <c r="G75" i="4"/>
  <c r="G69" i="4"/>
  <c r="G64" i="4"/>
  <c r="G59" i="4"/>
  <c r="G53" i="4"/>
  <c r="G47" i="4"/>
  <c r="G41" i="4"/>
  <c r="G36" i="4"/>
  <c r="G30" i="4"/>
  <c r="G24" i="4"/>
  <c r="D34" i="1" l="1"/>
  <c r="D14" i="21"/>
  <c r="D48" i="1" s="1"/>
  <c r="E12" i="21"/>
  <c r="E11" i="21"/>
  <c r="G19" i="2"/>
  <c r="D13" i="12" l="1"/>
  <c r="D46" i="1" s="1"/>
  <c r="E38" i="5"/>
  <c r="G25" i="18"/>
  <c r="G31" i="18"/>
  <c r="F25" i="18"/>
  <c r="F31" i="18"/>
  <c r="E31" i="18"/>
  <c r="E25" i="18"/>
  <c r="F9" i="18"/>
  <c r="F8" i="18"/>
  <c r="L42" i="18"/>
  <c r="L44" i="18" s="1"/>
  <c r="K42" i="18"/>
  <c r="K44" i="18" s="1"/>
  <c r="J42" i="18"/>
  <c r="J44" i="18" s="1"/>
  <c r="O42" i="18"/>
  <c r="O43" i="18" s="1"/>
  <c r="E43" i="18"/>
  <c r="E37" i="18"/>
  <c r="F43" i="18"/>
  <c r="F37" i="18"/>
  <c r="L36" i="18"/>
  <c r="L38" i="18" s="1"/>
  <c r="K36" i="18"/>
  <c r="K38" i="18" s="1"/>
  <c r="J36" i="18"/>
  <c r="J38" i="18" s="1"/>
  <c r="G43" i="18"/>
  <c r="O37" i="18"/>
  <c r="G37" i="18"/>
  <c r="F24" i="4"/>
  <c r="F41" i="4" s="1"/>
  <c r="D41" i="4" s="1"/>
  <c r="E24" i="4"/>
  <c r="E36" i="4" s="1"/>
  <c r="F47" i="4"/>
  <c r="F53" i="4" s="1"/>
  <c r="F69" i="4"/>
  <c r="F75" i="4" s="1"/>
  <c r="E69" i="4"/>
  <c r="E75" i="4" s="1"/>
  <c r="F91" i="4"/>
  <c r="F103" i="4" s="1"/>
  <c r="E91" i="4"/>
  <c r="E103" i="4" s="1"/>
  <c r="F38" i="5"/>
  <c r="D38" i="5" s="1"/>
  <c r="G10" i="5" s="1"/>
  <c r="F10" i="5"/>
  <c r="F30" i="5"/>
  <c r="D30" i="5" s="1"/>
  <c r="G9" i="5" s="1"/>
  <c r="E30" i="5"/>
  <c r="F9" i="5"/>
  <c r="E53" i="5"/>
  <c r="E46" i="5"/>
  <c r="F53" i="5"/>
  <c r="D53" i="5" s="1"/>
  <c r="G12" i="5" s="1"/>
  <c r="F46" i="5"/>
  <c r="F12" i="5"/>
  <c r="F11" i="5"/>
  <c r="D54" i="1"/>
  <c r="G54" i="1" s="1"/>
  <c r="G12" i="2"/>
  <c r="D57" i="1"/>
  <c r="O12" i="18"/>
  <c r="L12" i="18"/>
  <c r="K12" i="18"/>
  <c r="J12" i="18"/>
  <c r="F10" i="18"/>
  <c r="F41" i="6"/>
  <c r="D41" i="6" s="1"/>
  <c r="G11" i="6" s="1"/>
  <c r="F35" i="6"/>
  <c r="D35" i="6" s="1"/>
  <c r="G10" i="6" s="1"/>
  <c r="F29" i="6"/>
  <c r="D29" i="6" s="1"/>
  <c r="G9" i="6" s="1"/>
  <c r="F23" i="6"/>
  <c r="E41" i="6"/>
  <c r="E35" i="6"/>
  <c r="E29" i="6"/>
  <c r="E23" i="6"/>
  <c r="F11" i="6"/>
  <c r="F10" i="6"/>
  <c r="F9" i="6"/>
  <c r="F8" i="6"/>
  <c r="L13" i="4"/>
  <c r="K13" i="4"/>
  <c r="J13" i="4"/>
  <c r="I13" i="4"/>
  <c r="L9" i="4"/>
  <c r="K9" i="4"/>
  <c r="J9" i="4"/>
  <c r="I9" i="4"/>
  <c r="K23" i="4"/>
  <c r="K25" i="4" s="1"/>
  <c r="E47" i="4"/>
  <c r="E59" i="4" s="1"/>
  <c r="E41" i="4"/>
  <c r="M107" i="4"/>
  <c r="M109" i="4" s="1"/>
  <c r="L107" i="4"/>
  <c r="L109" i="4" s="1"/>
  <c r="K107" i="4"/>
  <c r="K109" i="4" s="1"/>
  <c r="J107" i="4"/>
  <c r="J109" i="4" s="1"/>
  <c r="M102" i="4"/>
  <c r="M104" i="4" s="1"/>
  <c r="L102" i="4"/>
  <c r="L104" i="4" s="1"/>
  <c r="K102" i="4"/>
  <c r="K104" i="4" s="1"/>
  <c r="J102" i="4"/>
  <c r="J104" i="4" s="1"/>
  <c r="M96" i="4"/>
  <c r="M98" i="4" s="1"/>
  <c r="L96" i="4"/>
  <c r="L98" i="4" s="1"/>
  <c r="K96" i="4"/>
  <c r="K98" i="4" s="1"/>
  <c r="J96" i="4"/>
  <c r="J98" i="4" s="1"/>
  <c r="M90" i="4"/>
  <c r="M92" i="4" s="1"/>
  <c r="L90" i="4"/>
  <c r="L92" i="4" s="1"/>
  <c r="K90" i="4"/>
  <c r="K92" i="4" s="1"/>
  <c r="J90" i="4"/>
  <c r="J92" i="4" s="1"/>
  <c r="M85" i="4"/>
  <c r="M87" i="4" s="1"/>
  <c r="L85" i="4"/>
  <c r="L87" i="4" s="1"/>
  <c r="K85" i="4"/>
  <c r="K87" i="4" s="1"/>
  <c r="J85" i="4"/>
  <c r="J87" i="4" s="1"/>
  <c r="M80" i="4"/>
  <c r="L80" i="4"/>
  <c r="L82" i="4" s="1"/>
  <c r="K80" i="4"/>
  <c r="K82" i="4" s="1"/>
  <c r="J80" i="4"/>
  <c r="J82" i="4" s="1"/>
  <c r="M74" i="4"/>
  <c r="M76" i="4" s="1"/>
  <c r="L74" i="4"/>
  <c r="L76" i="4" s="1"/>
  <c r="K74" i="4"/>
  <c r="K76" i="4" s="1"/>
  <c r="J74" i="4"/>
  <c r="J76" i="4" s="1"/>
  <c r="M68" i="4"/>
  <c r="M70" i="4" s="1"/>
  <c r="L68" i="4"/>
  <c r="L70" i="4" s="1"/>
  <c r="K68" i="4"/>
  <c r="K70" i="4" s="1"/>
  <c r="J68" i="4"/>
  <c r="J70" i="4" s="1"/>
  <c r="M63" i="4"/>
  <c r="M65" i="4" s="1"/>
  <c r="L63" i="4"/>
  <c r="L65" i="4" s="1"/>
  <c r="K63" i="4"/>
  <c r="K65" i="4" s="1"/>
  <c r="J63" i="4"/>
  <c r="J65" i="4" s="1"/>
  <c r="M58" i="4"/>
  <c r="M60" i="4" s="1"/>
  <c r="L58" i="4"/>
  <c r="L60" i="4" s="1"/>
  <c r="K58" i="4"/>
  <c r="K60" i="4" s="1"/>
  <c r="J58" i="4"/>
  <c r="J60" i="4" s="1"/>
  <c r="M52" i="4"/>
  <c r="M54" i="4" s="1"/>
  <c r="L52" i="4"/>
  <c r="L54" i="4" s="1"/>
  <c r="K52" i="4"/>
  <c r="K54" i="4" s="1"/>
  <c r="J52" i="4"/>
  <c r="J54" i="4" s="1"/>
  <c r="M46" i="4"/>
  <c r="M48" i="4" s="1"/>
  <c r="L46" i="4"/>
  <c r="L48" i="4" s="1"/>
  <c r="K46" i="4"/>
  <c r="K48" i="4" s="1"/>
  <c r="J46" i="4"/>
  <c r="J48" i="4" s="1"/>
  <c r="M40" i="4"/>
  <c r="M42" i="4" s="1"/>
  <c r="L40" i="4"/>
  <c r="L42" i="4" s="1"/>
  <c r="K40" i="4"/>
  <c r="K42" i="4" s="1"/>
  <c r="J40" i="4"/>
  <c r="J42" i="4" s="1"/>
  <c r="M35" i="4"/>
  <c r="M37" i="4" s="1"/>
  <c r="L35" i="4"/>
  <c r="L37" i="4" s="1"/>
  <c r="K35" i="4"/>
  <c r="K37" i="4" s="1"/>
  <c r="J35" i="4"/>
  <c r="J37" i="4" s="1"/>
  <c r="M29" i="4"/>
  <c r="M31" i="4" s="1"/>
  <c r="L29" i="4"/>
  <c r="L31" i="4" s="1"/>
  <c r="K29" i="4"/>
  <c r="K31" i="4" s="1"/>
  <c r="J29" i="4"/>
  <c r="J31" i="4" s="1"/>
  <c r="M23" i="4"/>
  <c r="M25" i="4" s="1"/>
  <c r="L23" i="4"/>
  <c r="L25" i="4" s="1"/>
  <c r="J23" i="4"/>
  <c r="J25" i="4" s="1"/>
  <c r="E11" i="12"/>
  <c r="F32" i="18"/>
  <c r="F38" i="18" l="1"/>
  <c r="F59" i="4"/>
  <c r="D59" i="4" s="1"/>
  <c r="E97" i="4"/>
  <c r="E30" i="4"/>
  <c r="F39" i="5"/>
  <c r="F44" i="18"/>
  <c r="F31" i="5"/>
  <c r="F30" i="6"/>
  <c r="F42" i="6"/>
  <c r="E108" i="4"/>
  <c r="E64" i="4"/>
  <c r="F36" i="4"/>
  <c r="F37" i="4" s="1"/>
  <c r="D52" i="1"/>
  <c r="I54" i="1"/>
  <c r="H54" i="1"/>
  <c r="F97" i="4"/>
  <c r="F86" i="4"/>
  <c r="D86" i="4" s="1"/>
  <c r="F81" i="4"/>
  <c r="D81" i="4" s="1"/>
  <c r="F64" i="4"/>
  <c r="F65" i="4" s="1"/>
  <c r="F30" i="4"/>
  <c r="D30" i="4" s="1"/>
  <c r="D103" i="4"/>
  <c r="D24" i="4"/>
  <c r="F25" i="4"/>
  <c r="F108" i="4"/>
  <c r="F92" i="4"/>
  <c r="D42" i="1"/>
  <c r="D40" i="1" s="1"/>
  <c r="F42" i="4"/>
  <c r="D31" i="18"/>
  <c r="G9" i="18" s="1"/>
  <c r="F24" i="6"/>
  <c r="F47" i="5"/>
  <c r="D64" i="4"/>
  <c r="D91" i="4"/>
  <c r="D47" i="4"/>
  <c r="D25" i="18"/>
  <c r="G8" i="18" s="1"/>
  <c r="D43" i="18"/>
  <c r="F26" i="18"/>
  <c r="F54" i="5"/>
  <c r="F104" i="4"/>
  <c r="D75" i="4"/>
  <c r="F76" i="4"/>
  <c r="D53" i="4"/>
  <c r="D46" i="5"/>
  <c r="G11" i="5" s="1"/>
  <c r="G13" i="5" s="1"/>
  <c r="F70" i="4"/>
  <c r="F36" i="6"/>
  <c r="E86" i="4"/>
  <c r="D69" i="4"/>
  <c r="E81" i="4"/>
  <c r="D37" i="18"/>
  <c r="F48" i="4"/>
  <c r="M82" i="4"/>
  <c r="D23" i="6"/>
  <c r="G8" i="6" s="1"/>
  <c r="G12" i="6" s="1"/>
  <c r="E53" i="4"/>
  <c r="F54" i="4" s="1"/>
  <c r="F109" i="4" l="1"/>
  <c r="F98" i="4"/>
  <c r="F60" i="4"/>
  <c r="D36" i="4"/>
  <c r="F8" i="4" s="1"/>
  <c r="F31" i="4"/>
  <c r="G17" i="5"/>
  <c r="D14" i="6"/>
  <c r="D97" i="4"/>
  <c r="D108" i="4"/>
  <c r="F82" i="4"/>
  <c r="F87" i="4"/>
  <c r="F10" i="4"/>
  <c r="F9" i="4"/>
  <c r="G10" i="18"/>
  <c r="G11" i="18" s="1"/>
  <c r="D29" i="1" l="1"/>
  <c r="D28" i="1"/>
  <c r="D13" i="18"/>
  <c r="D30" i="1" s="1"/>
  <c r="F11" i="4"/>
  <c r="F12" i="4" s="1"/>
  <c r="D26" i="1" l="1"/>
  <c r="E14" i="4"/>
  <c r="D23" i="1" l="1"/>
  <c r="D21" i="1" l="1"/>
  <c r="D14" i="1" l="1"/>
  <c r="D18" i="1"/>
  <c r="F14" i="1" l="1"/>
</calcChain>
</file>

<file path=xl/sharedStrings.xml><?xml version="1.0" encoding="utf-8"?>
<sst xmlns="http://schemas.openxmlformats.org/spreadsheetml/2006/main" count="479" uniqueCount="182">
  <si>
    <t>Retenció de còpia</t>
  </si>
  <si>
    <t>Estàndard</t>
  </si>
  <si>
    <t>Avançada</t>
  </si>
  <si>
    <t>Especial</t>
  </si>
  <si>
    <t>Total</t>
  </si>
  <si>
    <t>Preu base</t>
  </si>
  <si>
    <t>Talla</t>
  </si>
  <si>
    <t>Tipus de servei</t>
  </si>
  <si>
    <t>S</t>
  </si>
  <si>
    <t>M</t>
  </si>
  <si>
    <t>L</t>
  </si>
  <si>
    <t>XL</t>
  </si>
  <si>
    <t>Factor</t>
  </si>
  <si>
    <t>Import màxim de licitació</t>
  </si>
  <si>
    <t>Import de l'oferta econòmica</t>
  </si>
  <si>
    <t>Preu contracte</t>
  </si>
  <si>
    <t>Preu màxim</t>
  </si>
  <si>
    <t>Conceptes generals</t>
  </si>
  <si>
    <t>Preu ofert</t>
  </si>
  <si>
    <t>Tipus transformació</t>
  </si>
  <si>
    <t>Factor màxim Tipus Servei</t>
  </si>
  <si>
    <t>Preu base màxim</t>
  </si>
  <si>
    <t>Volum estimat</t>
  </si>
  <si>
    <t>Preu base mensual</t>
  </si>
  <si>
    <t>Preu base mensual màxim</t>
  </si>
  <si>
    <t>Preu mensual volum estimat</t>
  </si>
  <si>
    <t>Preu volum estimat</t>
  </si>
  <si>
    <t>Producte Emmagatzematge</t>
  </si>
  <si>
    <t>Tipus de Servei Emmagatzematge</t>
  </si>
  <si>
    <t>Emmagatzematge</t>
  </si>
  <si>
    <t>RPO</t>
  </si>
  <si>
    <t>Zero</t>
  </si>
  <si>
    <t>Darrer backup</t>
  </si>
  <si>
    <t>Nom licitador</t>
  </si>
  <si>
    <t>Blocs</t>
  </si>
  <si>
    <t>Fitxers</t>
  </si>
  <si>
    <t xml:space="preserve"> </t>
  </si>
  <si>
    <t>Volum estimat GB</t>
  </si>
  <si>
    <t xml:space="preserve"> 14 x 7 4h</t>
  </si>
  <si>
    <t>12 x 5 8h</t>
  </si>
  <si>
    <t>Blocs Tier I</t>
  </si>
  <si>
    <t>Fitxers Tier II</t>
  </si>
  <si>
    <t>Fitxers Tier III</t>
  </si>
  <si>
    <t>Emmagatzematge SSD</t>
  </si>
  <si>
    <t>SSD</t>
  </si>
  <si>
    <t>24 x 7 2h</t>
  </si>
  <si>
    <t>24 x 7 4h</t>
  </si>
  <si>
    <t>Preu base Màxim</t>
  </si>
  <si>
    <t>Talla Administració</t>
  </si>
  <si>
    <t>TA-S</t>
  </si>
  <si>
    <t>TA-M</t>
  </si>
  <si>
    <t>TA-L</t>
  </si>
  <si>
    <t>TA-XL</t>
  </si>
  <si>
    <t>Administració Simple (24 x 7 2h)</t>
  </si>
  <si>
    <t>Administració Simple (24 x 7 4h)</t>
  </si>
  <si>
    <t>Administració Simple(14 x 7 4h)</t>
  </si>
  <si>
    <t>Administració Simple (12 x 5 8h)</t>
  </si>
  <si>
    <t>Administració Mitjana (24 x 7 2h)</t>
  </si>
  <si>
    <t>Administració Mitjana (24 x 7 4h)</t>
  </si>
  <si>
    <t>Administració Mitjana (14 x 7 4h)</t>
  </si>
  <si>
    <t>Administració Mitjana (12 x 5 8h)</t>
  </si>
  <si>
    <t>Administració Complexa (24 x 7 4h)</t>
  </si>
  <si>
    <t>Administració Complexa(14 x 7 4h)</t>
  </si>
  <si>
    <t>Administració Complexa (12 x 5 8h)</t>
  </si>
  <si>
    <t>Administració Bàsica (24 x 7 2h)</t>
  </si>
  <si>
    <t>Administració Bàsica (24 x 7 4h)</t>
  </si>
  <si>
    <t>Administració Bàsica (14 x 7 4h)</t>
  </si>
  <si>
    <t>Administració Bàsica (12 x 5 8h)</t>
  </si>
  <si>
    <t>Tipus d'Administració</t>
  </si>
  <si>
    <t xml:space="preserve">Administració  </t>
  </si>
  <si>
    <t>Administració</t>
  </si>
  <si>
    <t>Bàsica</t>
  </si>
  <si>
    <t>Simple</t>
  </si>
  <si>
    <t>Mitjana</t>
  </si>
  <si>
    <t>Complexa</t>
  </si>
  <si>
    <t>Administració Complexa (24 x 7 2h)</t>
  </si>
  <si>
    <t>Factor màxim Talla Administració</t>
  </si>
  <si>
    <t>Preu Serveis Administració</t>
  </si>
  <si>
    <t>Resum oferta econòmica</t>
  </si>
  <si>
    <t>Serveis d'Administració</t>
  </si>
  <si>
    <t>Recursos</t>
  </si>
  <si>
    <t>Recursos Vcpu i RAM</t>
  </si>
  <si>
    <t>Serveis Recursos Proces</t>
  </si>
  <si>
    <t>Serveis Emmagatzematge</t>
  </si>
  <si>
    <t>Validació</t>
  </si>
  <si>
    <t>Preu Recursos Computació</t>
  </si>
  <si>
    <t>Preu Serveis Professionals</t>
  </si>
  <si>
    <t>Preu Recursos Virtualitzats</t>
  </si>
  <si>
    <t>Preu Serveis Emmagatzematge</t>
  </si>
  <si>
    <t>Tipus de Servei Back-up</t>
  </si>
  <si>
    <t xml:space="preserve">Estàndard </t>
  </si>
  <si>
    <t xml:space="preserve">Avançada </t>
  </si>
  <si>
    <t xml:space="preserve">Especial </t>
  </si>
  <si>
    <t>Volum estimat GB a fer backup</t>
  </si>
  <si>
    <t>Emmagatzematge back-up RPO Darrer backup</t>
  </si>
  <si>
    <t>Emmagatzematge back-up RPO Zero</t>
  </si>
  <si>
    <t>Preu ServeisEmmagatzematge Back-up</t>
  </si>
  <si>
    <t>Serveis Emmagatzematge Back-up</t>
  </si>
  <si>
    <t>Màxim</t>
  </si>
  <si>
    <t>Blocs SSD Tier I</t>
  </si>
  <si>
    <t>Emmagatzematge Exchange o similar</t>
  </si>
  <si>
    <t>Preu Serveis de  Gestió, Administració  i Infraestructura indispesable</t>
  </si>
  <si>
    <t>Preu cesió propietat del hardware</t>
  </si>
  <si>
    <t>Preu cesió a un tercer propietat del hardware</t>
  </si>
  <si>
    <t>Preu cesió del hardware a un tercer</t>
  </si>
  <si>
    <t>Servidors virtuals sense cost</t>
  </si>
  <si>
    <t>Servidors minim</t>
  </si>
  <si>
    <t>Servidors ofert</t>
  </si>
  <si>
    <t>Tipus de Servei</t>
  </si>
  <si>
    <t>Servidors virtuals sense cost  (%) sobre servidors recursos</t>
  </si>
  <si>
    <t>Servidors oferts sense cost</t>
  </si>
  <si>
    <t>GB RAM</t>
  </si>
  <si>
    <t xml:space="preserve">Recursos  Virtual cores </t>
  </si>
  <si>
    <t>Recursos GB RAM</t>
  </si>
  <si>
    <t>Virtual Cores</t>
  </si>
  <si>
    <t>Servidors virtuals</t>
  </si>
  <si>
    <t>Servidors virtuals amb SO Linux</t>
  </si>
  <si>
    <t>Servidors virtuals amb SO Windows</t>
  </si>
  <si>
    <t>Servidors backup standard</t>
  </si>
  <si>
    <t>Servidors backup especial</t>
  </si>
  <si>
    <t>Back-up estàndard</t>
  </si>
  <si>
    <t>Back-up especial</t>
  </si>
  <si>
    <t xml:space="preserve">Servidors </t>
  </si>
  <si>
    <t>Servidors virtuals o físics</t>
  </si>
  <si>
    <t>Fitxers Exchange o similar</t>
  </si>
  <si>
    <t>Introducció</t>
    <phoneticPr fontId="6" type="noConversion"/>
  </si>
  <si>
    <t xml:space="preserve">El licitador haurà d'omplir totes les caselles en blau, que corresponen als preus o als factors multiplicatius que es demanen en el document administratiu </t>
  </si>
  <si>
    <t xml:space="preserve"> Automàticament, es calcularan els preus corresponents, en gris, segons les volumetries indicades en les caselles blanques.</t>
  </si>
  <si>
    <t>Aquestes volumetries són indicatives només per al càlcul del preu ofert pel licitador, i per aquells elements a valorar en la valoració de l'oferta econòmica.</t>
  </si>
  <si>
    <t>La plantilla indica al licitador si el preu que informa en les diferents seccions és vàlid o no, d'acord amb les condicions descrites al document administratiu</t>
  </si>
  <si>
    <t xml:space="preserve">El licitador no podrà modificar cap fórmula, volum, preu màxim, format, etc. </t>
  </si>
  <si>
    <t>Tots els preus s'indicaran sense IVA, en forma de tarifa mensual excepte que s'expliciti el contrari.</t>
  </si>
  <si>
    <t>Llegenda</t>
  </si>
  <si>
    <t>En gris</t>
  </si>
  <si>
    <t>Valors calculats: són resultat d'operacions sobre les xifres de l'oferta</t>
  </si>
  <si>
    <t>En blau</t>
  </si>
  <si>
    <t>Quadres d'introducció de dades a omplir pel licitador</t>
  </si>
  <si>
    <t>En blanc/groc</t>
  </si>
  <si>
    <t>Valors fixats per l'IMI</t>
  </si>
  <si>
    <t xml:space="preserve"> IVA exclòs</t>
  </si>
  <si>
    <t>Backup GB</t>
  </si>
  <si>
    <t>Backup</t>
  </si>
  <si>
    <t>Suma Preu Serveis Professionals i recursos virtualitzats</t>
  </si>
  <si>
    <t>Preu Govern del servei</t>
  </si>
  <si>
    <t>Tipus migració</t>
  </si>
  <si>
    <t>Projecte de trasllat General</t>
  </si>
  <si>
    <t>Des de els CPD's actuals gestionats per  LOT2 a CPD's de l'adjudicatari.</t>
  </si>
  <si>
    <t>Des de els CPD's de l'adjudicatari de Pont LOT2 fins al CPD Primari (Via Favència) i al CPD Secundari del nou adjudicatari</t>
  </si>
  <si>
    <t xml:space="preserve">Preu Govern del Servei </t>
  </si>
  <si>
    <t>Preu màxim mes</t>
  </si>
  <si>
    <t>Govern del servei (16 mesos)</t>
  </si>
  <si>
    <t>Preu valoració 16 mesos</t>
  </si>
  <si>
    <t xml:space="preserve">Preu valoració 16 mesos </t>
  </si>
  <si>
    <t>Per al contracte de 16 mesos</t>
  </si>
  <si>
    <t>Vcpu</t>
  </si>
  <si>
    <t>RAM</t>
  </si>
  <si>
    <t>Servidors</t>
  </si>
  <si>
    <t>Tarifes de trasllat de serveis</t>
  </si>
  <si>
    <t>Projecte de Trasllat de CPDs actuals a CPDs adjudicatari</t>
  </si>
  <si>
    <t>Preu valoració trasllat serveis</t>
  </si>
  <si>
    <t>Preu Trasllat a l'inici contracte</t>
  </si>
  <si>
    <t>Trasllat a l'inici del contracte des de CPDs actuals a CPDs adjudicatari</t>
  </si>
  <si>
    <t>Preu del trasllat dels serveis a l'inici del contracte</t>
  </si>
  <si>
    <t>Preu Trasllat i transformació en fase de Devolució</t>
  </si>
  <si>
    <t>Trasllat dels serveis i Transformació Bases de Dades Oracle en la fase de Devolució</t>
  </si>
  <si>
    <t>Import oferta = Preu Serveis Professionals i recursos  virtualitzats + Preu Govern del servei + Preu trasllat a l'inici del contracte + Preu trasllat i Transformació en fase de devolució</t>
  </si>
  <si>
    <t>Preu del trasllat i laTransformació en fase de devolució dels serveis</t>
  </si>
  <si>
    <t>Preu valoració trasllat i Transformació dels serveis</t>
  </si>
  <si>
    <t>Tarifes de trasllat i Transformació serveis</t>
  </si>
  <si>
    <t>Projecte trasllat i Transformació Bases de dades Oracle</t>
  </si>
  <si>
    <t>Certificacions addicionals</t>
  </si>
  <si>
    <t>Nom i cognoms persona certificada</t>
  </si>
  <si>
    <t>CNCF Certified Kubernetes Administrator</t>
  </si>
  <si>
    <t>Millora certificacions membres de l'equip servei regular o equips complementaris</t>
  </si>
  <si>
    <t>Reducció de la fase de Due Dilligence</t>
  </si>
  <si>
    <t>Nombre de setmanes de reducció fase Due Dilligence</t>
  </si>
  <si>
    <t>Setmanes de reducció</t>
  </si>
  <si>
    <t>Maxim nombre de setmanes a reduir</t>
  </si>
  <si>
    <t>Reducció de la fase de Transició i trasllat</t>
  </si>
  <si>
    <t>Nombre de setmanes de reducció fase Transició i trasllat</t>
  </si>
  <si>
    <t>ITIL Expert</t>
  </si>
  <si>
    <t>Certificació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</si>
</sst>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403];[Red]\-#,##0.00\ [$€-403]"/>
    <numFmt numFmtId="165" formatCode="#,##0.00&quot; € &quot;;\-#,##0.00&quot; € &quot;;&quot; -&quot;#&quot; € &quot;;@\ "/>
    <numFmt numFmtId="166" formatCode="#,##0.00\ &quot;€&quot;"/>
    <numFmt numFmtId="167" formatCode="0.0%"/>
    <numFmt numFmtId="168" formatCode="_-* #,##0.00\ &quot;pta&quot;_-;\-* #,##0.00\ &quot;pta&quot;_-;_-* &quot;-&quot;??\ &quot;pta&quot;_-;_-@_-"/>
    <numFmt numFmtId="169" formatCode="_-* #,##0.00\ [$€]_-;\-* #,##0.00\ [$€]_-;_-* &quot;-&quot;??\ [$€]_-;_-@_-"/>
    <numFmt numFmtId="170" formatCode="#,##0_ ;\-#,##0\ "/>
    <numFmt numFmtId="171" formatCode="0.000"/>
    <numFmt numFmtId="172" formatCode="#,##0.000\ &quot;€&quot;"/>
    <numFmt numFmtId="173" formatCode="_-* #,##0.00\ [$€-C0A]_-;\-* #,##0.00\ [$€-C0A]_-;_-* &quot;-&quot;??\ [$€-C0A]_-;_-@_-"/>
  </numFmts>
  <fonts count="46"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Lohit Hindi"/>
      <family val="2"/>
    </font>
    <font>
      <sz val="11"/>
      <color indexed="20"/>
      <name val="Calibri"/>
      <family val="2"/>
    </font>
    <font>
      <sz val="8"/>
      <name val="Verdana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u/>
      <sz val="14"/>
      <name val="Arial"/>
      <family val="2"/>
    </font>
    <font>
      <sz val="11"/>
      <color indexed="12"/>
      <name val="Arial"/>
      <family val="2"/>
    </font>
    <font>
      <i/>
      <sz val="11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sz val="11"/>
      <color theme="0"/>
      <name val="Arial"/>
      <family val="2"/>
    </font>
    <font>
      <b/>
      <sz val="9"/>
      <name val="Arial"/>
      <family val="2"/>
    </font>
    <font>
      <i/>
      <u/>
      <sz val="9"/>
      <name val="Arial"/>
      <family val="2"/>
    </font>
    <font>
      <sz val="11"/>
      <color theme="1"/>
      <name val="Arial"/>
      <family val="2"/>
    </font>
    <font>
      <sz val="11"/>
      <color rgb="FF0000FF"/>
      <name val="Arial"/>
      <family val="2"/>
    </font>
    <font>
      <b/>
      <sz val="11"/>
      <color rgb="FF000000"/>
      <name val="Arial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u/>
      <sz val="9"/>
      <color theme="10"/>
      <name val="Calibri"/>
      <family val="2"/>
    </font>
    <font>
      <u/>
      <sz val="10"/>
      <color theme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17"/>
      <name val="Arial"/>
      <family val="2"/>
    </font>
    <font>
      <b/>
      <sz val="15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8"/>
      <name val="Arial"/>
      <family val="2"/>
    </font>
    <font>
      <b/>
      <sz val="10"/>
      <color indexed="9"/>
      <name val="Arial"/>
      <family val="2"/>
    </font>
    <font>
      <b/>
      <sz val="18"/>
      <color indexed="8"/>
      <name val="Cambria"/>
      <family val="1"/>
    </font>
    <font>
      <sz val="10"/>
      <name val="MS Sans Serif"/>
      <family val="2"/>
    </font>
    <font>
      <b/>
      <i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indexed="45"/>
        <b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9"/>
      </patternFill>
    </fill>
    <fill>
      <patternFill patternType="solid">
        <fgColor theme="0" tint="-0.14999847407452621"/>
        <bgColor indexed="44"/>
      </patternFill>
    </fill>
    <fill>
      <patternFill patternType="solid">
        <fgColor indexed="9"/>
        <bgColor indexed="9"/>
      </patternFill>
    </fill>
    <fill>
      <patternFill patternType="solid">
        <fgColor indexed="44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27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indexed="8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0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1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</borders>
  <cellStyleXfs count="120">
    <xf numFmtId="0" fontId="0" fillId="0" borderId="0">
      <alignment vertical="center"/>
    </xf>
    <xf numFmtId="165" fontId="4" fillId="0" borderId="0" applyFill="0" applyBorder="0" applyAlignment="0" applyProtection="0"/>
    <xf numFmtId="9" fontId="7" fillId="0" borderId="0" applyFill="0" applyBorder="0" applyAlignment="0" applyProtection="0"/>
    <xf numFmtId="0" fontId="3" fillId="0" borderId="0"/>
    <xf numFmtId="0" fontId="5" fillId="3" borderId="0" applyNumberFormat="0" applyBorder="0" applyAlignment="0" applyProtection="0"/>
    <xf numFmtId="0" fontId="7" fillId="0" borderId="0">
      <alignment vertical="center"/>
    </xf>
    <xf numFmtId="9" fontId="26" fillId="0" borderId="0" applyFill="0" applyBorder="0" applyAlignment="0" applyProtection="0"/>
    <xf numFmtId="0" fontId="9" fillId="0" borderId="0">
      <alignment vertical="center"/>
    </xf>
    <xf numFmtId="9" fontId="7" fillId="0" borderId="0" applyFill="0" applyBorder="0" applyAlignment="0" applyProtection="0"/>
    <xf numFmtId="0" fontId="2" fillId="0" borderId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1" fillId="0" borderId="0"/>
    <xf numFmtId="0" fontId="27" fillId="0" borderId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35" fillId="10" borderId="15" applyNumberFormat="0" applyAlignment="0" applyProtection="0"/>
    <xf numFmtId="0" fontId="7" fillId="0" borderId="0"/>
    <xf numFmtId="0" fontId="33" fillId="0" borderId="0" applyNumberFormat="0" applyFill="0" applyBorder="0" applyAlignment="0" applyProtection="0"/>
    <xf numFmtId="0" fontId="7" fillId="0" borderId="0"/>
    <xf numFmtId="0" fontId="36" fillId="0" borderId="0" applyNumberFormat="0" applyFill="0" applyBorder="0" applyAlignment="0" applyProtection="0"/>
    <xf numFmtId="0" fontId="34" fillId="9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8" fillId="13" borderId="0" applyNumberFormat="0" applyBorder="0" applyAlignment="0" applyProtection="0"/>
    <xf numFmtId="0" fontId="39" fillId="0" borderId="16" applyNumberFormat="0" applyFill="0" applyAlignment="0" applyProtection="0"/>
    <xf numFmtId="0" fontId="40" fillId="0" borderId="17" applyNumberFormat="0" applyFill="0" applyAlignment="0" applyProtection="0"/>
    <xf numFmtId="0" fontId="8" fillId="0" borderId="18" applyNumberFormat="0" applyFill="0" applyAlignment="0" applyProtection="0"/>
    <xf numFmtId="0" fontId="8" fillId="0" borderId="0" applyNumberFormat="0" applyFill="0" applyBorder="0" applyAlignment="0" applyProtection="0"/>
    <xf numFmtId="0" fontId="41" fillId="14" borderId="19" applyNumberFormat="0" applyAlignment="0" applyProtection="0"/>
    <xf numFmtId="0" fontId="7" fillId="15" borderId="20" applyNumberFormat="0" applyFon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4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7" fillId="0" borderId="0"/>
    <xf numFmtId="0" fontId="7" fillId="15" borderId="20" applyNumberFormat="0" applyFont="0" applyAlignment="0" applyProtection="0"/>
    <xf numFmtId="0" fontId="7" fillId="16" borderId="21" applyNumberFormat="0" applyFont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7" fillId="16" borderId="21" applyNumberFormat="0" applyFont="0" applyAlignment="0" applyProtection="0"/>
    <xf numFmtId="0" fontId="44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29" fillId="0" borderId="0" applyNumberFormat="0" applyFill="0" applyBorder="0" applyAlignment="0" applyProtection="0"/>
    <xf numFmtId="0" fontId="35" fillId="10" borderId="15" applyNumberFormat="0" applyAlignment="0" applyProtection="0"/>
    <xf numFmtId="0" fontId="7" fillId="16" borderId="21" applyNumberFormat="0" applyFont="0" applyAlignment="0" applyProtection="0"/>
    <xf numFmtId="0" fontId="7" fillId="16" borderId="21" applyNumberFormat="0" applyFont="0" applyAlignment="0" applyProtection="0"/>
    <xf numFmtId="0" fontId="8" fillId="0" borderId="18" applyNumberFormat="0" applyFill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29" fillId="0" borderId="0" applyNumberFormat="0" applyFill="0" applyBorder="0" applyAlignment="0" applyProtection="0"/>
    <xf numFmtId="0" fontId="7" fillId="16" borderId="21" applyNumberFormat="0" applyFont="0" applyAlignment="0" applyProtection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7" fillId="16" borderId="21" applyNumberFormat="0" applyFon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35" fillId="10" borderId="15" applyNumberFormat="0" applyAlignment="0" applyProtection="0"/>
    <xf numFmtId="0" fontId="41" fillId="14" borderId="19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29" fillId="0" borderId="0" applyNumberFormat="0" applyFill="0" applyBorder="0" applyAlignment="0" applyProtection="0"/>
    <xf numFmtId="0" fontId="7" fillId="16" borderId="21" applyNumberFormat="0" applyFont="0" applyAlignment="0" applyProtection="0"/>
    <xf numFmtId="0" fontId="42" fillId="17" borderId="22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" fillId="0" borderId="0"/>
    <xf numFmtId="170" fontId="7" fillId="0" borderId="0"/>
    <xf numFmtId="0" fontId="27" fillId="0" borderId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0">
      <alignment vertical="center"/>
    </xf>
    <xf numFmtId="165" fontId="4" fillId="0" borderId="0" applyFill="0" applyBorder="0" applyAlignment="0" applyProtection="0"/>
    <xf numFmtId="43" fontId="9" fillId="0" borderId="0" applyFont="0" applyFill="0" applyBorder="0" applyAlignment="0" applyProtection="0"/>
  </cellStyleXfs>
  <cellXfs count="268">
    <xf numFmtId="0" fontId="0" fillId="0" borderId="0" xfId="0">
      <alignment vertical="center"/>
    </xf>
    <xf numFmtId="2" fontId="0" fillId="0" borderId="0" xfId="0" applyNumberFormat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12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64" fontId="11" fillId="2" borderId="1" xfId="0" applyNumberFormat="1" applyFont="1" applyFill="1" applyBorder="1">
      <alignment vertical="center"/>
    </xf>
    <xf numFmtId="164" fontId="9" fillId="2" borderId="1" xfId="0" applyNumberFormat="1" applyFont="1" applyFill="1" applyBorder="1">
      <alignment vertical="center"/>
    </xf>
    <xf numFmtId="164" fontId="11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>
      <alignment vertical="center"/>
    </xf>
    <xf numFmtId="0" fontId="10" fillId="0" borderId="0" xfId="0" applyFont="1">
      <alignment vertical="center"/>
    </xf>
    <xf numFmtId="0" fontId="18" fillId="0" borderId="0" xfId="0" applyFont="1">
      <alignment vertical="center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66" fontId="11" fillId="6" borderId="1" xfId="0" applyNumberFormat="1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2" xfId="0" applyFont="1" applyBorder="1">
      <alignment vertical="center"/>
    </xf>
    <xf numFmtId="0" fontId="0" fillId="0" borderId="4" xfId="0" applyBorder="1">
      <alignment vertic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4" fontId="8" fillId="0" borderId="1" xfId="0" applyNumberFormat="1" applyFont="1" applyBorder="1" applyAlignment="1">
      <alignment horizontal="center" vertical="center" wrapText="1"/>
    </xf>
    <xf numFmtId="3" fontId="14" fillId="0" borderId="0" xfId="3" applyNumberFormat="1" applyFont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>
      <alignment vertical="center"/>
    </xf>
    <xf numFmtId="165" fontId="14" fillId="0" borderId="0" xfId="1" applyFont="1" applyAlignment="1">
      <alignment horizontal="right"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12" fillId="0" borderId="2" xfId="0" applyFont="1" applyBorder="1">
      <alignment vertical="center"/>
    </xf>
    <xf numFmtId="0" fontId="11" fillId="0" borderId="4" xfId="0" applyFont="1" applyBorder="1">
      <alignment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165" fontId="0" fillId="0" borderId="5" xfId="1" applyFont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17" fillId="0" borderId="12" xfId="0" applyFont="1" applyBorder="1">
      <alignment vertical="center"/>
    </xf>
    <xf numFmtId="2" fontId="17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5" fontId="25" fillId="0" borderId="0" xfId="1" applyFont="1" applyAlignment="1">
      <alignment horizontal="right" vertical="center"/>
    </xf>
    <xf numFmtId="0" fontId="17" fillId="0" borderId="12" xfId="0" applyFont="1" applyBorder="1" applyAlignment="1">
      <alignment horizontal="center" vertical="center"/>
    </xf>
    <xf numFmtId="165" fontId="25" fillId="0" borderId="0" xfId="1" applyFont="1" applyAlignment="1">
      <alignment horizontal="center" vertical="center"/>
    </xf>
    <xf numFmtId="165" fontId="25" fillId="0" borderId="6" xfId="1" applyFont="1" applyBorder="1" applyAlignment="1">
      <alignment horizontal="center" vertical="center"/>
    </xf>
    <xf numFmtId="166" fontId="11" fillId="0" borderId="0" xfId="0" applyNumberFormat="1" applyFont="1">
      <alignment vertical="center"/>
    </xf>
    <xf numFmtId="166" fontId="0" fillId="0" borderId="0" xfId="0" applyNumberFormat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9" fillId="2" borderId="1" xfId="1" applyNumberFormat="1" applyFont="1" applyFill="1" applyBorder="1" applyAlignment="1">
      <alignment horizontal="right" vertical="center"/>
    </xf>
    <xf numFmtId="4" fontId="9" fillId="0" borderId="1" xfId="3" applyNumberFormat="1" applyFont="1" applyBorder="1" applyAlignment="1">
      <alignment horizontal="center" vertical="center"/>
    </xf>
    <xf numFmtId="166" fontId="0" fillId="0" borderId="0" xfId="0" applyNumberFormat="1">
      <alignment vertical="center"/>
    </xf>
    <xf numFmtId="166" fontId="0" fillId="8" borderId="1" xfId="1" applyNumberFormat="1" applyFont="1" applyFill="1" applyBorder="1" applyAlignment="1">
      <alignment horizontal="right" vertical="center"/>
    </xf>
    <xf numFmtId="166" fontId="11" fillId="6" borderId="1" xfId="1" applyNumberFormat="1" applyFont="1" applyFill="1" applyBorder="1" applyAlignment="1">
      <alignment vertical="center"/>
    </xf>
    <xf numFmtId="0" fontId="8" fillId="0" borderId="2" xfId="0" applyFont="1" applyBorder="1">
      <alignment vertical="center"/>
    </xf>
    <xf numFmtId="166" fontId="9" fillId="8" borderId="1" xfId="1" applyNumberFormat="1" applyFont="1" applyFill="1" applyBorder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4" fontId="8" fillId="0" borderId="0" xfId="0" applyNumberFormat="1" applyFont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165" fontId="0" fillId="0" borderId="0" xfId="1" applyFont="1" applyAlignment="1">
      <alignment vertical="center"/>
    </xf>
    <xf numFmtId="165" fontId="14" fillId="0" borderId="5" xfId="1" applyFont="1" applyBorder="1" applyAlignment="1">
      <alignment horizontal="right" vertical="center"/>
    </xf>
    <xf numFmtId="0" fontId="0" fillId="0" borderId="7" xfId="0" applyBorder="1">
      <alignment vertical="center"/>
    </xf>
    <xf numFmtId="165" fontId="0" fillId="0" borderId="13" xfId="1" applyFont="1" applyBorder="1" applyAlignment="1">
      <alignment vertical="center"/>
    </xf>
    <xf numFmtId="0" fontId="17" fillId="0" borderId="6" xfId="0" applyFont="1" applyBorder="1">
      <alignment vertical="center"/>
    </xf>
    <xf numFmtId="4" fontId="9" fillId="0" borderId="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5" xfId="1" applyFont="1" applyBorder="1" applyAlignment="1">
      <alignment horizontal="center" vertical="center"/>
    </xf>
    <xf numFmtId="9" fontId="9" fillId="0" borderId="0" xfId="2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165" fontId="0" fillId="0" borderId="5" xfId="1" applyFont="1" applyBorder="1" applyAlignment="1">
      <alignment horizontal="right" vertical="center"/>
    </xf>
    <xf numFmtId="8" fontId="0" fillId="0" borderId="0" xfId="0" applyNumberFormat="1">
      <alignment vertical="center"/>
    </xf>
    <xf numFmtId="166" fontId="22" fillId="4" borderId="1" xfId="3" applyNumberFormat="1" applyFont="1" applyFill="1" applyBorder="1" applyAlignment="1" applyProtection="1">
      <alignment horizontal="right" vertical="center"/>
      <protection locked="0"/>
    </xf>
    <xf numFmtId="166" fontId="14" fillId="4" borderId="1" xfId="3" applyNumberFormat="1" applyFont="1" applyFill="1" applyBorder="1" applyAlignment="1" applyProtection="1">
      <alignment horizontal="right" vertical="center"/>
      <protection locked="0"/>
    </xf>
    <xf numFmtId="166" fontId="14" fillId="4" borderId="1" xfId="3" applyNumberFormat="1" applyFont="1" applyFill="1" applyBorder="1" applyAlignment="1" applyProtection="1">
      <alignment vertical="center"/>
      <protection locked="0"/>
    </xf>
    <xf numFmtId="0" fontId="18" fillId="0" borderId="0" xfId="0" applyFont="1" applyAlignment="1">
      <alignment horizontal="center" vertical="center"/>
    </xf>
    <xf numFmtId="0" fontId="9" fillId="18" borderId="10" xfId="0" applyFont="1" applyFill="1" applyBorder="1">
      <alignment vertical="center"/>
    </xf>
    <xf numFmtId="0" fontId="9" fillId="18" borderId="11" xfId="0" applyFont="1" applyFill="1" applyBorder="1">
      <alignment vertical="center"/>
    </xf>
    <xf numFmtId="0" fontId="9" fillId="18" borderId="8" xfId="0" applyFont="1" applyFill="1" applyBorder="1">
      <alignment vertical="center"/>
    </xf>
    <xf numFmtId="0" fontId="9" fillId="18" borderId="12" xfId="0" applyFont="1" applyFill="1" applyBorder="1">
      <alignment vertical="center"/>
    </xf>
    <xf numFmtId="0" fontId="11" fillId="18" borderId="0" xfId="0" applyFont="1" applyFill="1">
      <alignment vertical="center"/>
    </xf>
    <xf numFmtId="0" fontId="9" fillId="18" borderId="9" xfId="0" applyFont="1" applyFill="1" applyBorder="1">
      <alignment vertical="center"/>
    </xf>
    <xf numFmtId="0" fontId="9" fillId="18" borderId="5" xfId="0" applyFont="1" applyFill="1" applyBorder="1">
      <alignment vertical="center"/>
    </xf>
    <xf numFmtId="0" fontId="9" fillId="18" borderId="13" xfId="0" applyFont="1" applyFill="1" applyBorder="1">
      <alignment vertical="center"/>
    </xf>
    <xf numFmtId="0" fontId="9" fillId="18" borderId="0" xfId="0" applyFont="1" applyFill="1">
      <alignment vertical="center"/>
    </xf>
    <xf numFmtId="166" fontId="9" fillId="20" borderId="1" xfId="1" applyNumberFormat="1" applyFont="1" applyFill="1" applyBorder="1" applyAlignment="1">
      <alignment vertical="center"/>
    </xf>
    <xf numFmtId="167" fontId="14" fillId="4" borderId="1" xfId="3" applyNumberFormat="1" applyFont="1" applyFill="1" applyBorder="1" applyAlignment="1" applyProtection="1">
      <alignment horizontal="right" vertical="center"/>
      <protection locked="0"/>
    </xf>
    <xf numFmtId="167" fontId="9" fillId="20" borderId="1" xfId="2" applyNumberFormat="1" applyFont="1" applyFill="1" applyBorder="1" applyAlignment="1">
      <alignment horizontal="right" vertical="center"/>
    </xf>
    <xf numFmtId="166" fontId="0" fillId="20" borderId="1" xfId="0" applyNumberFormat="1" applyFill="1" applyBorder="1">
      <alignment vertical="center"/>
    </xf>
    <xf numFmtId="2" fontId="14" fillId="4" borderId="1" xfId="3" applyNumberFormat="1" applyFont="1" applyFill="1" applyBorder="1" applyAlignment="1" applyProtection="1">
      <alignment vertical="center"/>
      <protection locked="0"/>
    </xf>
    <xf numFmtId="2" fontId="11" fillId="0" borderId="1" xfId="0" applyNumberFormat="1" applyFont="1" applyBorder="1" applyAlignment="1">
      <alignment horizontal="center" vertical="center"/>
    </xf>
    <xf numFmtId="3" fontId="9" fillId="20" borderId="1" xfId="1" applyNumberFormat="1" applyFont="1" applyFill="1" applyBorder="1" applyAlignment="1">
      <alignment horizontal="center" vertical="center"/>
    </xf>
    <xf numFmtId="0" fontId="0" fillId="20" borderId="1" xfId="0" applyFill="1" applyBorder="1">
      <alignment vertical="center"/>
    </xf>
    <xf numFmtId="0" fontId="11" fillId="2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" fontId="9" fillId="20" borderId="1" xfId="1" applyNumberFormat="1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3" fontId="11" fillId="0" borderId="1" xfId="0" applyNumberFormat="1" applyFont="1" applyBorder="1" applyAlignment="1">
      <alignment horizontal="center" vertical="center"/>
    </xf>
    <xf numFmtId="3" fontId="9" fillId="20" borderId="1" xfId="3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6" fontId="9" fillId="21" borderId="1" xfId="1" applyNumberFormat="1" applyFont="1" applyFill="1" applyBorder="1" applyAlignment="1">
      <alignment horizontal="right" vertical="center"/>
    </xf>
    <xf numFmtId="2" fontId="14" fillId="0" borderId="1" xfId="3" applyNumberFormat="1" applyFont="1" applyBorder="1" applyAlignment="1" applyProtection="1">
      <alignment vertical="center"/>
      <protection locked="0"/>
    </xf>
    <xf numFmtId="0" fontId="12" fillId="0" borderId="1" xfId="0" applyFont="1" applyBorder="1" applyAlignment="1">
      <alignment horizontal="justify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justify" vertical="center" wrapText="1"/>
    </xf>
    <xf numFmtId="166" fontId="0" fillId="8" borderId="0" xfId="1" applyNumberFormat="1" applyFont="1" applyFill="1" applyAlignment="1">
      <alignment horizontal="right" vertical="center"/>
    </xf>
    <xf numFmtId="0" fontId="14" fillId="19" borderId="4" xfId="3" applyFont="1" applyFill="1" applyBorder="1" applyAlignment="1" applyProtection="1">
      <alignment vertical="center"/>
      <protection locked="0"/>
    </xf>
    <xf numFmtId="0" fontId="11" fillId="0" borderId="3" xfId="0" applyFont="1" applyBorder="1" applyAlignment="1">
      <alignment vertical="center" wrapText="1"/>
    </xf>
    <xf numFmtId="4" fontId="8" fillId="0" borderId="3" xfId="0" applyNumberFormat="1" applyFont="1" applyBorder="1" applyAlignment="1">
      <alignment vertical="center" wrapText="1"/>
    </xf>
    <xf numFmtId="0" fontId="14" fillId="0" borderId="12" xfId="3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166" fontId="14" fillId="0" borderId="0" xfId="3" applyNumberFormat="1" applyFont="1" applyAlignment="1" applyProtection="1">
      <alignment horizontal="right" vertical="center"/>
      <protection locked="0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>
      <alignment vertical="center"/>
    </xf>
    <xf numFmtId="0" fontId="11" fillId="0" borderId="8" xfId="0" applyFont="1" applyBorder="1">
      <alignment vertical="center"/>
    </xf>
    <xf numFmtId="0" fontId="0" fillId="0" borderId="3" xfId="0" applyBorder="1">
      <alignment vertical="center"/>
    </xf>
    <xf numFmtId="166" fontId="11" fillId="8" borderId="3" xfId="1" applyNumberFormat="1" applyFont="1" applyFill="1" applyBorder="1" applyAlignment="1">
      <alignment horizontal="right" vertical="center"/>
    </xf>
    <xf numFmtId="0" fontId="12" fillId="0" borderId="11" xfId="0" applyFont="1" applyBorder="1">
      <alignment vertical="center"/>
    </xf>
    <xf numFmtId="2" fontId="14" fillId="0" borderId="11" xfId="3" applyNumberFormat="1" applyFont="1" applyBorder="1" applyAlignment="1" applyProtection="1">
      <alignment vertical="center"/>
      <protection locked="0"/>
    </xf>
    <xf numFmtId="166" fontId="9" fillId="0" borderId="11" xfId="1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/>
    </xf>
    <xf numFmtId="2" fontId="14" fillId="0" borderId="0" xfId="3" applyNumberFormat="1" applyFont="1" applyAlignment="1" applyProtection="1">
      <alignment vertical="center"/>
      <protection locked="0"/>
    </xf>
    <xf numFmtId="0" fontId="23" fillId="0" borderId="2" xfId="0" applyFont="1" applyBorder="1" applyAlignment="1">
      <alignment horizontal="center" vertical="center" wrapText="1"/>
    </xf>
    <xf numFmtId="4" fontId="9" fillId="0" borderId="2" xfId="3" applyNumberFormat="1" applyFont="1" applyBorder="1" applyAlignment="1">
      <alignment horizontal="center" vertical="center"/>
    </xf>
    <xf numFmtId="1" fontId="0" fillId="20" borderId="2" xfId="2" applyNumberFormat="1" applyFont="1" applyFill="1" applyBorder="1" applyAlignment="1">
      <alignment horizontal="center" vertical="center"/>
    </xf>
    <xf numFmtId="1" fontId="0" fillId="0" borderId="0" xfId="2" applyNumberFormat="1" applyFont="1" applyAlignment="1">
      <alignment horizontal="center" vertical="center"/>
    </xf>
    <xf numFmtId="3" fontId="9" fillId="0" borderId="0" xfId="1" applyNumberFormat="1" applyFont="1" applyAlignment="1">
      <alignment horizontal="center" vertical="center"/>
    </xf>
    <xf numFmtId="4" fontId="9" fillId="0" borderId="0" xfId="3" applyNumberFormat="1" applyFont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4" fontId="9" fillId="0" borderId="12" xfId="3" applyNumberFormat="1" applyFont="1" applyBorder="1" applyAlignment="1">
      <alignment horizontal="center" vertical="center"/>
    </xf>
    <xf numFmtId="1" fontId="0" fillId="0" borderId="12" xfId="2" applyNumberFormat="1" applyFont="1" applyBorder="1" applyAlignment="1">
      <alignment horizontal="center" vertical="center"/>
    </xf>
    <xf numFmtId="164" fontId="11" fillId="7" borderId="11" xfId="0" applyNumberFormat="1" applyFont="1" applyFill="1" applyBorder="1">
      <alignment vertical="center"/>
    </xf>
    <xf numFmtId="4" fontId="9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9" fillId="0" borderId="0" xfId="3" applyNumberFormat="1" applyFont="1" applyAlignment="1">
      <alignment horizontal="center" vertical="center"/>
    </xf>
    <xf numFmtId="165" fontId="0" fillId="0" borderId="0" xfId="1" applyFont="1" applyAlignment="1">
      <alignment horizontal="center" vertical="center"/>
    </xf>
    <xf numFmtId="165" fontId="0" fillId="0" borderId="6" xfId="1" applyFont="1" applyBorder="1" applyAlignment="1">
      <alignment vertical="center"/>
    </xf>
    <xf numFmtId="164" fontId="11" fillId="0" borderId="11" xfId="0" applyNumberFormat="1" applyFont="1" applyBorder="1">
      <alignment vertical="center"/>
    </xf>
    <xf numFmtId="166" fontId="9" fillId="0" borderId="1" xfId="1" applyNumberFormat="1" applyFont="1" applyBorder="1" applyAlignment="1">
      <alignment horizontal="right" vertical="center"/>
    </xf>
    <xf numFmtId="171" fontId="14" fillId="4" borderId="1" xfId="3" applyNumberFormat="1" applyFont="1" applyFill="1" applyBorder="1" applyAlignment="1" applyProtection="1">
      <alignment vertical="center"/>
      <protection locked="0"/>
    </xf>
    <xf numFmtId="172" fontId="14" fillId="4" borderId="1" xfId="3" applyNumberFormat="1" applyFont="1" applyFill="1" applyBorder="1" applyAlignment="1" applyProtection="1">
      <alignment vertical="center"/>
      <protection locked="0"/>
    </xf>
    <xf numFmtId="172" fontId="0" fillId="20" borderId="1" xfId="0" applyNumberFormat="1" applyFill="1" applyBorder="1">
      <alignment vertical="center"/>
    </xf>
    <xf numFmtId="0" fontId="16" fillId="0" borderId="3" xfId="0" applyFont="1" applyBorder="1" applyAlignment="1">
      <alignment horizontal="center" vertical="center"/>
    </xf>
    <xf numFmtId="0" fontId="17" fillId="0" borderId="9" xfId="0" applyFont="1" applyBorder="1">
      <alignment vertical="center"/>
    </xf>
    <xf numFmtId="0" fontId="17" fillId="0" borderId="5" xfId="0" applyFont="1" applyBorder="1">
      <alignment vertical="center"/>
    </xf>
    <xf numFmtId="0" fontId="1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3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13" xfId="0" applyFont="1" applyBorder="1">
      <alignment vertical="center"/>
    </xf>
    <xf numFmtId="0" fontId="16" fillId="0" borderId="0" xfId="0" applyFont="1" applyAlignment="1">
      <alignment vertical="center" wrapText="1"/>
    </xf>
    <xf numFmtId="9" fontId="9" fillId="0" borderId="0" xfId="2" applyFont="1" applyAlignment="1">
      <alignment vertical="center"/>
    </xf>
    <xf numFmtId="10" fontId="9" fillId="2" borderId="1" xfId="2" applyNumberFormat="1" applyFont="1" applyFill="1" applyBorder="1" applyAlignment="1">
      <alignment vertical="center"/>
    </xf>
    <xf numFmtId="10" fontId="11" fillId="2" borderId="1" xfId="0" applyNumberFormat="1" applyFont="1" applyFill="1" applyBorder="1">
      <alignment vertical="center"/>
    </xf>
    <xf numFmtId="0" fontId="12" fillId="0" borderId="10" xfId="0" applyFont="1" applyBorder="1">
      <alignment vertical="center"/>
    </xf>
    <xf numFmtId="0" fontId="0" fillId="20" borderId="3" xfId="0" applyFill="1" applyBorder="1">
      <alignment vertical="center"/>
    </xf>
    <xf numFmtId="2" fontId="14" fillId="4" borderId="3" xfId="3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>
      <alignment vertical="top"/>
    </xf>
    <xf numFmtId="164" fontId="17" fillId="0" borderId="0" xfId="0" applyNumberFormat="1" applyFo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2" fontId="14" fillId="0" borderId="12" xfId="3" applyNumberFormat="1" applyFont="1" applyBorder="1" applyAlignment="1" applyProtection="1">
      <alignment vertical="center"/>
      <protection locked="0"/>
    </xf>
    <xf numFmtId="3" fontId="9" fillId="0" borderId="12" xfId="3" applyNumberFormat="1" applyFont="1" applyBorder="1" applyAlignment="1">
      <alignment horizontal="center" vertical="center"/>
    </xf>
    <xf numFmtId="3" fontId="9" fillId="20" borderId="10" xfId="1" applyNumberFormat="1" applyFont="1" applyFill="1" applyBorder="1" applyAlignment="1">
      <alignment horizontal="center" vertical="center"/>
    </xf>
    <xf numFmtId="166" fontId="9" fillId="0" borderId="0" xfId="1" applyNumberFormat="1" applyFont="1" applyAlignment="1">
      <alignment vertical="center"/>
    </xf>
    <xf numFmtId="0" fontId="9" fillId="22" borderId="10" xfId="0" applyFont="1" applyFill="1" applyBorder="1">
      <alignment vertical="center"/>
    </xf>
    <xf numFmtId="0" fontId="9" fillId="22" borderId="11" xfId="0" applyFont="1" applyFill="1" applyBorder="1">
      <alignment vertical="center"/>
    </xf>
    <xf numFmtId="0" fontId="9" fillId="22" borderId="8" xfId="0" applyFont="1" applyFill="1" applyBorder="1">
      <alignment vertical="center"/>
    </xf>
    <xf numFmtId="0" fontId="9" fillId="22" borderId="12" xfId="0" applyFont="1" applyFill="1" applyBorder="1">
      <alignment vertical="center"/>
    </xf>
    <xf numFmtId="0" fontId="13" fillId="22" borderId="0" xfId="0" applyFont="1" applyFill="1">
      <alignment vertical="center"/>
    </xf>
    <xf numFmtId="0" fontId="9" fillId="22" borderId="0" xfId="0" applyFont="1" applyFill="1">
      <alignment vertical="center"/>
    </xf>
    <xf numFmtId="0" fontId="9" fillId="22" borderId="6" xfId="0" applyFont="1" applyFill="1" applyBorder="1">
      <alignment vertical="center"/>
    </xf>
    <xf numFmtId="0" fontId="0" fillId="22" borderId="0" xfId="0" applyFill="1">
      <alignment vertical="center"/>
    </xf>
    <xf numFmtId="0" fontId="11" fillId="22" borderId="6" xfId="0" applyFont="1" applyFill="1" applyBorder="1">
      <alignment vertical="center"/>
    </xf>
    <xf numFmtId="0" fontId="11" fillId="22" borderId="0" xfId="0" applyFont="1" applyFill="1">
      <alignment vertical="center"/>
    </xf>
    <xf numFmtId="0" fontId="0" fillId="20" borderId="0" xfId="0" applyFill="1">
      <alignment vertical="center"/>
    </xf>
    <xf numFmtId="0" fontId="45" fillId="22" borderId="0" xfId="0" applyFont="1" applyFill="1" applyAlignment="1">
      <alignment horizontal="right" vertical="center"/>
    </xf>
    <xf numFmtId="0" fontId="11" fillId="22" borderId="1" xfId="0" applyFont="1" applyFill="1" applyBorder="1" applyAlignment="1">
      <alignment horizontal="center" vertical="center"/>
    </xf>
    <xf numFmtId="0" fontId="11" fillId="22" borderId="0" xfId="0" applyFont="1" applyFill="1" applyAlignment="1">
      <alignment horizontal="left" vertical="center"/>
    </xf>
    <xf numFmtId="0" fontId="11" fillId="22" borderId="6" xfId="0" applyFont="1" applyFill="1" applyBorder="1" applyAlignment="1">
      <alignment horizontal="left" vertical="center"/>
    </xf>
    <xf numFmtId="173" fontId="9" fillId="8" borderId="1" xfId="1" applyNumberFormat="1" applyFont="1" applyFill="1" applyBorder="1" applyAlignment="1">
      <alignment vertical="center"/>
    </xf>
    <xf numFmtId="0" fontId="9" fillId="22" borderId="1" xfId="0" applyFont="1" applyFill="1" applyBorder="1">
      <alignment vertical="center"/>
    </xf>
    <xf numFmtId="0" fontId="0" fillId="23" borderId="1" xfId="0" applyFill="1" applyBorder="1" applyAlignment="1">
      <alignment horizontal="left" vertical="center"/>
    </xf>
    <xf numFmtId="44" fontId="14" fillId="4" borderId="1" xfId="3" applyNumberFormat="1" applyFont="1" applyFill="1" applyBorder="1" applyAlignment="1">
      <alignment horizontal="right" vertical="center"/>
    </xf>
    <xf numFmtId="0" fontId="9" fillId="22" borderId="1" xfId="0" applyFont="1" applyFill="1" applyBorder="1" applyAlignment="1">
      <alignment horizontal="left" vertical="center"/>
    </xf>
    <xf numFmtId="173" fontId="9" fillId="0" borderId="1" xfId="0" applyNumberFormat="1" applyFont="1" applyBorder="1">
      <alignment vertical="center"/>
    </xf>
    <xf numFmtId="0" fontId="0" fillId="22" borderId="1" xfId="0" applyFill="1" applyBorder="1">
      <alignment vertical="center"/>
    </xf>
    <xf numFmtId="0" fontId="0" fillId="22" borderId="1" xfId="0" applyFill="1" applyBorder="1" applyAlignment="1">
      <alignment horizontal="left" vertical="center"/>
    </xf>
    <xf numFmtId="0" fontId="10" fillId="22" borderId="0" xfId="0" applyFont="1" applyFill="1">
      <alignment vertical="center"/>
    </xf>
    <xf numFmtId="0" fontId="12" fillId="22" borderId="0" xfId="0" applyFont="1" applyFill="1" applyAlignment="1">
      <alignment horizontal="justify" vertical="center"/>
    </xf>
    <xf numFmtId="164" fontId="11" fillId="20" borderId="0" xfId="0" applyNumberFormat="1" applyFont="1" applyFill="1">
      <alignment vertical="center"/>
    </xf>
    <xf numFmtId="0" fontId="9" fillId="22" borderId="0" xfId="0" applyFont="1" applyFill="1" applyAlignment="1">
      <alignment horizontal="left" vertical="center"/>
    </xf>
    <xf numFmtId="0" fontId="9" fillId="22" borderId="9" xfId="0" applyFont="1" applyFill="1" applyBorder="1">
      <alignment vertical="center"/>
    </xf>
    <xf numFmtId="0" fontId="12" fillId="22" borderId="5" xfId="0" applyFont="1" applyFill="1" applyBorder="1" applyAlignment="1">
      <alignment horizontal="justify" vertical="center"/>
    </xf>
    <xf numFmtId="164" fontId="11" fillId="22" borderId="5" xfId="0" applyNumberFormat="1" applyFont="1" applyFill="1" applyBorder="1" applyAlignment="1">
      <alignment horizontal="center" vertical="center"/>
    </xf>
    <xf numFmtId="0" fontId="11" fillId="22" borderId="5" xfId="0" applyFont="1" applyFill="1" applyBorder="1" applyAlignment="1">
      <alignment horizontal="left" vertical="center"/>
    </xf>
    <xf numFmtId="0" fontId="11" fillId="22" borderId="5" xfId="0" applyFont="1" applyFill="1" applyBorder="1">
      <alignment vertical="center"/>
    </xf>
    <xf numFmtId="0" fontId="11" fillId="22" borderId="13" xfId="0" applyFont="1" applyFill="1" applyBorder="1">
      <alignment vertical="center"/>
    </xf>
    <xf numFmtId="171" fontId="0" fillId="20" borderId="1" xfId="0" applyNumberFormat="1" applyFill="1" applyBorder="1">
      <alignment vertical="center"/>
    </xf>
    <xf numFmtId="164" fontId="9" fillId="0" borderId="0" xfId="0" applyNumberFormat="1" applyFont="1" applyFill="1" applyBorder="1">
      <alignment vertical="center"/>
    </xf>
    <xf numFmtId="164" fontId="0" fillId="0" borderId="0" xfId="0" applyNumberFormat="1" applyFill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9" fillId="0" borderId="11" xfId="0" applyNumberFormat="1" applyFont="1" applyFill="1" applyBorder="1">
      <alignment vertical="center"/>
    </xf>
    <xf numFmtId="0" fontId="11" fillId="0" borderId="0" xfId="0" applyFont="1" applyAlignment="1">
      <alignment horizontal="right" vertical="center"/>
    </xf>
    <xf numFmtId="0" fontId="11" fillId="24" borderId="1" xfId="0" applyFont="1" applyFill="1" applyBorder="1">
      <alignment vertical="center"/>
    </xf>
    <xf numFmtId="0" fontId="0" fillId="0" borderId="1" xfId="0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1" fontId="14" fillId="4" borderId="1" xfId="3" applyNumberFormat="1" applyFont="1" applyFill="1" applyBorder="1" applyAlignment="1" applyProtection="1">
      <alignment horizontal="right" vertical="center"/>
      <protection locked="0"/>
    </xf>
    <xf numFmtId="1" fontId="0" fillId="20" borderId="1" xfId="0" applyNumberFormat="1" applyFill="1" applyBorder="1">
      <alignment vertical="center"/>
    </xf>
    <xf numFmtId="1" fontId="9" fillId="0" borderId="0" xfId="0" applyNumberFormat="1" applyFont="1">
      <alignment vertical="center"/>
    </xf>
    <xf numFmtId="166" fontId="14" fillId="4" borderId="0" xfId="3" applyNumberFormat="1" applyFont="1" applyFill="1" applyBorder="1" applyAlignment="1" applyProtection="1">
      <alignment horizontal="right" vertical="center"/>
      <protection locked="0"/>
    </xf>
    <xf numFmtId="43" fontId="17" fillId="0" borderId="0" xfId="119" applyFont="1" applyAlignment="1">
      <alignment vertical="center"/>
    </xf>
    <xf numFmtId="43" fontId="17" fillId="0" borderId="0" xfId="0" applyNumberFormat="1" applyFont="1">
      <alignment vertical="center"/>
    </xf>
    <xf numFmtId="43" fontId="0" fillId="0" borderId="0" xfId="119" applyFont="1" applyAlignment="1">
      <alignment vertical="center"/>
    </xf>
    <xf numFmtId="0" fontId="23" fillId="0" borderId="0" xfId="0" applyFont="1" applyBorder="1" applyAlignment="1">
      <alignment horizontal="center" vertical="center" wrapText="1"/>
    </xf>
    <xf numFmtId="2" fontId="14" fillId="0" borderId="0" xfId="3" applyNumberFormat="1" applyFont="1" applyBorder="1" applyAlignment="1" applyProtection="1">
      <alignment vertical="center"/>
      <protection locked="0"/>
    </xf>
    <xf numFmtId="1" fontId="0" fillId="0" borderId="0" xfId="2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4" fillId="19" borderId="2" xfId="3" applyFont="1" applyFill="1" applyBorder="1" applyAlignment="1" applyProtection="1">
      <alignment vertical="center"/>
      <protection locked="0"/>
    </xf>
    <xf numFmtId="0" fontId="14" fillId="19" borderId="7" xfId="3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120">
    <cellStyle name="Bad" xfId="27"/>
    <cellStyle name="Calculation" xfId="22"/>
    <cellStyle name="Calculation 2" xfId="45"/>
    <cellStyle name="Calculation 2 2" xfId="61"/>
    <cellStyle name="Calculation 2 2 2" xfId="92"/>
    <cellStyle name="Calculation 2 3" xfId="81"/>
    <cellStyle name="Calculation 3" xfId="57"/>
    <cellStyle name="Calculation 3 2" xfId="88"/>
    <cellStyle name="Calculation 4" xfId="72"/>
    <cellStyle name="Check Cell" xfId="26"/>
    <cellStyle name="Coma" xfId="119" builtinId="3"/>
    <cellStyle name="Emphasis 1" xfId="28"/>
    <cellStyle name="Emphasis 2" xfId="29"/>
    <cellStyle name="Emphasis 3" xfId="30"/>
    <cellStyle name="Enllaç 2" xfId="13"/>
    <cellStyle name="Enllaç 2 2" xfId="20"/>
    <cellStyle name="Enllaç visitat" xfId="14" builtinId="9" hidden="1"/>
    <cellStyle name="Enllaç visitat" xfId="67" builtinId="9" hidden="1"/>
    <cellStyle name="Enllaç visitat" xfId="68" builtinId="9" hidden="1"/>
    <cellStyle name="Enllaç visitat" xfId="98" builtinId="9" hidden="1"/>
    <cellStyle name="Enllaç visitat" xfId="79" builtinId="9" hidden="1"/>
    <cellStyle name="Enllaç visitat" xfId="101" builtinId="9" hidden="1"/>
    <cellStyle name="Enllaç visitat" xfId="71" builtinId="9" hidden="1"/>
    <cellStyle name="Enllaç visitat" xfId="102" builtinId="9" hidden="1"/>
    <cellStyle name="Enllaç visitat" xfId="103" builtinId="9" hidden="1"/>
    <cellStyle name="Enllaç visitat" xfId="108" builtinId="9" hidden="1"/>
    <cellStyle name="Enllaç visitat" xfId="109" builtinId="9" hidden="1"/>
    <cellStyle name="Enllaç visitat" xfId="110" builtinId="9" hidden="1"/>
    <cellStyle name="Enllaç visitat" xfId="113" builtinId="9" hidden="1"/>
    <cellStyle name="Enllaç visitat" xfId="112" builtinId="9" hidden="1"/>
    <cellStyle name="Enllaç visitat" xfId="114" builtinId="9" hidden="1"/>
    <cellStyle name="Enllaç visitat" xfId="111" builtinId="9" hidden="1"/>
    <cellStyle name="Enllaç visitat" xfId="115" builtinId="9" hidden="1"/>
    <cellStyle name="Enllaç visitat" xfId="116" builtinId="9" hidden="1"/>
    <cellStyle name="Euro" xfId="54"/>
    <cellStyle name="Excel_BuiltIn_Incorrecte" xfId="4"/>
    <cellStyle name="Good" xfId="31"/>
    <cellStyle name="Heading 1" xfId="32"/>
    <cellStyle name="Heading 2" xfId="33"/>
    <cellStyle name="Heading 3" xfId="34"/>
    <cellStyle name="Heading 3 2" xfId="75"/>
    <cellStyle name="Heading 4" xfId="35"/>
    <cellStyle name="Hipervínculo 2" xfId="21"/>
    <cellStyle name="Hipervínculo 2 2" xfId="24"/>
    <cellStyle name="Hipervínculo 3" xfId="44"/>
    <cellStyle name="Input" xfId="36"/>
    <cellStyle name="Input 2" xfId="46"/>
    <cellStyle name="Input 2 2" xfId="62"/>
    <cellStyle name="Input 2 2 2" xfId="93"/>
    <cellStyle name="Input 2 3" xfId="82"/>
    <cellStyle name="Input 3" xfId="58"/>
    <cellStyle name="Input 3 2" xfId="89"/>
    <cellStyle name="Input 4" xfId="76"/>
    <cellStyle name="Linked Cell" xfId="37"/>
    <cellStyle name="Linked Cell 2" xfId="50"/>
    <cellStyle name="Moneda" xfId="1" builtinId="4"/>
    <cellStyle name="Moneda 2" xfId="11"/>
    <cellStyle name="Moneda 2 2" xfId="52"/>
    <cellStyle name="Moneda 3" xfId="53"/>
    <cellStyle name="Moneda 4" xfId="43"/>
    <cellStyle name="Moneda 5" xfId="118"/>
    <cellStyle name="Normal" xfId="0" builtinId="0" customBuiltin="1"/>
    <cellStyle name="Normal 10" xfId="3"/>
    <cellStyle name="Normal 10 2" xfId="106"/>
    <cellStyle name="Normal 10 3" xfId="17"/>
    <cellStyle name="Normal 2" xfId="7"/>
    <cellStyle name="Normal 2 2" xfId="23"/>
    <cellStyle name="Normal 2 2 2" xfId="55"/>
    <cellStyle name="Normal 2 2 3" xfId="42"/>
    <cellStyle name="Normal 2 3" xfId="25"/>
    <cellStyle name="Normal 2 4" xfId="49"/>
    <cellStyle name="Normal 2 5" xfId="56"/>
    <cellStyle name="Normal 2 6" xfId="105"/>
    <cellStyle name="Normal 2 7" xfId="19"/>
    <cellStyle name="Normal 209" xfId="117"/>
    <cellStyle name="Normal 3" xfId="9"/>
    <cellStyle name="Normal 3 2" xfId="15"/>
    <cellStyle name="Normal 3 3" xfId="107"/>
    <cellStyle name="Normal 4" xfId="10"/>
    <cellStyle name="Normal 4 2" xfId="18"/>
    <cellStyle name="Normal 5" xfId="5"/>
    <cellStyle name="Normal 7" xfId="104"/>
    <cellStyle name="Normal 9" xfId="16"/>
    <cellStyle name="Note" xfId="38"/>
    <cellStyle name="Note 2" xfId="47"/>
    <cellStyle name="Note 2 2" xfId="63"/>
    <cellStyle name="Note 2 2 2" xfId="94"/>
    <cellStyle name="Note 2 2 3" xfId="73"/>
    <cellStyle name="Note 2 3" xfId="83"/>
    <cellStyle name="Note 2 4" xfId="69"/>
    <cellStyle name="Note 3" xfId="51"/>
    <cellStyle name="Note 3 2" xfId="65"/>
    <cellStyle name="Note 3 2 2" xfId="96"/>
    <cellStyle name="Note 3 2 3" xfId="86"/>
    <cellStyle name="Note 3 3" xfId="85"/>
    <cellStyle name="Note 3 4" xfId="74"/>
    <cellStyle name="Note 4" xfId="59"/>
    <cellStyle name="Note 4 2" xfId="90"/>
    <cellStyle name="Note 4 3" xfId="80"/>
    <cellStyle name="Note 5" xfId="77"/>
    <cellStyle name="Note 6" xfId="99"/>
    <cellStyle name="Output" xfId="39"/>
    <cellStyle name="Output 2" xfId="48"/>
    <cellStyle name="Output 2 2" xfId="64"/>
    <cellStyle name="Output 2 2 2" xfId="95"/>
    <cellStyle name="Output 2 2 3" xfId="70"/>
    <cellStyle name="Output 2 3" xfId="84"/>
    <cellStyle name="Output 2 4" xfId="87"/>
    <cellStyle name="Output 3" xfId="60"/>
    <cellStyle name="Output 3 2" xfId="91"/>
    <cellStyle name="Output 3 3" xfId="100"/>
    <cellStyle name="Output 4" xfId="78"/>
    <cellStyle name="Output 5" xfId="97"/>
    <cellStyle name="Percentatge" xfId="2" builtinId="5"/>
    <cellStyle name="Percentatge 2" xfId="8"/>
    <cellStyle name="Percentatge 3" xfId="12"/>
    <cellStyle name="Percentatge 4" xfId="6"/>
    <cellStyle name="Sheet Title" xfId="40"/>
    <cellStyle name="Standard_AlignDataCenter_min" xfId="66"/>
    <cellStyle name="Warning Text" xfId="41"/>
  </cellStyles>
  <dxfs count="42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0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DBEEF4"/>
      <rgbColor rgb="00660066"/>
      <rgbColor rgb="00FF9966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CE6F2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F3F3F"/>
      <rgbColor rgb="00993300"/>
      <rgbColor rgb="00993366"/>
      <rgbColor rgb="003F3F76"/>
      <rgbColor rgb="003C3C3C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22860</xdr:rowOff>
    </xdr:from>
    <xdr:to>
      <xdr:col>2</xdr:col>
      <xdr:colOff>70485</xdr:colOff>
      <xdr:row>2</xdr:row>
      <xdr:rowOff>100965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175260" y="22860"/>
          <a:ext cx="428625" cy="440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348997</xdr:colOff>
      <xdr:row>0</xdr:row>
      <xdr:rowOff>67310</xdr:rowOff>
    </xdr:from>
    <xdr:to>
      <xdr:col>2</xdr:col>
      <xdr:colOff>2641664</xdr:colOff>
      <xdr:row>2</xdr:row>
      <xdr:rowOff>56515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29972" y="67310"/>
          <a:ext cx="2645092" cy="35115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356617</xdr:colOff>
      <xdr:row>0</xdr:row>
      <xdr:rowOff>74930</xdr:rowOff>
    </xdr:from>
    <xdr:to>
      <xdr:col>2</xdr:col>
      <xdr:colOff>1993964</xdr:colOff>
      <xdr:row>2</xdr:row>
      <xdr:rowOff>81216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56617" y="74930"/>
          <a:ext cx="2637472" cy="38728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428625</xdr:colOff>
      <xdr:row>2</xdr:row>
      <xdr:rowOff>70037</xdr:rowOff>
    </xdr:to>
    <xdr:pic>
      <xdr:nvPicPr>
        <xdr:cNvPr id="7" name="I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154305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109855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356617" y="120650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154305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109855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356617" y="120650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68580</xdr:rowOff>
    </xdr:from>
    <xdr:to>
      <xdr:col>0</xdr:col>
      <xdr:colOff>428625</xdr:colOff>
      <xdr:row>2</xdr:row>
      <xdr:rowOff>146685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6858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113030</xdr:rowOff>
    </xdr:from>
    <xdr:to>
      <xdr:col>1</xdr:col>
      <xdr:colOff>2496884</xdr:colOff>
      <xdr:row>2</xdr:row>
      <xdr:rowOff>102235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356617" y="113030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68580</xdr:rowOff>
    </xdr:from>
    <xdr:to>
      <xdr:col>0</xdr:col>
      <xdr:colOff>428625</xdr:colOff>
      <xdr:row>2</xdr:row>
      <xdr:rowOff>146685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6858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113030</xdr:rowOff>
    </xdr:from>
    <xdr:to>
      <xdr:col>1</xdr:col>
      <xdr:colOff>2496884</xdr:colOff>
      <xdr:row>2</xdr:row>
      <xdr:rowOff>102235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356617" y="113030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161925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356618</xdr:colOff>
      <xdr:row>0</xdr:row>
      <xdr:rowOff>120650</xdr:rowOff>
    </xdr:from>
    <xdr:to>
      <xdr:col>2</xdr:col>
      <xdr:colOff>1224643</xdr:colOff>
      <xdr:row>2</xdr:row>
      <xdr:rowOff>126936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356618" y="120650"/>
          <a:ext cx="1874954" cy="38728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428625</xdr:colOff>
      <xdr:row>3</xdr:row>
      <xdr:rowOff>161925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66675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1</xdr:row>
      <xdr:rowOff>111125</xdr:rowOff>
    </xdr:from>
    <xdr:to>
      <xdr:col>3</xdr:col>
      <xdr:colOff>570929</xdr:colOff>
      <xdr:row>3</xdr:row>
      <xdr:rowOff>107950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 txBox="1"/>
      </xdr:nvSpPr>
      <xdr:spPr>
        <a:xfrm>
          <a:off x="356617" y="111125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161925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3</xdr:col>
      <xdr:colOff>570929</xdr:colOff>
      <xdr:row>2</xdr:row>
      <xdr:rowOff>117475</xdr:rowOff>
    </xdr:to>
    <xdr:sp macro="" textlink="">
      <xdr:nvSpPr>
        <xdr:cNvPr id="5" name="QuadreDeText 10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 txBox="1"/>
      </xdr:nvSpPr>
      <xdr:spPr>
        <a:xfrm>
          <a:off x="356617" y="120650"/>
          <a:ext cx="2643187" cy="33972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161925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4362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3</xdr:col>
      <xdr:colOff>570929</xdr:colOff>
      <xdr:row>2</xdr:row>
      <xdr:rowOff>117475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356617" y="120650"/>
          <a:ext cx="2637472" cy="34734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I23"/>
  <sheetViews>
    <sheetView showGridLines="0" tabSelected="1" zoomScaleNormal="100" workbookViewId="0">
      <selection activeCell="F25" sqref="F25"/>
    </sheetView>
  </sheetViews>
  <sheetFormatPr defaultColWidth="11.375" defaultRowHeight="14.25"/>
  <cols>
    <col min="1" max="1" width="2.375" style="13" customWidth="1"/>
    <col min="2" max="2" width="4.625" style="13" customWidth="1"/>
    <col min="3" max="3" width="35.625" style="13" customWidth="1"/>
    <col min="4" max="4" width="15.625" style="13" customWidth="1"/>
    <col min="5" max="5" width="12.625" style="13" customWidth="1"/>
    <col min="6" max="6" width="65.625" style="13" customWidth="1"/>
    <col min="7" max="7" width="4.625" style="13" customWidth="1"/>
    <col min="8" max="16384" width="11.375" style="13"/>
  </cols>
  <sheetData>
    <row r="4" spans="2:9">
      <c r="B4" s="196"/>
      <c r="C4" s="197"/>
      <c r="D4" s="197"/>
      <c r="E4" s="197"/>
      <c r="F4" s="197"/>
      <c r="G4" s="198"/>
    </row>
    <row r="5" spans="2:9" ht="18">
      <c r="B5" s="199"/>
      <c r="C5" s="200" t="s">
        <v>125</v>
      </c>
      <c r="D5" s="201"/>
      <c r="E5" s="201"/>
      <c r="F5" s="201"/>
      <c r="G5" s="202"/>
    </row>
    <row r="6" spans="2:9">
      <c r="B6" s="199"/>
      <c r="C6" s="201"/>
      <c r="D6" s="201"/>
      <c r="E6" s="201"/>
      <c r="F6" s="201"/>
      <c r="G6" s="202"/>
    </row>
    <row r="7" spans="2:9" ht="15" customHeight="1">
      <c r="B7" s="199"/>
      <c r="C7" s="203" t="s">
        <v>126</v>
      </c>
      <c r="D7" s="201"/>
      <c r="E7" s="201"/>
      <c r="F7" s="201"/>
      <c r="G7" s="204"/>
      <c r="H7" s="8"/>
      <c r="I7" s="8"/>
    </row>
    <row r="8" spans="2:9" ht="15">
      <c r="B8" s="199"/>
      <c r="C8" s="203" t="s">
        <v>127</v>
      </c>
      <c r="D8" s="201"/>
      <c r="E8" s="201"/>
      <c r="F8" s="205"/>
      <c r="G8" s="204"/>
      <c r="H8" s="20"/>
      <c r="I8" s="8"/>
    </row>
    <row r="9" spans="2:9" ht="15">
      <c r="B9" s="199"/>
      <c r="C9" s="203" t="s">
        <v>128</v>
      </c>
      <c r="D9" s="201"/>
      <c r="E9" s="201"/>
      <c r="F9" s="205"/>
      <c r="G9" s="204"/>
      <c r="H9" s="20"/>
      <c r="I9" s="8"/>
    </row>
    <row r="10" spans="2:9" ht="15">
      <c r="B10" s="199"/>
      <c r="C10" s="203" t="s">
        <v>129</v>
      </c>
      <c r="D10" s="201"/>
      <c r="E10" s="201"/>
      <c r="F10" s="205"/>
      <c r="G10" s="204"/>
      <c r="H10" s="20"/>
      <c r="I10" s="8"/>
    </row>
    <row r="11" spans="2:9" ht="15">
      <c r="B11" s="199"/>
      <c r="C11" s="203"/>
      <c r="D11" s="201"/>
      <c r="E11" s="201"/>
      <c r="F11" s="205"/>
      <c r="G11" s="204"/>
      <c r="H11" s="20"/>
      <c r="I11" s="8"/>
    </row>
    <row r="12" spans="2:9" ht="15">
      <c r="B12" s="199"/>
      <c r="C12" s="201" t="s">
        <v>130</v>
      </c>
      <c r="D12" s="201"/>
      <c r="E12" s="201"/>
      <c r="F12" s="205"/>
      <c r="G12" s="204"/>
      <c r="H12" s="20"/>
      <c r="I12" s="8"/>
    </row>
    <row r="13" spans="2:9" ht="15">
      <c r="B13" s="199"/>
      <c r="C13" s="206" t="s">
        <v>131</v>
      </c>
      <c r="D13" s="201"/>
      <c r="E13" s="201"/>
      <c r="F13" s="205"/>
      <c r="G13" s="204"/>
      <c r="H13" s="20"/>
      <c r="I13" s="8"/>
    </row>
    <row r="14" spans="2:9">
      <c r="B14" s="199"/>
      <c r="C14" s="201"/>
      <c r="D14" s="201"/>
      <c r="E14" s="201"/>
      <c r="F14" s="201"/>
      <c r="G14" s="202"/>
    </row>
    <row r="15" spans="2:9" ht="15">
      <c r="B15" s="199"/>
      <c r="C15" s="207"/>
      <c r="D15" s="208" t="s">
        <v>132</v>
      </c>
      <c r="E15" s="205"/>
      <c r="F15" s="209"/>
      <c r="G15" s="210"/>
      <c r="I15" s="8"/>
    </row>
    <row r="16" spans="2:9" ht="15">
      <c r="B16" s="199"/>
      <c r="C16" s="205"/>
      <c r="D16" s="211">
        <v>70</v>
      </c>
      <c r="E16" s="212" t="s">
        <v>133</v>
      </c>
      <c r="F16" s="213" t="s">
        <v>134</v>
      </c>
      <c r="G16" s="210"/>
      <c r="I16" s="8"/>
    </row>
    <row r="17" spans="2:9" ht="15">
      <c r="B17" s="199"/>
      <c r="C17" s="205"/>
      <c r="D17" s="214">
        <v>70</v>
      </c>
      <c r="E17" s="212" t="s">
        <v>135</v>
      </c>
      <c r="F17" s="215" t="s">
        <v>136</v>
      </c>
      <c r="G17" s="210"/>
      <c r="I17" s="8"/>
    </row>
    <row r="18" spans="2:9" ht="15">
      <c r="B18" s="199"/>
      <c r="C18" s="205"/>
      <c r="D18" s="216">
        <v>70</v>
      </c>
      <c r="E18" s="217" t="s">
        <v>137</v>
      </c>
      <c r="F18" s="218" t="s">
        <v>138</v>
      </c>
      <c r="G18" s="202"/>
      <c r="I18" s="8"/>
    </row>
    <row r="19" spans="2:9" ht="15">
      <c r="B19" s="199"/>
      <c r="C19" s="201"/>
      <c r="D19" s="201"/>
      <c r="E19" s="201"/>
      <c r="F19" s="205"/>
      <c r="G19" s="204"/>
      <c r="H19" s="8"/>
      <c r="I19" s="8"/>
    </row>
    <row r="20" spans="2:9" ht="15">
      <c r="B20" s="199"/>
      <c r="C20" s="219" t="s">
        <v>13</v>
      </c>
      <c r="D20" s="201"/>
      <c r="E20" s="201"/>
      <c r="F20" s="205"/>
      <c r="G20" s="204"/>
      <c r="H20" s="8"/>
      <c r="I20" s="8"/>
    </row>
    <row r="21" spans="2:9" ht="15">
      <c r="B21" s="199"/>
      <c r="C21" s="201"/>
      <c r="D21" s="201"/>
      <c r="E21" s="201"/>
      <c r="F21" s="205"/>
      <c r="G21" s="204"/>
      <c r="H21" s="8"/>
      <c r="I21" s="8"/>
    </row>
    <row r="22" spans="2:9" ht="15">
      <c r="B22" s="199"/>
      <c r="C22" s="220" t="s">
        <v>153</v>
      </c>
      <c r="D22" s="221">
        <f>'Resum oferta econòmica'!D11</f>
        <v>5452659.4500000002</v>
      </c>
      <c r="E22" s="222" t="s">
        <v>139</v>
      </c>
      <c r="F22" s="205"/>
      <c r="G22" s="204"/>
      <c r="H22" s="8"/>
      <c r="I22" s="8"/>
    </row>
    <row r="23" spans="2:9" ht="15">
      <c r="B23" s="223"/>
      <c r="C23" s="224"/>
      <c r="D23" s="225"/>
      <c r="E23" s="226"/>
      <c r="F23" s="227"/>
      <c r="G23" s="228"/>
      <c r="H23" s="8"/>
      <c r="I23" s="8"/>
    </row>
  </sheetData>
  <sheetProtection selectLockedCells="1"/>
  <pageMargins left="0.75" right="0.75" top="1" bottom="1" header="0.5" footer="0.5"/>
  <pageSetup paperSize="9" scale="54" fitToHeight="0" orientation="landscape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R61"/>
  <sheetViews>
    <sheetView showGridLines="0" topLeftCell="A34" zoomScale="85" zoomScaleNormal="85" zoomScalePageLayoutView="70" workbookViewId="0">
      <selection activeCell="G54" sqref="G54"/>
    </sheetView>
  </sheetViews>
  <sheetFormatPr defaultColWidth="11.375" defaultRowHeight="15"/>
  <cols>
    <col min="1" max="2" width="6.625" style="8" customWidth="1"/>
    <col min="3" max="3" width="79.125" style="8" customWidth="1"/>
    <col min="4" max="4" width="20.625" style="8" customWidth="1"/>
    <col min="5" max="5" width="13.375" style="8" customWidth="1"/>
    <col min="6" max="6" width="12.625" style="4" customWidth="1"/>
    <col min="7" max="8" width="14.75" style="8" bestFit="1" customWidth="1"/>
    <col min="9" max="9" width="7.125" style="8" customWidth="1"/>
    <col min="10" max="10" width="16.25" style="8" customWidth="1"/>
    <col min="11" max="11" width="5.625" style="8" customWidth="1"/>
    <col min="12" max="12" width="14.75" style="8" customWidth="1"/>
    <col min="13" max="13" width="23" style="8" customWidth="1"/>
    <col min="14" max="14" width="24.625" style="8" customWidth="1"/>
    <col min="15" max="15" width="19.25" style="8" customWidth="1"/>
    <col min="16" max="16384" width="11.375" style="8"/>
  </cols>
  <sheetData>
    <row r="4" spans="2:15" s="13" customFormat="1" ht="14.25">
      <c r="B4" s="94"/>
      <c r="C4" s="95"/>
      <c r="D4" s="95"/>
      <c r="E4" s="95"/>
      <c r="F4" s="96"/>
    </row>
    <row r="5" spans="2:15" s="13" customFormat="1">
      <c r="B5" s="97"/>
      <c r="C5" s="98" t="s">
        <v>33</v>
      </c>
      <c r="D5" s="252"/>
      <c r="E5" s="253"/>
      <c r="F5" s="124"/>
      <c r="G5" s="127"/>
    </row>
    <row r="6" spans="2:15" s="13" customFormat="1" ht="14.25">
      <c r="B6" s="99"/>
      <c r="C6" s="100"/>
      <c r="D6" s="100"/>
      <c r="E6" s="100"/>
      <c r="F6" s="101"/>
    </row>
    <row r="7" spans="2:15" s="13" customFormat="1" ht="14.25">
      <c r="B7" s="102"/>
      <c r="C7" s="102"/>
      <c r="D7" s="102"/>
      <c r="E7" s="102"/>
      <c r="F7" s="102"/>
      <c r="G7"/>
    </row>
    <row r="8" spans="2:15" ht="18">
      <c r="B8" s="10" t="s">
        <v>78</v>
      </c>
      <c r="G8"/>
      <c r="N8" s="13"/>
      <c r="O8" s="13"/>
    </row>
    <row r="9" spans="2:15" s="13" customFormat="1" ht="14.25">
      <c r="F9" s="4"/>
      <c r="G9"/>
    </row>
    <row r="10" spans="2:15" s="13" customFormat="1" ht="14.25">
      <c r="F10" s="4"/>
      <c r="G10"/>
    </row>
    <row r="11" spans="2:15">
      <c r="B11" s="8" t="s">
        <v>13</v>
      </c>
      <c r="C11" s="13"/>
      <c r="D11" s="21">
        <v>5452659.4500000002</v>
      </c>
      <c r="F11" s="183"/>
      <c r="G11"/>
      <c r="J11" s="23"/>
      <c r="L11" s="23"/>
      <c r="N11" s="13"/>
      <c r="O11" s="13"/>
    </row>
    <row r="12" spans="2:15">
      <c r="C12" s="13"/>
      <c r="G12"/>
      <c r="N12" s="13"/>
      <c r="O12" s="13"/>
    </row>
    <row r="13" spans="2:15">
      <c r="C13" s="13"/>
      <c r="G13"/>
      <c r="N13" s="13"/>
      <c r="O13" s="13"/>
    </row>
    <row r="14" spans="2:15">
      <c r="B14" s="8" t="s">
        <v>14</v>
      </c>
      <c r="C14" s="13"/>
      <c r="D14" s="21">
        <f>D21+D26+D34+D40+D46</f>
        <v>0</v>
      </c>
      <c r="F14" s="11" t="str">
        <f>IF(D14&lt;=D11,"Import vàlid","Import NO vàlid")</f>
        <v>Import vàlid</v>
      </c>
      <c r="G14"/>
      <c r="L14" s="23"/>
      <c r="N14" s="13"/>
      <c r="O14" s="13"/>
    </row>
    <row r="15" spans="2:15" ht="24">
      <c r="C15" s="175" t="s">
        <v>165</v>
      </c>
      <c r="F15" s="19"/>
      <c r="G15"/>
      <c r="L15" s="23"/>
      <c r="N15" s="13"/>
      <c r="O15" s="13"/>
    </row>
    <row r="16" spans="2:15">
      <c r="C16" s="19"/>
      <c r="F16" s="19"/>
      <c r="G16"/>
      <c r="N16" s="13"/>
      <c r="O16" s="13"/>
    </row>
    <row r="17" spans="2:18">
      <c r="C17" s="13"/>
      <c r="G17"/>
      <c r="R17" s="20"/>
    </row>
    <row r="18" spans="2:18">
      <c r="B18" s="8" t="s">
        <v>142</v>
      </c>
      <c r="C18" s="13"/>
      <c r="D18" s="21">
        <f>SUM(D21,D26)</f>
        <v>0</v>
      </c>
      <c r="F18" s="244"/>
      <c r="G18"/>
      <c r="H18" s="245"/>
      <c r="R18" s="20"/>
    </row>
    <row r="19" spans="2:18">
      <c r="C19" s="4"/>
      <c r="D19" s="23"/>
      <c r="F19" s="11"/>
      <c r="G19"/>
      <c r="R19" s="20"/>
    </row>
    <row r="20" spans="2:18">
      <c r="C20" s="13"/>
      <c r="D20" s="14" t="s">
        <v>15</v>
      </c>
      <c r="G20"/>
      <c r="R20" s="20"/>
    </row>
    <row r="21" spans="2:18">
      <c r="B21" s="8" t="s">
        <v>86</v>
      </c>
      <c r="D21" s="21">
        <f>D23</f>
        <v>0</v>
      </c>
      <c r="G21"/>
      <c r="H21"/>
      <c r="J21"/>
      <c r="K21"/>
      <c r="L21"/>
      <c r="M21"/>
    </row>
    <row r="22" spans="2:18">
      <c r="G22"/>
      <c r="H22"/>
      <c r="I22"/>
      <c r="J22"/>
      <c r="K22"/>
      <c r="L22"/>
      <c r="M22"/>
    </row>
    <row r="23" spans="2:18">
      <c r="C23" t="s">
        <v>79</v>
      </c>
      <c r="D23" s="22">
        <f>Administració!E14</f>
        <v>0</v>
      </c>
      <c r="E23" s="13"/>
      <c r="F23" s="244"/>
      <c r="G23"/>
      <c r="H23" s="246"/>
      <c r="I23"/>
      <c r="J23"/>
      <c r="K23"/>
      <c r="L23"/>
      <c r="M23"/>
    </row>
    <row r="24" spans="2:18">
      <c r="C24" s="13"/>
      <c r="D24" s="23"/>
      <c r="G24"/>
      <c r="R24" s="20"/>
    </row>
    <row r="25" spans="2:18">
      <c r="C25" s="13"/>
      <c r="D25" s="14" t="s">
        <v>15</v>
      </c>
      <c r="G25"/>
      <c r="R25" s="20"/>
    </row>
    <row r="26" spans="2:18">
      <c r="B26" s="8" t="s">
        <v>87</v>
      </c>
      <c r="D26" s="21">
        <f>SUM(D28:D30)</f>
        <v>0</v>
      </c>
      <c r="F26" s="244"/>
      <c r="G26"/>
      <c r="H26"/>
      <c r="I26"/>
      <c r="J26"/>
      <c r="K26"/>
      <c r="L26"/>
      <c r="M26"/>
    </row>
    <row r="27" spans="2:18">
      <c r="G27"/>
      <c r="H27"/>
      <c r="I27"/>
      <c r="J27"/>
      <c r="K27"/>
      <c r="L27"/>
      <c r="M27"/>
    </row>
    <row r="28" spans="2:18">
      <c r="C28" t="s">
        <v>82</v>
      </c>
      <c r="D28" s="22">
        <f>'Computació virtual'!G17</f>
        <v>0</v>
      </c>
      <c r="E28" s="13"/>
      <c r="G28"/>
      <c r="H28"/>
      <c r="I28"/>
      <c r="J28"/>
      <c r="K28"/>
      <c r="L28"/>
      <c r="M28"/>
    </row>
    <row r="29" spans="2:18">
      <c r="C29" t="s">
        <v>83</v>
      </c>
      <c r="D29" s="22">
        <f>Emmagatzematge!D14</f>
        <v>0</v>
      </c>
      <c r="E29" s="13"/>
      <c r="G29"/>
      <c r="H29"/>
      <c r="I29"/>
      <c r="J29"/>
      <c r="K29"/>
      <c r="L29"/>
      <c r="M29"/>
    </row>
    <row r="30" spans="2:18">
      <c r="C30" t="s">
        <v>97</v>
      </c>
      <c r="D30" s="22">
        <f>'Emmagatzematge Backup'!D13</f>
        <v>0</v>
      </c>
      <c r="E30" s="13"/>
      <c r="G30"/>
      <c r="H30"/>
      <c r="I30"/>
      <c r="J30"/>
      <c r="K30"/>
      <c r="L30"/>
      <c r="M30"/>
    </row>
    <row r="31" spans="2:18">
      <c r="G31"/>
      <c r="H31"/>
      <c r="I31"/>
      <c r="J31"/>
      <c r="K31"/>
      <c r="L31"/>
      <c r="M31"/>
    </row>
    <row r="32" spans="2:18">
      <c r="C32"/>
      <c r="F32" s="8"/>
      <c r="G32"/>
      <c r="H32"/>
      <c r="I32"/>
      <c r="J32"/>
      <c r="K32"/>
      <c r="L32"/>
      <c r="M32"/>
    </row>
    <row r="33" spans="2:13">
      <c r="D33" s="14" t="s">
        <v>15</v>
      </c>
      <c r="G33"/>
    </row>
    <row r="34" spans="2:13">
      <c r="B34" s="8" t="s">
        <v>148</v>
      </c>
      <c r="D34" s="21">
        <f>D36</f>
        <v>0</v>
      </c>
      <c r="G34"/>
      <c r="H34"/>
      <c r="I34"/>
      <c r="J34"/>
      <c r="K34"/>
      <c r="L34"/>
      <c r="M34"/>
    </row>
    <row r="35" spans="2:13">
      <c r="G35"/>
      <c r="H35"/>
      <c r="I35"/>
      <c r="J35"/>
      <c r="K35"/>
      <c r="L35"/>
      <c r="M35"/>
    </row>
    <row r="36" spans="2:13">
      <c r="C36" t="s">
        <v>150</v>
      </c>
      <c r="D36" s="22">
        <f>'Conceptes generals'!F19*16</f>
        <v>0</v>
      </c>
      <c r="G36"/>
      <c r="H36"/>
      <c r="I36"/>
      <c r="J36"/>
      <c r="K36"/>
      <c r="L36"/>
      <c r="M36"/>
    </row>
    <row r="37" spans="2:13">
      <c r="C37"/>
      <c r="D37" s="234"/>
      <c r="G37"/>
      <c r="H37"/>
      <c r="I37"/>
      <c r="J37"/>
      <c r="K37"/>
      <c r="L37"/>
      <c r="M37"/>
    </row>
    <row r="38" spans="2:13">
      <c r="C38"/>
      <c r="D38" s="230"/>
      <c r="G38"/>
      <c r="H38"/>
      <c r="I38"/>
      <c r="J38"/>
      <c r="K38"/>
      <c r="L38"/>
      <c r="M38"/>
    </row>
    <row r="39" spans="2:13">
      <c r="C39"/>
      <c r="D39" s="230"/>
      <c r="G39"/>
      <c r="H39"/>
      <c r="I39"/>
      <c r="J39"/>
      <c r="K39"/>
      <c r="L39"/>
      <c r="M39"/>
    </row>
    <row r="40" spans="2:13">
      <c r="B40" s="8" t="s">
        <v>160</v>
      </c>
      <c r="C40" s="13"/>
      <c r="D40" s="21">
        <f>D42</f>
        <v>0</v>
      </c>
    </row>
    <row r="41" spans="2:13">
      <c r="C41" s="13"/>
    </row>
    <row r="42" spans="2:13">
      <c r="C42" t="s">
        <v>161</v>
      </c>
      <c r="D42" s="25">
        <f>'Trasllat inici contracte'!D13</f>
        <v>0</v>
      </c>
    </row>
    <row r="43" spans="2:13">
      <c r="C43"/>
      <c r="D43" s="231"/>
    </row>
    <row r="44" spans="2:13">
      <c r="C44"/>
      <c r="D44" s="230"/>
      <c r="G44"/>
      <c r="H44"/>
      <c r="I44"/>
      <c r="J44"/>
      <c r="K44"/>
      <c r="L44"/>
      <c r="M44"/>
    </row>
    <row r="45" spans="2:13">
      <c r="C45"/>
      <c r="D45" s="230"/>
      <c r="G45"/>
      <c r="H45"/>
      <c r="I45"/>
      <c r="J45"/>
      <c r="K45"/>
      <c r="L45"/>
      <c r="M45"/>
    </row>
    <row r="46" spans="2:13">
      <c r="B46" s="8" t="s">
        <v>163</v>
      </c>
      <c r="C46" s="13"/>
      <c r="D46" s="21">
        <f>D48</f>
        <v>0</v>
      </c>
    </row>
    <row r="47" spans="2:13">
      <c r="C47" s="13"/>
    </row>
    <row r="48" spans="2:13">
      <c r="C48" t="s">
        <v>164</v>
      </c>
      <c r="D48" s="25">
        <f>'Trasllat Transform. Devolució'!D14</f>
        <v>0</v>
      </c>
    </row>
    <row r="49" spans="2:9">
      <c r="C49"/>
      <c r="D49" s="231"/>
    </row>
    <row r="50" spans="2:9">
      <c r="C50" s="13"/>
    </row>
    <row r="51" spans="2:9">
      <c r="C51" s="13"/>
      <c r="D51" s="176"/>
    </row>
    <row r="52" spans="2:9">
      <c r="B52" s="8" t="s">
        <v>110</v>
      </c>
      <c r="C52" s="13"/>
      <c r="D52" s="178">
        <f>D54</f>
        <v>0.01</v>
      </c>
      <c r="G52" s="8" t="s">
        <v>156</v>
      </c>
      <c r="H52" s="235" t="s">
        <v>154</v>
      </c>
      <c r="I52" s="235" t="s">
        <v>155</v>
      </c>
    </row>
    <row r="53" spans="2:9">
      <c r="C53" s="13"/>
      <c r="D53" s="176"/>
      <c r="H53" s="4"/>
    </row>
    <row r="54" spans="2:9">
      <c r="C54" t="s">
        <v>110</v>
      </c>
      <c r="D54" s="177">
        <f>'Conceptes generals'!F12</f>
        <v>0.01</v>
      </c>
      <c r="G54" s="8">
        <f>ROUND(D54*(SUM('Computació virtual'!J30+'Computació virtual'!J38)),0)</f>
        <v>4</v>
      </c>
      <c r="H54" s="236">
        <f>ROUND(D54*'Computació virtual'!J46,0)</f>
        <v>13</v>
      </c>
      <c r="I54" s="236">
        <f>ROUND(D54*'Computació virtual'!J53,0)</f>
        <v>39</v>
      </c>
    </row>
    <row r="55" spans="2:9">
      <c r="C55" s="13"/>
    </row>
    <row r="56" spans="2:9">
      <c r="B56" s="133"/>
      <c r="C56" s="169"/>
      <c r="D56" s="169"/>
      <c r="E56" s="134"/>
    </row>
    <row r="57" spans="2:9">
      <c r="B57" s="170" t="s">
        <v>104</v>
      </c>
      <c r="C57" s="13"/>
      <c r="D57" s="21">
        <f>'Conceptes generals'!F25</f>
        <v>0</v>
      </c>
      <c r="E57" s="171"/>
    </row>
    <row r="58" spans="2:9">
      <c r="B58" s="170"/>
      <c r="E58" s="171"/>
    </row>
    <row r="59" spans="2:9">
      <c r="B59" s="170"/>
      <c r="E59" s="171"/>
    </row>
    <row r="60" spans="2:9">
      <c r="B60" s="170"/>
      <c r="E60" s="171"/>
    </row>
    <row r="61" spans="2:9">
      <c r="B61" s="172"/>
      <c r="C61" s="173"/>
      <c r="D61" s="173"/>
      <c r="E61" s="174"/>
    </row>
  </sheetData>
  <sheetProtection selectLockedCells="1"/>
  <mergeCells count="1">
    <mergeCell ref="D5:E5"/>
  </mergeCells>
  <phoneticPr fontId="6" type="noConversion"/>
  <conditionalFormatting sqref="F1:F4 H18 F6:F16 F19">
    <cfRule type="containsText" dxfId="422" priority="3" operator="containsText" text="Import NO Vàlid">
      <formula>NOT(ISERROR(SEARCH("Import NO Vàlid",F1)))</formula>
    </cfRule>
    <cfRule type="containsText" dxfId="421" priority="4" operator="containsText" text="Import Vàlid">
      <formula>NOT(ISERROR(SEARCH("Import Vàlid",F1)))</formula>
    </cfRule>
  </conditionalFormatting>
  <pageMargins left="0.33" right="0.24" top="1.0236220472440944" bottom="1.0236220472440944" header="0.78740157480314965" footer="0.78740157480314965"/>
  <pageSetup paperSize="9" scale="48" orientation="portrait" useFirstPageNumber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7"/>
  <sheetViews>
    <sheetView showGridLines="0" topLeftCell="A16" zoomScaleNormal="100" zoomScalePageLayoutView="70" workbookViewId="0">
      <selection activeCell="F41" sqref="F41"/>
    </sheetView>
  </sheetViews>
  <sheetFormatPr defaultColWidth="11.375" defaultRowHeight="14.25"/>
  <cols>
    <col min="1" max="2" width="6.625" style="13" customWidth="1"/>
    <col min="3" max="3" width="40.625" style="13" customWidth="1"/>
    <col min="4" max="4" width="31.5" style="13" customWidth="1"/>
    <col min="5" max="6" width="17.625" style="13" customWidth="1"/>
    <col min="7" max="7" width="12.625" style="6" customWidth="1"/>
    <col min="8" max="8" width="12.25" style="13" customWidth="1"/>
    <col min="9" max="13" width="11.625" style="13" customWidth="1"/>
    <col min="14" max="24" width="10.25" style="13" customWidth="1"/>
    <col min="25" max="16384" width="11.375" style="13"/>
  </cols>
  <sheetData>
    <row r="1" spans="2:12" s="8" customFormat="1" ht="15">
      <c r="G1" s="6"/>
    </row>
    <row r="2" spans="2:12" s="8" customFormat="1" ht="15">
      <c r="G2" s="6"/>
    </row>
    <row r="3" spans="2:12" s="8" customFormat="1" ht="15">
      <c r="G3" s="6"/>
    </row>
    <row r="4" spans="2:12" ht="18">
      <c r="B4" s="10" t="s">
        <v>17</v>
      </c>
    </row>
    <row r="8" spans="2:12">
      <c r="C8" s="17"/>
      <c r="D8" s="17"/>
      <c r="E8"/>
      <c r="F8"/>
      <c r="G8" s="19"/>
      <c r="L8" s="5"/>
    </row>
    <row r="9" spans="2:12" ht="15">
      <c r="B9" s="15" t="s">
        <v>105</v>
      </c>
      <c r="G9" s="18"/>
    </row>
    <row r="10" spans="2:12" ht="15">
      <c r="B10" s="15"/>
      <c r="G10" s="18"/>
    </row>
    <row r="11" spans="2:12" ht="15">
      <c r="E11" s="87" t="s">
        <v>106</v>
      </c>
      <c r="F11" s="87" t="s">
        <v>107</v>
      </c>
    </row>
    <row r="12" spans="2:12">
      <c r="C12" t="s">
        <v>109</v>
      </c>
      <c r="D12"/>
      <c r="E12" s="105">
        <v>0.01</v>
      </c>
      <c r="F12" s="104">
        <v>0.01</v>
      </c>
      <c r="G12" s="11" t="str">
        <f>IF(F12&lt;E12,"Valor NO vàlid","Valor vàlid")</f>
        <v>Valor vàlid</v>
      </c>
    </row>
    <row r="13" spans="2:12" customFormat="1"/>
    <row r="14" spans="2:12">
      <c r="C14" s="16"/>
      <c r="D14" s="16"/>
      <c r="F14" s="86"/>
      <c r="G14" s="4"/>
      <c r="L14" s="5"/>
    </row>
    <row r="16" spans="2:12" ht="15">
      <c r="B16" s="15" t="s">
        <v>143</v>
      </c>
      <c r="G16" s="18"/>
    </row>
    <row r="17" spans="2:7" ht="15">
      <c r="B17" s="15"/>
      <c r="G17" s="18"/>
    </row>
    <row r="18" spans="2:7" ht="15">
      <c r="E18" s="233" t="s">
        <v>149</v>
      </c>
      <c r="F18" s="233" t="s">
        <v>18</v>
      </c>
    </row>
    <row r="19" spans="2:7">
      <c r="C19" t="s">
        <v>101</v>
      </c>
      <c r="D19"/>
      <c r="E19" s="106">
        <v>23853.42</v>
      </c>
      <c r="F19" s="91"/>
      <c r="G19" s="11" t="str">
        <f>IF(F19&gt;E19,"Import NO vàlid","Import vàlid")</f>
        <v>Import vàlid</v>
      </c>
    </row>
    <row r="20" spans="2:7">
      <c r="C20"/>
      <c r="D20"/>
      <c r="E20" s="69"/>
      <c r="F20" s="130"/>
      <c r="G20" s="11"/>
    </row>
    <row r="22" spans="2:7" ht="15">
      <c r="B22" s="15" t="s">
        <v>102</v>
      </c>
      <c r="G22" s="18"/>
    </row>
    <row r="23" spans="2:7" ht="15">
      <c r="B23" s="15"/>
      <c r="G23" s="18"/>
    </row>
    <row r="24" spans="2:7" ht="15">
      <c r="E24" s="12"/>
      <c r="F24" s="12" t="s">
        <v>18</v>
      </c>
    </row>
    <row r="25" spans="2:7">
      <c r="C25" t="s">
        <v>103</v>
      </c>
      <c r="D25"/>
      <c r="E25" s="69"/>
      <c r="F25" s="91">
        <v>0</v>
      </c>
      <c r="G25" s="11"/>
    </row>
    <row r="26" spans="2:7">
      <c r="C26"/>
      <c r="D26"/>
      <c r="E26" s="69"/>
      <c r="F26" s="243"/>
      <c r="G26" s="11"/>
    </row>
    <row r="28" spans="2:7" ht="15">
      <c r="B28" s="15" t="s">
        <v>174</v>
      </c>
      <c r="G28" s="18"/>
    </row>
    <row r="29" spans="2:7" ht="15">
      <c r="B29" s="15"/>
      <c r="G29" s="18"/>
    </row>
    <row r="30" spans="2:7" ht="30">
      <c r="E30" s="238" t="s">
        <v>177</v>
      </c>
      <c r="F30" s="87" t="s">
        <v>176</v>
      </c>
    </row>
    <row r="31" spans="2:7">
      <c r="C31" t="s">
        <v>175</v>
      </c>
      <c r="D31"/>
      <c r="E31" s="241">
        <v>2</v>
      </c>
      <c r="F31" s="240"/>
      <c r="G31" s="11" t="str">
        <f>IF(F31&gt;E31,"Import NO vàlid","Import vàlid")</f>
        <v>Import vàlid</v>
      </c>
    </row>
    <row r="33" spans="2:7">
      <c r="F33" s="242"/>
    </row>
    <row r="34" spans="2:7" ht="15">
      <c r="B34" s="15" t="s">
        <v>178</v>
      </c>
      <c r="G34" s="18"/>
    </row>
    <row r="35" spans="2:7" ht="15">
      <c r="B35" s="15"/>
      <c r="G35" s="18"/>
    </row>
    <row r="36" spans="2:7" ht="30">
      <c r="E36" s="87" t="s">
        <v>177</v>
      </c>
      <c r="F36" s="87" t="s">
        <v>176</v>
      </c>
    </row>
    <row r="37" spans="2:7">
      <c r="C37" t="s">
        <v>179</v>
      </c>
      <c r="D37"/>
      <c r="E37" s="241">
        <v>7</v>
      </c>
      <c r="F37" s="240"/>
      <c r="G37" s="11" t="str">
        <f>IF(F37&gt;E37,"Import NO vàlid","Import vàlid")</f>
        <v>Import vàlid</v>
      </c>
    </row>
  </sheetData>
  <sheetProtection selectLockedCells="1"/>
  <phoneticPr fontId="6" type="noConversion"/>
  <conditionalFormatting sqref="G25:G26">
    <cfRule type="containsText" dxfId="420" priority="33" operator="containsText" text="Import NO Vàlid">
      <formula>NOT(ISERROR(SEARCH("Import NO Vàlid",G25)))</formula>
    </cfRule>
    <cfRule type="containsText" dxfId="419" priority="34" operator="containsText" text="Import Vàlid">
      <formula>NOT(ISERROR(SEARCH("Import Vàlid",G25)))</formula>
    </cfRule>
  </conditionalFormatting>
  <conditionalFormatting sqref="G12">
    <cfRule type="containsText" dxfId="418" priority="27" operator="containsText" text="Valor NO Vàlid">
      <formula>NOT(ISERROR(SEARCH("Valor NO Vàlid",G12)))</formula>
    </cfRule>
    <cfRule type="containsText" dxfId="417" priority="28" operator="containsText" text="Valor Vàlid">
      <formula>NOT(ISERROR(SEARCH("Valor Vàlid",G12)))</formula>
    </cfRule>
  </conditionalFormatting>
  <conditionalFormatting sqref="G19:G20">
    <cfRule type="containsText" dxfId="416" priority="7" operator="containsText" text="Import NO Vàlid">
      <formula>NOT(ISERROR(SEARCH("Import NO Vàlid",G19)))</formula>
    </cfRule>
    <cfRule type="containsText" dxfId="415" priority="8" operator="containsText" text="Import Vàlid">
      <formula>NOT(ISERROR(SEARCH("Import Vàlid",G19)))</formula>
    </cfRule>
  </conditionalFormatting>
  <conditionalFormatting sqref="G31">
    <cfRule type="containsText" dxfId="414" priority="3" operator="containsText" text="Import NO Vàlid">
      <formula>NOT(ISERROR(SEARCH("Import NO Vàlid",G31)))</formula>
    </cfRule>
    <cfRule type="containsText" dxfId="413" priority="4" operator="containsText" text="Import Vàlid">
      <formula>NOT(ISERROR(SEARCH("Import Vàlid",G31)))</formula>
    </cfRule>
  </conditionalFormatting>
  <conditionalFormatting sqref="G37">
    <cfRule type="containsText" dxfId="412" priority="1" operator="containsText" text="Import NO Vàlid">
      <formula>NOT(ISERROR(SEARCH("Import NO Vàlid",G37)))</formula>
    </cfRule>
    <cfRule type="containsText" dxfId="411" priority="2" operator="containsText" text="Import Vàlid">
      <formula>NOT(ISERROR(SEARCH("Import Vàlid",G37)))</formula>
    </cfRule>
  </conditionalFormatting>
  <pageMargins left="0.78749999999999998" right="0.78749999999999998" top="1.0249999999999999" bottom="1.0249999999999999" header="0.78749999999999998" footer="0.78749999999999998"/>
  <pageSetup paperSize="9" scale="7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4"/>
  <sheetViews>
    <sheetView showGridLines="0" zoomScaleNormal="100" zoomScalePageLayoutView="70" workbookViewId="0">
      <selection activeCell="E17" sqref="E17"/>
    </sheetView>
  </sheetViews>
  <sheetFormatPr defaultColWidth="11.375" defaultRowHeight="14.25"/>
  <cols>
    <col min="1" max="2" width="6.625" style="13" customWidth="1"/>
    <col min="3" max="3" width="40.625" style="13" customWidth="1"/>
    <col min="4" max="4" width="31.5" style="13" customWidth="1"/>
    <col min="5" max="5" width="17.625" style="13" customWidth="1"/>
    <col min="6" max="6" width="12.625" style="6" customWidth="1"/>
    <col min="7" max="7" width="12.25" style="13" customWidth="1"/>
    <col min="8" max="12" width="11.625" style="13" customWidth="1"/>
    <col min="13" max="23" width="10.25" style="13" customWidth="1"/>
    <col min="24" max="16384" width="11.375" style="13"/>
  </cols>
  <sheetData>
    <row r="1" spans="2:11" s="8" customFormat="1" ht="15">
      <c r="F1" s="6"/>
    </row>
    <row r="2" spans="2:11" s="8" customFormat="1" ht="15">
      <c r="F2" s="6"/>
    </row>
    <row r="3" spans="2:11" s="8" customFormat="1" ht="15">
      <c r="F3" s="6"/>
    </row>
    <row r="4" spans="2:11" ht="18">
      <c r="B4" s="10" t="s">
        <v>173</v>
      </c>
    </row>
    <row r="8" spans="2:11">
      <c r="C8" s="17"/>
      <c r="D8" s="17"/>
      <c r="E8"/>
      <c r="F8" s="19"/>
      <c r="K8" s="5"/>
    </row>
    <row r="9" spans="2:11" ht="15">
      <c r="B9" s="15" t="s">
        <v>170</v>
      </c>
      <c r="F9" s="18"/>
    </row>
    <row r="10" spans="2:11" ht="15">
      <c r="B10" s="15"/>
      <c r="F10" s="18"/>
    </row>
    <row r="11" spans="2:11" ht="30">
      <c r="D11" s="87" t="s">
        <v>171</v>
      </c>
      <c r="E11" s="87" t="s">
        <v>181</v>
      </c>
    </row>
    <row r="12" spans="2:11" ht="33.75" customHeight="1">
      <c r="C12" s="239" t="s">
        <v>180</v>
      </c>
      <c r="D12" s="28"/>
      <c r="E12" s="240"/>
      <c r="F12" s="11" t="str">
        <f>IF(E12&gt;1,"Valor NO vàlid","Valor vàlid")</f>
        <v>Valor vàlid</v>
      </c>
    </row>
    <row r="13" spans="2:11" customFormat="1"/>
    <row r="14" spans="2:11" ht="29.45" customHeight="1">
      <c r="C14" s="239" t="s">
        <v>172</v>
      </c>
      <c r="D14" s="28"/>
      <c r="E14" s="240"/>
      <c r="F14" s="11" t="str">
        <f>IF(E14&gt;1,"Valor NO vàlid","Valor vàlid")</f>
        <v>Valor vàlid</v>
      </c>
    </row>
  </sheetData>
  <sheetProtection selectLockedCells="1"/>
  <conditionalFormatting sqref="F12">
    <cfRule type="containsText" dxfId="410" priority="7" operator="containsText" text="Valor NO Vàlid">
      <formula>NOT(ISERROR(SEARCH("Valor NO Vàlid",F12)))</formula>
    </cfRule>
    <cfRule type="containsText" dxfId="409" priority="8" operator="containsText" text="Valor Vàlid">
      <formula>NOT(ISERROR(SEARCH("Valor Vàlid",F12)))</formula>
    </cfRule>
  </conditionalFormatting>
  <conditionalFormatting sqref="F14">
    <cfRule type="containsText" dxfId="408" priority="3" operator="containsText" text="Valor NO Vàlid">
      <formula>NOT(ISERROR(SEARCH("Valor NO Vàlid",F14)))</formula>
    </cfRule>
    <cfRule type="containsText" dxfId="407" priority="4" operator="containsText" text="Valor Vàlid">
      <formula>NOT(ISERROR(SEARCH("Valor Vàlid",F14)))</formula>
    </cfRule>
  </conditionalFormatting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4"/>
  <sheetViews>
    <sheetView showGridLines="0" zoomScaleNormal="100" workbookViewId="0">
      <selection activeCell="C11" sqref="C11"/>
    </sheetView>
  </sheetViews>
  <sheetFormatPr defaultColWidth="11.375" defaultRowHeight="14.25"/>
  <cols>
    <col min="1" max="1" width="6.625" customWidth="1"/>
    <col min="2" max="2" width="45.5" customWidth="1"/>
    <col min="3" max="4" width="15.625" customWidth="1"/>
    <col min="5" max="5" width="12.625" customWidth="1"/>
    <col min="6" max="6" width="2.625" customWidth="1"/>
    <col min="7" max="7" width="14.375" customWidth="1"/>
  </cols>
  <sheetData>
    <row r="1" spans="2:8" s="8" customFormat="1" ht="15">
      <c r="E1" s="9"/>
      <c r="F1" s="9"/>
    </row>
    <row r="2" spans="2:8" s="8" customFormat="1" ht="15">
      <c r="E2" s="9"/>
      <c r="F2" s="9"/>
    </row>
    <row r="3" spans="2:8" s="8" customFormat="1" ht="15">
      <c r="E3" s="9"/>
      <c r="F3" s="9"/>
    </row>
    <row r="4" spans="2:8" ht="18">
      <c r="B4" s="10" t="s">
        <v>162</v>
      </c>
    </row>
    <row r="5" spans="2:8" ht="18">
      <c r="B5" s="10"/>
    </row>
    <row r="6" spans="2:8">
      <c r="B6" t="s">
        <v>146</v>
      </c>
    </row>
    <row r="8" spans="2:8" ht="15">
      <c r="B8" s="26" t="s">
        <v>157</v>
      </c>
    </row>
    <row r="9" spans="2:8">
      <c r="F9" s="27"/>
    </row>
    <row r="10" spans="2:8" ht="15">
      <c r="B10" s="30" t="s">
        <v>19</v>
      </c>
      <c r="C10" s="29" t="s">
        <v>16</v>
      </c>
      <c r="D10" s="29" t="s">
        <v>18</v>
      </c>
    </row>
    <row r="11" spans="2:8" ht="28.5">
      <c r="B11" s="237" t="s">
        <v>158</v>
      </c>
      <c r="C11" s="103">
        <v>345153.77</v>
      </c>
      <c r="D11" s="90"/>
      <c r="E11" s="11" t="str">
        <f>IF(D11&lt;=C11,"Import vàlid","Import NO vàlid")</f>
        <v>Import vàlid</v>
      </c>
      <c r="F11" s="11"/>
      <c r="H11" s="195"/>
    </row>
    <row r="12" spans="2:8">
      <c r="H12" s="69"/>
    </row>
    <row r="13" spans="2:8" s="24" customFormat="1" ht="15">
      <c r="B13" s="33" t="s">
        <v>159</v>
      </c>
      <c r="C13" s="34"/>
      <c r="D13" s="31">
        <f>SUM(D11:D12)</f>
        <v>0</v>
      </c>
      <c r="G13"/>
    </row>
    <row r="14" spans="2:8">
      <c r="D14" s="89"/>
    </row>
  </sheetData>
  <sheetProtection selectLockedCells="1"/>
  <conditionalFormatting sqref="E11:F11">
    <cfRule type="containsText" dxfId="406" priority="15" operator="containsText" text="Import NO Vàlid">
      <formula>NOT(ISERROR(SEARCH("Import NO Vàlid",E11)))</formula>
    </cfRule>
    <cfRule type="containsText" dxfId="405" priority="16" operator="containsText" text="Import Vàlid">
      <formula>NOT(ISERROR(SEARCH("Import Vàlid",E11)))</formula>
    </cfRule>
  </conditionalFormatting>
  <pageMargins left="0.7" right="0.7" top="0.75" bottom="0.75" header="0.3" footer="0.3"/>
  <pageSetup paperSize="9" scale="5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5"/>
  <sheetViews>
    <sheetView showGridLines="0" zoomScaleNormal="100" workbookViewId="0">
      <selection activeCell="C19" sqref="C19"/>
    </sheetView>
  </sheetViews>
  <sheetFormatPr defaultColWidth="11.375" defaultRowHeight="14.25"/>
  <cols>
    <col min="1" max="1" width="6.625" customWidth="1"/>
    <col min="2" max="2" width="45.5" customWidth="1"/>
    <col min="3" max="4" width="15.625" customWidth="1"/>
    <col min="5" max="5" width="12.625" customWidth="1"/>
    <col min="6" max="6" width="2.625" customWidth="1"/>
    <col min="7" max="7" width="14.375" customWidth="1"/>
  </cols>
  <sheetData>
    <row r="1" spans="2:8" s="8" customFormat="1" ht="15">
      <c r="E1" s="9"/>
      <c r="F1" s="9"/>
    </row>
    <row r="2" spans="2:8" s="8" customFormat="1" ht="15">
      <c r="E2" s="9"/>
      <c r="F2" s="9"/>
    </row>
    <row r="3" spans="2:8" s="8" customFormat="1" ht="15">
      <c r="E3" s="9"/>
      <c r="F3" s="9"/>
    </row>
    <row r="4" spans="2:8" ht="18">
      <c r="B4" s="10" t="s">
        <v>166</v>
      </c>
    </row>
    <row r="6" spans="2:8">
      <c r="B6" t="s">
        <v>147</v>
      </c>
    </row>
    <row r="8" spans="2:8" ht="15">
      <c r="B8" s="26" t="s">
        <v>168</v>
      </c>
    </row>
    <row r="9" spans="2:8">
      <c r="F9" s="27"/>
    </row>
    <row r="10" spans="2:8" ht="15">
      <c r="B10" s="30" t="s">
        <v>144</v>
      </c>
      <c r="C10" s="29" t="s">
        <v>16</v>
      </c>
      <c r="D10" s="29" t="s">
        <v>18</v>
      </c>
    </row>
    <row r="11" spans="2:8" ht="15" customHeight="1">
      <c r="B11" s="28" t="s">
        <v>145</v>
      </c>
      <c r="C11" s="103">
        <v>345153.77</v>
      </c>
      <c r="D11" s="90"/>
      <c r="E11" s="11" t="str">
        <f>IF(D11&lt;=C11,"Import vàlid","Import NO vàlid")</f>
        <v>Import vàlid</v>
      </c>
      <c r="F11" s="11"/>
      <c r="H11" s="195"/>
    </row>
    <row r="12" spans="2:8" ht="15" customHeight="1">
      <c r="B12" s="28" t="s">
        <v>169</v>
      </c>
      <c r="C12" s="103">
        <v>195745.83</v>
      </c>
      <c r="D12" s="90"/>
      <c r="E12" s="11" t="str">
        <f>IF(D12&lt;=C12,"Import vàlid","Import NO vàlid")</f>
        <v>Import vàlid</v>
      </c>
      <c r="F12" s="11"/>
      <c r="H12" s="195"/>
    </row>
    <row r="13" spans="2:8">
      <c r="H13" s="69"/>
    </row>
    <row r="14" spans="2:8" s="24" customFormat="1" ht="15">
      <c r="B14" s="33" t="s">
        <v>167</v>
      </c>
      <c r="C14" s="34"/>
      <c r="D14" s="31">
        <f>SUM(D11:D13)</f>
        <v>0</v>
      </c>
      <c r="G14"/>
    </row>
    <row r="15" spans="2:8">
      <c r="D15" s="89"/>
    </row>
  </sheetData>
  <sheetProtection selectLockedCells="1"/>
  <conditionalFormatting sqref="E11:F12">
    <cfRule type="containsText" dxfId="404" priority="1" operator="containsText" text="Import NO Vàlid">
      <formula>NOT(ISERROR(SEARCH("Import NO Vàlid",E11)))</formula>
    </cfRule>
    <cfRule type="containsText" dxfId="403" priority="2" operator="containsText" text="Import Vàlid">
      <formula>NOT(ISERROR(SEARCH("Import Vàlid",E11)))</formula>
    </cfRule>
  </conditionalFormatting>
  <pageMargins left="0.7" right="0.7" top="0.75" bottom="0.75" header="0.3" footer="0.3"/>
  <pageSetup paperSize="9" scale="5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1"/>
  <sheetViews>
    <sheetView showGridLines="0" zoomScale="70" zoomScaleNormal="70" zoomScalePageLayoutView="70" workbookViewId="0">
      <selection activeCell="P19" sqref="P19"/>
    </sheetView>
  </sheetViews>
  <sheetFormatPr defaultColWidth="11.375" defaultRowHeight="14.25"/>
  <cols>
    <col min="1" max="2" width="6.625" customWidth="1"/>
    <col min="3" max="3" width="27.875" customWidth="1"/>
    <col min="4" max="4" width="15.625" customWidth="1"/>
    <col min="5" max="5" width="19.5" customWidth="1"/>
    <col min="6" max="6" width="12.625" style="1" customWidth="1"/>
    <col min="7" max="7" width="12.625" style="63" customWidth="1"/>
    <col min="8" max="8" width="15.875" customWidth="1"/>
    <col min="9" max="9" width="15" customWidth="1"/>
    <col min="10" max="15" width="12.625" customWidth="1"/>
    <col min="16" max="16" width="6.625" customWidth="1"/>
    <col min="17" max="17" width="15.5" customWidth="1"/>
    <col min="18" max="18" width="20.375" customWidth="1"/>
    <col min="19" max="19" width="17.5" customWidth="1"/>
    <col min="20" max="20" width="15.25" customWidth="1"/>
    <col min="21" max="21" width="21.75" customWidth="1"/>
    <col min="22" max="22" width="25.875" customWidth="1"/>
    <col min="23" max="23" width="9" customWidth="1"/>
    <col min="24" max="24" width="19.875" customWidth="1"/>
    <col min="25" max="25" width="9" customWidth="1"/>
  </cols>
  <sheetData>
    <row r="1" spans="2:19" s="8" customFormat="1" ht="15">
      <c r="D1" s="12"/>
      <c r="E1" s="12"/>
      <c r="G1" s="62"/>
    </row>
    <row r="2" spans="2:19" s="8" customFormat="1" ht="15">
      <c r="D2" s="12"/>
      <c r="E2" s="12"/>
      <c r="G2" s="62"/>
    </row>
    <row r="3" spans="2:19" s="8" customFormat="1" ht="15">
      <c r="D3" s="12"/>
      <c r="E3" s="12"/>
      <c r="G3" s="62"/>
    </row>
    <row r="4" spans="2:19" ht="18">
      <c r="B4" s="10" t="s">
        <v>77</v>
      </c>
    </row>
    <row r="7" spans="2:19" ht="60">
      <c r="B7" s="72" t="s">
        <v>70</v>
      </c>
      <c r="C7" s="37"/>
      <c r="D7" s="38" t="s">
        <v>47</v>
      </c>
      <c r="E7" s="38" t="s">
        <v>5</v>
      </c>
      <c r="F7" s="38" t="s">
        <v>25</v>
      </c>
      <c r="H7" s="112" t="s">
        <v>48</v>
      </c>
      <c r="I7" s="112" t="s">
        <v>8</v>
      </c>
      <c r="J7" s="112" t="s">
        <v>9</v>
      </c>
      <c r="K7" s="112" t="s">
        <v>10</v>
      </c>
      <c r="L7" s="112" t="s">
        <v>11</v>
      </c>
    </row>
    <row r="8" spans="2:19" ht="15">
      <c r="B8" s="49" t="s">
        <v>71</v>
      </c>
      <c r="C8" s="120" t="s">
        <v>36</v>
      </c>
      <c r="D8" s="109">
        <v>120</v>
      </c>
      <c r="E8" s="107"/>
      <c r="F8" s="70">
        <f>SUM(D24+D30+D36+D41)</f>
        <v>0</v>
      </c>
      <c r="H8" s="112" t="s">
        <v>12</v>
      </c>
      <c r="I8" s="68">
        <v>1</v>
      </c>
      <c r="J8" s="107"/>
      <c r="K8" s="107"/>
      <c r="L8" s="107"/>
      <c r="P8" s="52"/>
      <c r="Q8" s="52"/>
      <c r="S8" s="52"/>
    </row>
    <row r="9" spans="2:19">
      <c r="B9" s="49" t="s">
        <v>72</v>
      </c>
      <c r="C9" s="120"/>
      <c r="D9" s="109">
        <v>180</v>
      </c>
      <c r="E9" s="107"/>
      <c r="F9" s="70">
        <f>SUM(D47+D53+D59+D64)</f>
        <v>0</v>
      </c>
      <c r="I9" s="11" t="str">
        <f>IF(I8&lt;=$L$15,"Factor vàlid","Factor NO vàlid")</f>
        <v>Factor vàlid</v>
      </c>
      <c r="J9" s="11" t="str">
        <f>IF(J8&lt;=$L$15,"Factor vàlid","Factor NO vàlid")</f>
        <v>Factor vàlid</v>
      </c>
      <c r="K9" s="11" t="str">
        <f>IF(K8&lt;=$L$15,"Factor vàlid","Factor NO vàlid")</f>
        <v>Factor vàlid</v>
      </c>
      <c r="L9" s="11" t="str">
        <f>IF(L8&lt;=$L$15,"Factor vàlid","Factor NO vàlid")</f>
        <v>Factor vàlid</v>
      </c>
      <c r="M9" s="93"/>
      <c r="P9" s="52"/>
      <c r="Q9" s="52"/>
      <c r="S9" s="52"/>
    </row>
    <row r="10" spans="2:19">
      <c r="B10" s="49" t="s">
        <v>73</v>
      </c>
      <c r="C10" s="120"/>
      <c r="D10" s="109">
        <v>240</v>
      </c>
      <c r="E10" s="107"/>
      <c r="F10" s="70">
        <f>SUM(D69+D75+D81+D86)</f>
        <v>0</v>
      </c>
      <c r="P10" s="52"/>
      <c r="Q10" s="52"/>
      <c r="S10" s="52"/>
    </row>
    <row r="11" spans="2:19" ht="15">
      <c r="B11" s="49" t="s">
        <v>74</v>
      </c>
      <c r="C11" s="120"/>
      <c r="D11" s="109">
        <v>290</v>
      </c>
      <c r="E11" s="107"/>
      <c r="F11" s="70">
        <f>SUM(D91+D97+D103+D108)</f>
        <v>0</v>
      </c>
      <c r="H11" s="112" t="s">
        <v>7</v>
      </c>
      <c r="I11" s="51" t="s">
        <v>39</v>
      </c>
      <c r="J11" s="51" t="s">
        <v>38</v>
      </c>
      <c r="K11" s="51" t="s">
        <v>46</v>
      </c>
      <c r="L11" s="51" t="s">
        <v>45</v>
      </c>
      <c r="P11" s="52"/>
      <c r="Q11" s="52"/>
      <c r="S11" s="52"/>
    </row>
    <row r="12" spans="2:19" ht="15">
      <c r="B12" s="121"/>
      <c r="C12" s="122"/>
      <c r="F12" s="123">
        <f>SUM(F8:F11)</f>
        <v>0</v>
      </c>
      <c r="H12" s="108" t="s">
        <v>12</v>
      </c>
      <c r="I12" s="107"/>
      <c r="J12" s="119">
        <v>1</v>
      </c>
      <c r="K12" s="107"/>
      <c r="L12" s="107"/>
      <c r="N12" s="39"/>
      <c r="O12" s="39"/>
    </row>
    <row r="13" spans="2:19">
      <c r="I13" s="11" t="str">
        <f>IF(I12&lt;=$L$16,"Factor vàlid","Factor NO vàlid")</f>
        <v>Factor vàlid</v>
      </c>
      <c r="J13" s="11" t="str">
        <f>IF(J12&lt;=$L$16,"Factor vàlid","Factor NO vàlid")</f>
        <v>Factor vàlid</v>
      </c>
      <c r="K13" s="11" t="str">
        <f>IF(K12&lt;=$L$16,"Factor vàlid","Factor NO vàlid")</f>
        <v>Factor vàlid</v>
      </c>
      <c r="L13" s="11" t="str">
        <f>IF(L12&lt;=$L$16,"Factor vàlid","Factor NO vàlid")</f>
        <v>Factor vàlid</v>
      </c>
    </row>
    <row r="14" spans="2:19" ht="15">
      <c r="B14" s="33" t="s">
        <v>151</v>
      </c>
      <c r="C14" s="50"/>
      <c r="E14" s="71">
        <f>F12*16</f>
        <v>0</v>
      </c>
    </row>
    <row r="15" spans="2:19" ht="15">
      <c r="B15" s="8"/>
      <c r="C15" s="8"/>
      <c r="F15"/>
      <c r="I15" s="260" t="s">
        <v>76</v>
      </c>
      <c r="J15" s="261"/>
      <c r="K15" s="262"/>
      <c r="L15" s="111">
        <v>2.5</v>
      </c>
    </row>
    <row r="16" spans="2:19" ht="15">
      <c r="F16"/>
      <c r="I16" s="260" t="s">
        <v>20</v>
      </c>
      <c r="J16" s="261"/>
      <c r="K16" s="262"/>
      <c r="L16" s="111">
        <v>1.8</v>
      </c>
      <c r="O16" s="24"/>
    </row>
    <row r="17" spans="2:22" ht="15">
      <c r="J17" s="12"/>
      <c r="K17" s="12"/>
      <c r="L17" s="12"/>
      <c r="O17" s="24"/>
    </row>
    <row r="18" spans="2:22" ht="15">
      <c r="C18" s="26"/>
    </row>
    <row r="19" spans="2:22">
      <c r="B19" s="40"/>
      <c r="C19" s="41"/>
      <c r="D19" s="41"/>
      <c r="E19" s="41"/>
      <c r="F19" s="2"/>
      <c r="G19" s="64"/>
      <c r="H19" s="41"/>
      <c r="I19" s="41"/>
      <c r="J19" s="41"/>
      <c r="K19" s="41"/>
      <c r="L19" s="41"/>
      <c r="M19" s="41"/>
      <c r="N19" s="42"/>
    </row>
    <row r="20" spans="2:22" ht="15">
      <c r="B20" s="43"/>
      <c r="C20" s="26" t="s">
        <v>68</v>
      </c>
      <c r="J20" s="69"/>
      <c r="K20" s="69"/>
      <c r="L20" s="69"/>
      <c r="M20" s="69"/>
      <c r="N20" s="44"/>
    </row>
    <row r="21" spans="2:22">
      <c r="B21" s="43"/>
      <c r="J21" s="69"/>
      <c r="K21" s="69"/>
      <c r="L21" s="69"/>
      <c r="M21" s="69"/>
      <c r="N21" s="44"/>
    </row>
    <row r="22" spans="2:22" ht="15">
      <c r="B22" s="43"/>
      <c r="C22" s="254" t="s">
        <v>69</v>
      </c>
      <c r="D22" s="255" t="s">
        <v>26</v>
      </c>
      <c r="E22" s="256" t="s">
        <v>21</v>
      </c>
      <c r="F22" s="258" t="s">
        <v>5</v>
      </c>
      <c r="G22" s="259" t="s">
        <v>22</v>
      </c>
      <c r="I22" s="112" t="s">
        <v>6</v>
      </c>
      <c r="J22" s="112" t="s">
        <v>49</v>
      </c>
      <c r="K22" s="112" t="s">
        <v>50</v>
      </c>
      <c r="L22" s="112" t="s">
        <v>51</v>
      </c>
      <c r="M22" s="112" t="s">
        <v>52</v>
      </c>
      <c r="N22" s="44"/>
    </row>
    <row r="23" spans="2:22" ht="15">
      <c r="B23" s="43"/>
      <c r="C23" s="254"/>
      <c r="D23" s="255"/>
      <c r="E23" s="257"/>
      <c r="F23" s="258"/>
      <c r="G23" s="259"/>
      <c r="I23" s="112" t="s">
        <v>12</v>
      </c>
      <c r="J23" s="107">
        <f>$I$8</f>
        <v>1</v>
      </c>
      <c r="K23" s="107">
        <f>$J$8</f>
        <v>0</v>
      </c>
      <c r="L23" s="107">
        <f>$K$8</f>
        <v>0</v>
      </c>
      <c r="M23" s="107">
        <f>$L$8</f>
        <v>0</v>
      </c>
      <c r="N23" s="44"/>
      <c r="R23" s="35"/>
      <c r="T23" s="35"/>
      <c r="V23" s="35"/>
    </row>
    <row r="24" spans="2:22" ht="30">
      <c r="B24" s="43"/>
      <c r="C24" s="54" t="s">
        <v>67</v>
      </c>
      <c r="D24" s="67">
        <f>IF(G24&gt;0,F24*SUMPRODUCT(J23:M23,J24:M24)*I12,0)</f>
        <v>0</v>
      </c>
      <c r="E24" s="118">
        <f>D8</f>
        <v>120</v>
      </c>
      <c r="F24" s="67">
        <f>E8</f>
        <v>0</v>
      </c>
      <c r="G24" s="109">
        <f>SUM(J24:M24)</f>
        <v>54</v>
      </c>
      <c r="I24" s="32" t="s">
        <v>22</v>
      </c>
      <c r="J24" s="113">
        <v>44</v>
      </c>
      <c r="K24" s="113">
        <v>10</v>
      </c>
      <c r="L24" s="113">
        <v>0</v>
      </c>
      <c r="M24" s="113">
        <v>0</v>
      </c>
      <c r="N24" s="44"/>
    </row>
    <row r="25" spans="2:22" s="6" customFormat="1" ht="12">
      <c r="B25" s="59"/>
      <c r="C25" s="7"/>
      <c r="D25" s="65"/>
      <c r="F25" s="11" t="str">
        <f>IF(F24&lt;=E24,"Import vàlid","Import NO vàlid")</f>
        <v>Import vàlid</v>
      </c>
      <c r="G25" s="56"/>
      <c r="I25" s="57"/>
      <c r="J25" s="11" t="str">
        <f>IF(J23&lt;=$L$15,"Factor vàlid","Factor NO vàlid")</f>
        <v>Factor vàlid</v>
      </c>
      <c r="K25" s="11" t="str">
        <f>IF(K23&lt;=$L$15,"Factor vàlid","Factor NO vàlid")</f>
        <v>Factor vàlid</v>
      </c>
      <c r="L25" s="11" t="str">
        <f>IF(L23&lt;=$L$15,"Factor vàlid","Factor NO vàlid")</f>
        <v>Factor vàlid</v>
      </c>
      <c r="M25" s="11" t="str">
        <f>IF(M23&lt;=$L$15,"Factor vàlid","Factor NO vàlid")</f>
        <v>Factor vàlid</v>
      </c>
      <c r="N25" s="61"/>
      <c r="O25" s="57"/>
      <c r="P25" s="57"/>
      <c r="Q25" s="57"/>
      <c r="R25" s="60"/>
      <c r="S25" s="57"/>
      <c r="T25" s="60"/>
      <c r="U25" s="57"/>
    </row>
    <row r="26" spans="2:22" s="6" customFormat="1" ht="12">
      <c r="B26" s="59"/>
      <c r="C26" s="7"/>
      <c r="D26" s="65"/>
      <c r="F26" s="11"/>
      <c r="G26" s="56"/>
      <c r="I26" s="57"/>
      <c r="J26" s="11"/>
      <c r="K26" s="11"/>
      <c r="L26" s="11"/>
      <c r="M26" s="11"/>
      <c r="N26" s="61"/>
      <c r="O26" s="57"/>
      <c r="P26" s="57"/>
      <c r="Q26" s="57"/>
      <c r="R26" s="60"/>
      <c r="S26" s="57"/>
      <c r="T26" s="60"/>
      <c r="U26" s="57"/>
    </row>
    <row r="27" spans="2:22" s="6" customFormat="1" ht="12">
      <c r="B27" s="59"/>
      <c r="C27" s="7"/>
      <c r="D27" s="65"/>
      <c r="F27" s="11"/>
      <c r="G27" s="56"/>
      <c r="I27" s="57"/>
      <c r="J27" s="11"/>
      <c r="K27" s="11"/>
      <c r="L27" s="11"/>
      <c r="M27" s="11"/>
      <c r="N27" s="61"/>
      <c r="O27" s="57"/>
      <c r="P27" s="57"/>
      <c r="Q27" s="57"/>
      <c r="R27" s="60"/>
      <c r="S27" s="57"/>
      <c r="T27" s="60"/>
      <c r="U27" s="57"/>
    </row>
    <row r="28" spans="2:22" ht="15">
      <c r="B28" s="43"/>
      <c r="C28" s="254" t="s">
        <v>69</v>
      </c>
      <c r="D28" s="255" t="s">
        <v>26</v>
      </c>
      <c r="E28" s="256" t="s">
        <v>21</v>
      </c>
      <c r="F28" s="258" t="s">
        <v>5</v>
      </c>
      <c r="G28" s="259" t="s">
        <v>22</v>
      </c>
      <c r="I28" s="112" t="s">
        <v>6</v>
      </c>
      <c r="J28" s="112" t="s">
        <v>49</v>
      </c>
      <c r="K28" s="112" t="s">
        <v>50</v>
      </c>
      <c r="L28" s="112" t="s">
        <v>51</v>
      </c>
      <c r="M28" s="112" t="s">
        <v>52</v>
      </c>
      <c r="N28" s="44"/>
    </row>
    <row r="29" spans="2:22" ht="15">
      <c r="B29" s="43"/>
      <c r="C29" s="254"/>
      <c r="D29" s="255"/>
      <c r="E29" s="257"/>
      <c r="F29" s="258"/>
      <c r="G29" s="259"/>
      <c r="I29" s="112" t="s">
        <v>12</v>
      </c>
      <c r="J29" s="107">
        <f>$I$8</f>
        <v>1</v>
      </c>
      <c r="K29" s="107">
        <f>$J$8</f>
        <v>0</v>
      </c>
      <c r="L29" s="107">
        <f>$K$8</f>
        <v>0</v>
      </c>
      <c r="M29" s="107">
        <f>$L$8</f>
        <v>0</v>
      </c>
      <c r="N29" s="44"/>
      <c r="R29" s="35"/>
      <c r="T29" s="35"/>
      <c r="V29" s="35"/>
    </row>
    <row r="30" spans="2:22" ht="30">
      <c r="B30" s="43"/>
      <c r="C30" s="54" t="s">
        <v>66</v>
      </c>
      <c r="D30" s="67">
        <f>IF(G30&gt;0,F30*SUMPRODUCT(J29:M29,J30:M30)*J12,0)</f>
        <v>0</v>
      </c>
      <c r="E30" s="67">
        <f>E24</f>
        <v>120</v>
      </c>
      <c r="F30" s="67">
        <f>F24</f>
        <v>0</v>
      </c>
      <c r="G30" s="109">
        <f>SUM(J30:M30)</f>
        <v>7</v>
      </c>
      <c r="I30" s="32" t="s">
        <v>22</v>
      </c>
      <c r="J30" s="113">
        <v>4</v>
      </c>
      <c r="K30" s="113">
        <v>3</v>
      </c>
      <c r="L30" s="113">
        <v>0</v>
      </c>
      <c r="M30" s="113">
        <v>0</v>
      </c>
      <c r="N30" s="44"/>
    </row>
    <row r="31" spans="2:22" s="6" customFormat="1" ht="12">
      <c r="B31" s="59"/>
      <c r="C31" s="7"/>
      <c r="D31" s="65"/>
      <c r="F31" s="11" t="str">
        <f>IF(F30&lt;=E30,"Import vàlid","Import NO vàlid")</f>
        <v>Import vàlid</v>
      </c>
      <c r="G31" s="56"/>
      <c r="I31" s="57"/>
      <c r="J31" s="11" t="str">
        <f>IF(J29&lt;=$L$15,"Factor vàlid","Factor NO vàlid")</f>
        <v>Factor vàlid</v>
      </c>
      <c r="K31" s="11" t="str">
        <f>IF(K29&lt;=$L$15,"Factor vàlid","Factor NO vàlid")</f>
        <v>Factor vàlid</v>
      </c>
      <c r="L31" s="11" t="str">
        <f>IF(L29&lt;=$L$15,"Factor vàlid","Factor NO vàlid")</f>
        <v>Factor vàlid</v>
      </c>
      <c r="M31" s="11" t="str">
        <f>IF(M29&lt;=$L$15,"Factor vàlid","Factor NO vàlid")</f>
        <v>Factor vàlid</v>
      </c>
      <c r="N31" s="61"/>
      <c r="O31" s="57"/>
      <c r="P31" s="57"/>
      <c r="Q31" s="57"/>
      <c r="R31" s="60"/>
      <c r="S31" s="57"/>
      <c r="T31" s="60"/>
      <c r="U31" s="57"/>
    </row>
    <row r="32" spans="2:22" s="6" customFormat="1" ht="12">
      <c r="B32" s="59"/>
      <c r="C32" s="7"/>
      <c r="D32" s="65"/>
      <c r="F32" s="11"/>
      <c r="G32" s="56"/>
      <c r="I32" s="57"/>
      <c r="J32" s="11"/>
      <c r="K32" s="11"/>
      <c r="L32" s="11"/>
      <c r="M32" s="11"/>
      <c r="N32" s="61"/>
      <c r="O32" s="57"/>
      <c r="P32" s="57"/>
      <c r="Q32" s="57"/>
      <c r="R32" s="60"/>
      <c r="S32" s="57"/>
      <c r="T32" s="60"/>
      <c r="U32" s="57"/>
    </row>
    <row r="33" spans="2:22" s="6" customFormat="1" ht="12">
      <c r="B33" s="59"/>
      <c r="C33" s="7"/>
      <c r="D33" s="65"/>
      <c r="F33" s="11"/>
      <c r="G33" s="56"/>
      <c r="I33" s="57"/>
      <c r="J33" s="11"/>
      <c r="K33" s="11"/>
      <c r="L33" s="11"/>
      <c r="M33" s="11"/>
      <c r="N33" s="61"/>
      <c r="O33" s="57"/>
      <c r="P33" s="57"/>
      <c r="Q33" s="57"/>
      <c r="R33" s="60"/>
      <c r="S33" s="57"/>
      <c r="T33" s="60"/>
      <c r="U33" s="57"/>
    </row>
    <row r="34" spans="2:22" ht="15">
      <c r="B34" s="43"/>
      <c r="C34" s="254" t="s">
        <v>69</v>
      </c>
      <c r="D34" s="255" t="s">
        <v>26</v>
      </c>
      <c r="E34" s="256" t="s">
        <v>21</v>
      </c>
      <c r="F34" s="258" t="s">
        <v>5</v>
      </c>
      <c r="G34" s="259" t="s">
        <v>22</v>
      </c>
      <c r="I34" s="112" t="s">
        <v>6</v>
      </c>
      <c r="J34" s="112" t="s">
        <v>49</v>
      </c>
      <c r="K34" s="112" t="s">
        <v>50</v>
      </c>
      <c r="L34" s="112" t="s">
        <v>51</v>
      </c>
      <c r="M34" s="112" t="s">
        <v>52</v>
      </c>
      <c r="N34" s="44"/>
    </row>
    <row r="35" spans="2:22" ht="15">
      <c r="B35" s="43"/>
      <c r="C35" s="254"/>
      <c r="D35" s="255"/>
      <c r="E35" s="257"/>
      <c r="F35" s="258"/>
      <c r="G35" s="259"/>
      <c r="I35" s="112" t="s">
        <v>12</v>
      </c>
      <c r="J35" s="107">
        <f>$I$8</f>
        <v>1</v>
      </c>
      <c r="K35" s="107">
        <f>$J$8</f>
        <v>0</v>
      </c>
      <c r="L35" s="107">
        <f>$K$8</f>
        <v>0</v>
      </c>
      <c r="M35" s="107">
        <f>$L$8</f>
        <v>0</v>
      </c>
      <c r="N35" s="44"/>
      <c r="R35" s="35"/>
      <c r="T35" s="35"/>
      <c r="V35" s="35"/>
    </row>
    <row r="36" spans="2:22" ht="30">
      <c r="B36" s="43"/>
      <c r="C36" s="54" t="s">
        <v>65</v>
      </c>
      <c r="D36" s="67">
        <f>IF(G36&gt;0,F36*SUMPRODUCT(J35:M35,J36:M36)*K12,0)</f>
        <v>0</v>
      </c>
      <c r="E36" s="67">
        <f>E24</f>
        <v>120</v>
      </c>
      <c r="F36" s="67">
        <f>F24</f>
        <v>0</v>
      </c>
      <c r="G36" s="109">
        <f>SUM(J36:M36)</f>
        <v>37</v>
      </c>
      <c r="I36" s="32" t="s">
        <v>22</v>
      </c>
      <c r="J36" s="113">
        <v>25</v>
      </c>
      <c r="K36" s="113">
        <v>12</v>
      </c>
      <c r="L36" s="113">
        <v>0</v>
      </c>
      <c r="M36" s="113">
        <v>0</v>
      </c>
      <c r="N36" s="44"/>
    </row>
    <row r="37" spans="2:22" s="6" customFormat="1" ht="12">
      <c r="B37" s="59"/>
      <c r="C37" s="7"/>
      <c r="D37" s="65"/>
      <c r="F37" s="11" t="str">
        <f>IF(F36&lt;=E36,"Import vàlid","Import NO vàlid")</f>
        <v>Import vàlid</v>
      </c>
      <c r="G37" s="56"/>
      <c r="I37" s="57"/>
      <c r="J37" s="11" t="str">
        <f>IF(J35&lt;=$L$15,"Factor vàlid","Factor NO vàlid")</f>
        <v>Factor vàlid</v>
      </c>
      <c r="K37" s="11" t="str">
        <f>IF(K35&lt;=$L$15,"Factor vàlid","Factor NO vàlid")</f>
        <v>Factor vàlid</v>
      </c>
      <c r="L37" s="11" t="str">
        <f>IF(L35&lt;=$L$15,"Factor vàlid","Factor NO vàlid")</f>
        <v>Factor vàlid</v>
      </c>
      <c r="M37" s="11" t="str">
        <f>IF(M35&lt;=$L$15,"Factor vàlid","Factor NO vàlid")</f>
        <v>Factor vàlid</v>
      </c>
      <c r="N37" s="61"/>
      <c r="O37" s="57"/>
      <c r="P37" s="57"/>
      <c r="Q37" s="57"/>
      <c r="R37" s="60"/>
      <c r="S37" s="57"/>
      <c r="T37" s="60"/>
      <c r="U37" s="57"/>
    </row>
    <row r="38" spans="2:22" s="6" customFormat="1" ht="12">
      <c r="B38" s="59"/>
      <c r="C38" s="7"/>
      <c r="D38" s="65"/>
      <c r="F38" s="11"/>
      <c r="G38" s="56"/>
      <c r="I38" s="57"/>
      <c r="J38" s="11"/>
      <c r="K38" s="11"/>
      <c r="L38" s="11"/>
      <c r="M38" s="11"/>
      <c r="N38" s="61"/>
      <c r="O38" s="57"/>
      <c r="P38" s="57"/>
      <c r="Q38" s="57"/>
      <c r="R38" s="60"/>
      <c r="S38" s="57"/>
      <c r="T38" s="60"/>
      <c r="U38" s="57"/>
    </row>
    <row r="39" spans="2:22" ht="15">
      <c r="B39" s="43"/>
      <c r="C39" s="254" t="s">
        <v>69</v>
      </c>
      <c r="D39" s="255" t="s">
        <v>26</v>
      </c>
      <c r="E39" s="256" t="s">
        <v>21</v>
      </c>
      <c r="F39" s="258" t="s">
        <v>5</v>
      </c>
      <c r="G39" s="259" t="s">
        <v>22</v>
      </c>
      <c r="I39" s="112" t="s">
        <v>6</v>
      </c>
      <c r="J39" s="112" t="s">
        <v>49</v>
      </c>
      <c r="K39" s="112" t="s">
        <v>50</v>
      </c>
      <c r="L39" s="112" t="s">
        <v>51</v>
      </c>
      <c r="M39" s="112" t="s">
        <v>52</v>
      </c>
      <c r="N39" s="44"/>
    </row>
    <row r="40" spans="2:22" ht="15">
      <c r="B40" s="43"/>
      <c r="C40" s="254"/>
      <c r="D40" s="255"/>
      <c r="E40" s="257"/>
      <c r="F40" s="258"/>
      <c r="G40" s="259"/>
      <c r="I40" s="112" t="s">
        <v>12</v>
      </c>
      <c r="J40" s="107">
        <f>$I$8</f>
        <v>1</v>
      </c>
      <c r="K40" s="107">
        <f>$J$8</f>
        <v>0</v>
      </c>
      <c r="L40" s="107">
        <f>$K$8</f>
        <v>0</v>
      </c>
      <c r="M40" s="107">
        <f>$L$8</f>
        <v>0</v>
      </c>
      <c r="N40" s="44"/>
      <c r="R40" s="35"/>
      <c r="T40" s="35"/>
      <c r="V40" s="35"/>
    </row>
    <row r="41" spans="2:22" ht="30">
      <c r="B41" s="43"/>
      <c r="C41" s="54" t="s">
        <v>64</v>
      </c>
      <c r="D41" s="67">
        <f>IF(G41&gt;0,F41*SUMPRODUCT(J40:M40,J41:M41)*L12,0)</f>
        <v>0</v>
      </c>
      <c r="E41" s="67">
        <f>E24</f>
        <v>120</v>
      </c>
      <c r="F41" s="67">
        <f>F24</f>
        <v>0</v>
      </c>
      <c r="G41" s="109">
        <f>SUM(J41:M41)</f>
        <v>0</v>
      </c>
      <c r="I41" s="32" t="s">
        <v>22</v>
      </c>
      <c r="J41" s="113">
        <v>0</v>
      </c>
      <c r="K41" s="113">
        <v>0</v>
      </c>
      <c r="L41" s="113">
        <v>0</v>
      </c>
      <c r="M41" s="113">
        <v>0</v>
      </c>
      <c r="N41" s="44"/>
    </row>
    <row r="42" spans="2:22" s="6" customFormat="1" ht="12">
      <c r="B42" s="59"/>
      <c r="C42" s="7"/>
      <c r="D42" s="65"/>
      <c r="F42" s="11" t="str">
        <f>IF(F41&lt;=E41,"Import vàlid","Import NO vàlid")</f>
        <v>Import vàlid</v>
      </c>
      <c r="G42" s="56"/>
      <c r="I42" s="57"/>
      <c r="J42" s="11" t="str">
        <f>IF(J40&lt;=$L$15,"Factor vàlid","Factor NO vàlid")</f>
        <v>Factor vàlid</v>
      </c>
      <c r="K42" s="11" t="str">
        <f>IF(K40&lt;=$L$15,"Factor vàlid","Factor NO vàlid")</f>
        <v>Factor vàlid</v>
      </c>
      <c r="L42" s="11" t="str">
        <f>IF(L40&lt;=$L$15,"Factor vàlid","Factor NO vàlid")</f>
        <v>Factor vàlid</v>
      </c>
      <c r="M42" s="11" t="str">
        <f>IF(M40&lt;=$L$15,"Factor vàlid","Factor NO vàlid")</f>
        <v>Factor vàlid</v>
      </c>
      <c r="N42" s="61"/>
      <c r="O42" s="57"/>
      <c r="P42" s="57"/>
      <c r="Q42" s="57"/>
      <c r="R42" s="60"/>
      <c r="S42" s="57"/>
      <c r="T42" s="60"/>
      <c r="U42" s="57"/>
    </row>
    <row r="43" spans="2:22" s="6" customFormat="1" ht="12">
      <c r="B43" s="59"/>
      <c r="C43" s="7"/>
      <c r="D43" s="65"/>
      <c r="F43" s="11"/>
      <c r="G43" s="56"/>
      <c r="I43" s="57"/>
      <c r="J43" s="11"/>
      <c r="K43" s="11"/>
      <c r="L43" s="11"/>
      <c r="M43" s="11"/>
      <c r="N43" s="61"/>
      <c r="O43" s="57"/>
      <c r="P43" s="57"/>
      <c r="Q43" s="57"/>
      <c r="R43" s="60"/>
      <c r="S43" s="57"/>
      <c r="T43" s="60"/>
      <c r="U43" s="57"/>
    </row>
    <row r="44" spans="2:22" s="6" customFormat="1" ht="12">
      <c r="B44" s="59"/>
      <c r="C44" s="7"/>
      <c r="D44" s="65"/>
      <c r="F44" s="11"/>
      <c r="G44" s="56"/>
      <c r="I44" s="57"/>
      <c r="J44" s="11"/>
      <c r="K44" s="11"/>
      <c r="L44" s="11"/>
      <c r="M44" s="11"/>
      <c r="N44" s="61"/>
      <c r="O44" s="57"/>
      <c r="P44" s="57"/>
      <c r="Q44" s="57"/>
      <c r="R44" s="60"/>
      <c r="S44" s="57"/>
      <c r="T44" s="60"/>
      <c r="U44" s="57"/>
    </row>
    <row r="45" spans="2:22" ht="15">
      <c r="B45" s="43"/>
      <c r="C45" s="254" t="s">
        <v>69</v>
      </c>
      <c r="D45" s="255" t="s">
        <v>26</v>
      </c>
      <c r="E45" s="256" t="s">
        <v>21</v>
      </c>
      <c r="F45" s="258" t="s">
        <v>5</v>
      </c>
      <c r="G45" s="259" t="s">
        <v>22</v>
      </c>
      <c r="I45" s="112" t="s">
        <v>6</v>
      </c>
      <c r="J45" s="112" t="s">
        <v>49</v>
      </c>
      <c r="K45" s="112" t="s">
        <v>50</v>
      </c>
      <c r="L45" s="112" t="s">
        <v>51</v>
      </c>
      <c r="M45" s="112" t="s">
        <v>52</v>
      </c>
      <c r="N45" s="44"/>
    </row>
    <row r="46" spans="2:22" ht="15">
      <c r="B46" s="43"/>
      <c r="C46" s="254"/>
      <c r="D46" s="255"/>
      <c r="E46" s="257"/>
      <c r="F46" s="258"/>
      <c r="G46" s="259"/>
      <c r="I46" s="112" t="s">
        <v>12</v>
      </c>
      <c r="J46" s="107">
        <f>$I$8</f>
        <v>1</v>
      </c>
      <c r="K46" s="107">
        <f>$J$8</f>
        <v>0</v>
      </c>
      <c r="L46" s="107">
        <f>$K$8</f>
        <v>0</v>
      </c>
      <c r="M46" s="107">
        <f>$L$8</f>
        <v>0</v>
      </c>
      <c r="N46" s="44"/>
      <c r="R46" s="35"/>
      <c r="T46" s="35"/>
      <c r="V46" s="35"/>
    </row>
    <row r="47" spans="2:22" ht="30">
      <c r="B47" s="43"/>
      <c r="C47" s="54" t="s">
        <v>56</v>
      </c>
      <c r="D47" s="67">
        <f>IF(G47&gt;0,F47*SUMPRODUCT(J46:M46,J47:M47)*I12,0)</f>
        <v>0</v>
      </c>
      <c r="E47" s="106">
        <f>D9</f>
        <v>180</v>
      </c>
      <c r="F47" s="67">
        <f>E9</f>
        <v>0</v>
      </c>
      <c r="G47" s="109">
        <f>SUM(J47:M47)</f>
        <v>21</v>
      </c>
      <c r="I47" s="32" t="s">
        <v>22</v>
      </c>
      <c r="J47" s="113">
        <v>15</v>
      </c>
      <c r="K47" s="113">
        <v>6</v>
      </c>
      <c r="L47" s="113">
        <v>0</v>
      </c>
      <c r="M47" s="113">
        <v>0</v>
      </c>
      <c r="N47" s="44"/>
    </row>
    <row r="48" spans="2:22" s="6" customFormat="1" ht="12">
      <c r="B48" s="59"/>
      <c r="C48" s="7"/>
      <c r="D48" s="65"/>
      <c r="F48" s="11" t="str">
        <f>IF(F47&lt;=E47,"Import vàlid","Import NO vàlid")</f>
        <v>Import vàlid</v>
      </c>
      <c r="G48" s="56"/>
      <c r="I48" s="57"/>
      <c r="J48" s="11" t="str">
        <f>IF(J46&lt;=$L$15,"Factor vàlid","Factor NO vàlid")</f>
        <v>Factor vàlid</v>
      </c>
      <c r="K48" s="11" t="str">
        <f>IF(K46&lt;=$L$15,"Factor vàlid","Factor NO vàlid")</f>
        <v>Factor vàlid</v>
      </c>
      <c r="L48" s="11" t="str">
        <f>IF(L46&lt;=$L$15,"Factor vàlid","Factor NO vàlid")</f>
        <v>Factor vàlid</v>
      </c>
      <c r="M48" s="11" t="str">
        <f>IF(M46&lt;=$L$15,"Factor vàlid","Factor NO vàlid")</f>
        <v>Factor vàlid</v>
      </c>
      <c r="N48" s="61"/>
      <c r="O48" s="57"/>
      <c r="P48" s="57"/>
      <c r="Q48" s="57"/>
      <c r="R48" s="60"/>
      <c r="S48" s="57"/>
      <c r="T48" s="60"/>
      <c r="U48" s="57"/>
    </row>
    <row r="49" spans="2:22" s="6" customFormat="1" ht="12">
      <c r="B49" s="59"/>
      <c r="C49" s="7"/>
      <c r="D49" s="65"/>
      <c r="F49" s="11"/>
      <c r="G49" s="56"/>
      <c r="I49" s="57"/>
      <c r="J49" s="11"/>
      <c r="K49" s="11"/>
      <c r="L49" s="11"/>
      <c r="M49" s="11"/>
      <c r="N49" s="61"/>
      <c r="O49" s="57"/>
      <c r="P49" s="57"/>
      <c r="Q49" s="57"/>
      <c r="R49" s="60"/>
      <c r="S49" s="57"/>
      <c r="T49" s="60"/>
      <c r="U49" s="57"/>
    </row>
    <row r="50" spans="2:22" s="6" customFormat="1" ht="12">
      <c r="B50" s="59"/>
      <c r="C50" s="7"/>
      <c r="D50" s="65"/>
      <c r="F50" s="11"/>
      <c r="G50" s="56"/>
      <c r="I50" s="57"/>
      <c r="J50" s="11"/>
      <c r="K50" s="11"/>
      <c r="L50" s="11"/>
      <c r="M50" s="11"/>
      <c r="N50" s="61"/>
      <c r="O50" s="57"/>
      <c r="P50" s="57"/>
      <c r="Q50" s="57"/>
      <c r="R50" s="60"/>
      <c r="S50" s="57"/>
      <c r="T50" s="60"/>
      <c r="U50" s="57"/>
    </row>
    <row r="51" spans="2:22" ht="15">
      <c r="B51" s="43"/>
      <c r="C51" s="254" t="s">
        <v>69</v>
      </c>
      <c r="D51" s="255" t="s">
        <v>26</v>
      </c>
      <c r="E51" s="256" t="s">
        <v>21</v>
      </c>
      <c r="F51" s="258" t="s">
        <v>5</v>
      </c>
      <c r="G51" s="259" t="s">
        <v>22</v>
      </c>
      <c r="I51" s="112" t="s">
        <v>6</v>
      </c>
      <c r="J51" s="112" t="s">
        <v>49</v>
      </c>
      <c r="K51" s="112" t="s">
        <v>50</v>
      </c>
      <c r="L51" s="112" t="s">
        <v>51</v>
      </c>
      <c r="M51" s="112" t="s">
        <v>52</v>
      </c>
      <c r="N51" s="44"/>
    </row>
    <row r="52" spans="2:22" ht="15">
      <c r="B52" s="43"/>
      <c r="C52" s="254"/>
      <c r="D52" s="255"/>
      <c r="E52" s="257"/>
      <c r="F52" s="258"/>
      <c r="G52" s="259"/>
      <c r="I52" s="112" t="s">
        <v>12</v>
      </c>
      <c r="J52" s="107">
        <f>$I$8</f>
        <v>1</v>
      </c>
      <c r="K52" s="107">
        <f>$J$8</f>
        <v>0</v>
      </c>
      <c r="L52" s="107">
        <f>$K$8</f>
        <v>0</v>
      </c>
      <c r="M52" s="107">
        <f>$L$8</f>
        <v>0</v>
      </c>
      <c r="N52" s="44"/>
      <c r="R52" s="35"/>
      <c r="T52" s="35"/>
      <c r="V52" s="35"/>
    </row>
    <row r="53" spans="2:22" ht="30">
      <c r="B53" s="43"/>
      <c r="C53" s="54" t="s">
        <v>55</v>
      </c>
      <c r="D53" s="67">
        <f>IF(G53&gt;0,F53*SUMPRODUCT(J52:M52,J53:M53)*J12,0)</f>
        <v>0</v>
      </c>
      <c r="E53" s="67">
        <f>E47</f>
        <v>180</v>
      </c>
      <c r="F53" s="67">
        <f>F47</f>
        <v>0</v>
      </c>
      <c r="G53" s="109">
        <f>SUM(J53:M53)</f>
        <v>9</v>
      </c>
      <c r="I53" s="32" t="s">
        <v>22</v>
      </c>
      <c r="J53" s="113">
        <v>7</v>
      </c>
      <c r="K53" s="113">
        <v>2</v>
      </c>
      <c r="L53" s="113">
        <v>0</v>
      </c>
      <c r="M53" s="113">
        <v>0</v>
      </c>
      <c r="N53" s="44"/>
    </row>
    <row r="54" spans="2:22" s="6" customFormat="1" ht="12">
      <c r="B54" s="59"/>
      <c r="C54" s="7"/>
      <c r="D54" s="65"/>
      <c r="F54" s="11" t="str">
        <f>IF(F53&lt;=E53,"Import vàlid","Import NO vàlid")</f>
        <v>Import vàlid</v>
      </c>
      <c r="G54" s="56"/>
      <c r="I54" s="57"/>
      <c r="J54" s="11" t="str">
        <f>IF(J52&lt;=$L$15,"Factor vàlid","Factor NO vàlid")</f>
        <v>Factor vàlid</v>
      </c>
      <c r="K54" s="11" t="str">
        <f>IF(K52&lt;=$L$15,"Factor vàlid","Factor NO vàlid")</f>
        <v>Factor vàlid</v>
      </c>
      <c r="L54" s="11" t="str">
        <f>IF(L52&lt;=$L$15,"Factor vàlid","Factor NO vàlid")</f>
        <v>Factor vàlid</v>
      </c>
      <c r="M54" s="11" t="str">
        <f>IF(M52&lt;=$L$15,"Factor vàlid","Factor NO vàlid")</f>
        <v>Factor vàlid</v>
      </c>
      <c r="N54" s="61"/>
      <c r="O54" s="57"/>
      <c r="P54" s="57"/>
      <c r="Q54" s="57"/>
      <c r="R54" s="60"/>
      <c r="S54" s="57"/>
      <c r="T54" s="60"/>
      <c r="U54" s="57"/>
    </row>
    <row r="55" spans="2:22" s="6" customFormat="1" ht="12">
      <c r="B55" s="59"/>
      <c r="C55" s="7"/>
      <c r="D55" s="65"/>
      <c r="F55" s="11"/>
      <c r="G55" s="56"/>
      <c r="I55" s="57"/>
      <c r="J55" s="11"/>
      <c r="K55" s="11"/>
      <c r="L55" s="11"/>
      <c r="M55" s="11"/>
      <c r="N55" s="61"/>
      <c r="O55" s="57"/>
      <c r="P55" s="57"/>
      <c r="Q55" s="57"/>
      <c r="R55" s="60"/>
      <c r="S55" s="57"/>
      <c r="T55" s="60"/>
      <c r="U55" s="57"/>
    </row>
    <row r="56" spans="2:22" s="6" customFormat="1" ht="12">
      <c r="B56" s="59"/>
      <c r="C56" s="7"/>
      <c r="D56" s="65"/>
      <c r="F56" s="11"/>
      <c r="G56" s="56"/>
      <c r="I56" s="57"/>
      <c r="J56" s="11"/>
      <c r="K56" s="11"/>
      <c r="L56" s="11"/>
      <c r="M56" s="11"/>
      <c r="N56" s="61"/>
      <c r="O56" s="57"/>
      <c r="P56" s="57"/>
      <c r="Q56" s="57"/>
      <c r="R56" s="60"/>
      <c r="S56" s="57"/>
      <c r="T56" s="60"/>
      <c r="U56" s="57"/>
    </row>
    <row r="57" spans="2:22" ht="15">
      <c r="B57" s="43"/>
      <c r="C57" s="254" t="s">
        <v>69</v>
      </c>
      <c r="D57" s="255" t="s">
        <v>26</v>
      </c>
      <c r="E57" s="256" t="s">
        <v>21</v>
      </c>
      <c r="F57" s="258" t="s">
        <v>5</v>
      </c>
      <c r="G57" s="259" t="s">
        <v>22</v>
      </c>
      <c r="I57" s="112" t="s">
        <v>6</v>
      </c>
      <c r="J57" s="112" t="s">
        <v>49</v>
      </c>
      <c r="K57" s="112" t="s">
        <v>50</v>
      </c>
      <c r="L57" s="112" t="s">
        <v>51</v>
      </c>
      <c r="M57" s="112" t="s">
        <v>52</v>
      </c>
      <c r="N57" s="44"/>
    </row>
    <row r="58" spans="2:22" ht="15">
      <c r="B58" s="43"/>
      <c r="C58" s="254"/>
      <c r="D58" s="255"/>
      <c r="E58" s="257"/>
      <c r="F58" s="258"/>
      <c r="G58" s="259"/>
      <c r="I58" s="112" t="s">
        <v>12</v>
      </c>
      <c r="J58" s="107">
        <f>$I$8</f>
        <v>1</v>
      </c>
      <c r="K58" s="107">
        <f>$J$8</f>
        <v>0</v>
      </c>
      <c r="L58" s="107">
        <f>$K$8</f>
        <v>0</v>
      </c>
      <c r="M58" s="107">
        <f>$L$8</f>
        <v>0</v>
      </c>
      <c r="N58" s="44"/>
      <c r="R58" s="35"/>
      <c r="T58" s="35"/>
      <c r="V58" s="35"/>
    </row>
    <row r="59" spans="2:22" ht="30">
      <c r="B59" s="43"/>
      <c r="C59" s="54" t="s">
        <v>54</v>
      </c>
      <c r="D59" s="67">
        <f>IF(G59&gt;0,F59*SUMPRODUCT(J58:M58,J59:M59)*K12,0)</f>
        <v>0</v>
      </c>
      <c r="E59" s="67">
        <f>E47</f>
        <v>180</v>
      </c>
      <c r="F59" s="67">
        <f>F47</f>
        <v>0</v>
      </c>
      <c r="G59" s="109">
        <f>SUM(J59:M59)</f>
        <v>21</v>
      </c>
      <c r="I59" s="32" t="s">
        <v>22</v>
      </c>
      <c r="J59" s="113">
        <v>15</v>
      </c>
      <c r="K59" s="113">
        <v>6</v>
      </c>
      <c r="L59" s="113">
        <v>0</v>
      </c>
      <c r="M59" s="113">
        <v>0</v>
      </c>
      <c r="N59" s="44"/>
    </row>
    <row r="60" spans="2:22" s="6" customFormat="1" ht="12">
      <c r="B60" s="59"/>
      <c r="C60" s="7"/>
      <c r="D60" s="65"/>
      <c r="F60" s="11" t="str">
        <f>IF(F59&lt;=E59,"Import vàlid","Import NO vàlid")</f>
        <v>Import vàlid</v>
      </c>
      <c r="G60" s="56"/>
      <c r="I60" s="57"/>
      <c r="J60" s="11" t="str">
        <f>IF(J58&lt;=$L$15,"Factor vàlid","Factor NO vàlid")</f>
        <v>Factor vàlid</v>
      </c>
      <c r="K60" s="11" t="str">
        <f>IF(K58&lt;=$L$15,"Factor vàlid","Factor NO vàlid")</f>
        <v>Factor vàlid</v>
      </c>
      <c r="L60" s="11" t="str">
        <f>IF(L58&lt;=$L$15,"Factor vàlid","Factor NO vàlid")</f>
        <v>Factor vàlid</v>
      </c>
      <c r="M60" s="11" t="str">
        <f>IF(M58&lt;=$L$15,"Factor vàlid","Factor NO vàlid")</f>
        <v>Factor vàlid</v>
      </c>
      <c r="N60" s="61"/>
      <c r="O60" s="57"/>
      <c r="P60" s="57"/>
      <c r="Q60" s="57"/>
      <c r="R60" s="60"/>
      <c r="S60" s="57"/>
      <c r="T60" s="60"/>
      <c r="U60" s="57"/>
    </row>
    <row r="61" spans="2:22" s="6" customFormat="1" ht="12">
      <c r="B61" s="59"/>
      <c r="C61" s="7"/>
      <c r="D61" s="65"/>
      <c r="F61" s="11"/>
      <c r="G61" s="56"/>
      <c r="I61" s="57"/>
      <c r="J61" s="11"/>
      <c r="K61" s="11"/>
      <c r="L61" s="11"/>
      <c r="M61" s="11"/>
      <c r="N61" s="61"/>
      <c r="O61" s="57"/>
      <c r="P61" s="57"/>
      <c r="Q61" s="57"/>
      <c r="R61" s="60"/>
      <c r="S61" s="57"/>
      <c r="T61" s="60"/>
      <c r="U61" s="57"/>
    </row>
    <row r="62" spans="2:22" ht="15">
      <c r="B62" s="43"/>
      <c r="C62" s="254" t="s">
        <v>69</v>
      </c>
      <c r="D62" s="255" t="s">
        <v>26</v>
      </c>
      <c r="E62" s="256" t="s">
        <v>21</v>
      </c>
      <c r="F62" s="258" t="s">
        <v>5</v>
      </c>
      <c r="G62" s="259" t="s">
        <v>22</v>
      </c>
      <c r="I62" s="112" t="s">
        <v>6</v>
      </c>
      <c r="J62" s="112" t="s">
        <v>49</v>
      </c>
      <c r="K62" s="112" t="s">
        <v>50</v>
      </c>
      <c r="L62" s="112" t="s">
        <v>51</v>
      </c>
      <c r="M62" s="112" t="s">
        <v>52</v>
      </c>
      <c r="N62" s="44"/>
    </row>
    <row r="63" spans="2:22" ht="15">
      <c r="B63" s="43"/>
      <c r="C63" s="254"/>
      <c r="D63" s="255"/>
      <c r="E63" s="257"/>
      <c r="F63" s="258"/>
      <c r="G63" s="259"/>
      <c r="I63" s="112" t="s">
        <v>12</v>
      </c>
      <c r="J63" s="107">
        <f>$I$8</f>
        <v>1</v>
      </c>
      <c r="K63" s="107">
        <f>$J$8</f>
        <v>0</v>
      </c>
      <c r="L63" s="107">
        <f>$K$8</f>
        <v>0</v>
      </c>
      <c r="M63" s="107">
        <f>$L$8</f>
        <v>0</v>
      </c>
      <c r="N63" s="44"/>
      <c r="R63" s="35"/>
      <c r="T63" s="35"/>
      <c r="V63" s="35"/>
    </row>
    <row r="64" spans="2:22" ht="30">
      <c r="B64" s="43"/>
      <c r="C64" s="54" t="s">
        <v>53</v>
      </c>
      <c r="D64" s="67">
        <f>IF(G64&gt;0,F64*SUMPRODUCT(J63:M63,J64:M64)*L12,0)</f>
        <v>0</v>
      </c>
      <c r="E64" s="67">
        <f>E47</f>
        <v>180</v>
      </c>
      <c r="F64" s="67">
        <f>F47</f>
        <v>0</v>
      </c>
      <c r="G64" s="109">
        <f>SUM(J64:M64)</f>
        <v>0</v>
      </c>
      <c r="I64" s="32" t="s">
        <v>22</v>
      </c>
      <c r="J64" s="113">
        <v>0</v>
      </c>
      <c r="K64" s="113">
        <v>0</v>
      </c>
      <c r="L64" s="113">
        <v>0</v>
      </c>
      <c r="M64" s="113">
        <v>0</v>
      </c>
      <c r="N64" s="44"/>
    </row>
    <row r="65" spans="2:22" s="6" customFormat="1" ht="12">
      <c r="B65" s="59"/>
      <c r="C65" s="7"/>
      <c r="D65" s="65"/>
      <c r="F65" s="11" t="str">
        <f>IF(F64&lt;=E64,"Import vàlid","Import NO vàlid")</f>
        <v>Import vàlid</v>
      </c>
      <c r="G65" s="56"/>
      <c r="I65" s="57"/>
      <c r="J65" s="11" t="str">
        <f>IF(J63&lt;=$L$15,"Factor vàlid","Factor NO vàlid")</f>
        <v>Factor vàlid</v>
      </c>
      <c r="K65" s="11" t="str">
        <f>IF(K63&lt;=$L$15,"Factor vàlid","Factor NO vàlid")</f>
        <v>Factor vàlid</v>
      </c>
      <c r="L65" s="11" t="str">
        <f>IF(L63&lt;=$L$15,"Factor vàlid","Factor NO vàlid")</f>
        <v>Factor vàlid</v>
      </c>
      <c r="M65" s="11" t="str">
        <f>IF(M63&lt;=$L$15,"Factor vàlid","Factor NO vàlid")</f>
        <v>Factor vàlid</v>
      </c>
      <c r="N65" s="61"/>
      <c r="O65" s="57"/>
      <c r="P65" s="57"/>
      <c r="Q65" s="57"/>
      <c r="R65" s="60"/>
      <c r="S65" s="57"/>
      <c r="T65" s="60"/>
      <c r="U65" s="57"/>
    </row>
    <row r="66" spans="2:22" s="6" customFormat="1" ht="12">
      <c r="B66" s="59"/>
      <c r="C66" s="7"/>
      <c r="D66" s="65"/>
      <c r="F66" s="11"/>
      <c r="G66" s="56"/>
      <c r="I66" s="57"/>
      <c r="J66" s="11"/>
      <c r="K66" s="11"/>
      <c r="L66" s="11"/>
      <c r="M66" s="11"/>
      <c r="N66" s="61"/>
      <c r="O66" s="57"/>
      <c r="P66" s="57"/>
      <c r="Q66" s="57"/>
      <c r="R66" s="60"/>
      <c r="S66" s="57"/>
      <c r="T66" s="60"/>
      <c r="U66" s="57"/>
    </row>
    <row r="67" spans="2:22" ht="15">
      <c r="B67" s="43"/>
      <c r="C67" s="254" t="s">
        <v>69</v>
      </c>
      <c r="D67" s="255" t="s">
        <v>26</v>
      </c>
      <c r="E67" s="256" t="s">
        <v>21</v>
      </c>
      <c r="F67" s="258" t="s">
        <v>5</v>
      </c>
      <c r="G67" s="259" t="s">
        <v>22</v>
      </c>
      <c r="I67" s="112" t="s">
        <v>6</v>
      </c>
      <c r="J67" s="112" t="s">
        <v>49</v>
      </c>
      <c r="K67" s="112" t="s">
        <v>50</v>
      </c>
      <c r="L67" s="112" t="s">
        <v>51</v>
      </c>
      <c r="M67" s="112" t="s">
        <v>52</v>
      </c>
      <c r="N67" s="44"/>
    </row>
    <row r="68" spans="2:22" ht="15">
      <c r="B68" s="43"/>
      <c r="C68" s="254"/>
      <c r="D68" s="255"/>
      <c r="E68" s="257"/>
      <c r="F68" s="258"/>
      <c r="G68" s="259"/>
      <c r="I68" s="112" t="s">
        <v>12</v>
      </c>
      <c r="J68" s="107">
        <f>$I$8</f>
        <v>1</v>
      </c>
      <c r="K68" s="107">
        <f>$J$8</f>
        <v>0</v>
      </c>
      <c r="L68" s="107">
        <f>$K$8</f>
        <v>0</v>
      </c>
      <c r="M68" s="107">
        <f>$L$8</f>
        <v>0</v>
      </c>
      <c r="N68" s="44"/>
      <c r="R68" s="35"/>
      <c r="T68" s="35"/>
      <c r="V68" s="35"/>
    </row>
    <row r="69" spans="2:22" ht="30">
      <c r="B69" s="43"/>
      <c r="C69" s="54" t="s">
        <v>60</v>
      </c>
      <c r="D69" s="67">
        <f>IF(G69&gt;0,F69*SUMPRODUCT(J68:M68,J69:M69)*I12,0)</f>
        <v>0</v>
      </c>
      <c r="E69" s="106">
        <f>D10</f>
        <v>240</v>
      </c>
      <c r="F69" s="67">
        <f>E10</f>
        <v>0</v>
      </c>
      <c r="G69" s="109">
        <f>SUM(J69:M69)</f>
        <v>38</v>
      </c>
      <c r="I69" s="32" t="s">
        <v>22</v>
      </c>
      <c r="J69" s="113">
        <v>5</v>
      </c>
      <c r="K69" s="113">
        <v>25</v>
      </c>
      <c r="L69" s="113">
        <v>8</v>
      </c>
      <c r="M69" s="113">
        <v>0</v>
      </c>
      <c r="N69" s="44"/>
    </row>
    <row r="70" spans="2:22" s="6" customFormat="1" ht="12">
      <c r="B70" s="59"/>
      <c r="C70" s="7"/>
      <c r="D70" s="65"/>
      <c r="F70" s="11" t="str">
        <f>IF(F69&lt;=E69,"Import vàlid","Import NO vàlid")</f>
        <v>Import vàlid</v>
      </c>
      <c r="G70" s="56"/>
      <c r="I70" s="57"/>
      <c r="J70" s="11" t="str">
        <f>IF(J68&lt;=$L$15,"Factor vàlid","Factor NO vàlid")</f>
        <v>Factor vàlid</v>
      </c>
      <c r="K70" s="11" t="str">
        <f>IF(K68&lt;=$L$15,"Factor vàlid","Factor NO vàlid")</f>
        <v>Factor vàlid</v>
      </c>
      <c r="L70" s="11" t="str">
        <f>IF(L68&lt;=$L$15,"Factor vàlid","Factor NO vàlid")</f>
        <v>Factor vàlid</v>
      </c>
      <c r="M70" s="11" t="str">
        <f>IF(M68&lt;=$L$15,"Factor vàlid","Factor NO vàlid")</f>
        <v>Factor vàlid</v>
      </c>
      <c r="N70" s="61"/>
      <c r="O70" s="57"/>
      <c r="P70" s="57"/>
      <c r="Q70" s="57"/>
      <c r="R70" s="60"/>
      <c r="S70" s="57"/>
      <c r="T70" s="60"/>
      <c r="U70" s="57"/>
    </row>
    <row r="71" spans="2:22" s="6" customFormat="1" ht="12">
      <c r="B71" s="59"/>
      <c r="C71" s="7"/>
      <c r="D71" s="65"/>
      <c r="F71" s="11"/>
      <c r="G71" s="56"/>
      <c r="I71" s="57"/>
      <c r="J71" s="11"/>
      <c r="K71" s="11"/>
      <c r="L71" s="11"/>
      <c r="M71" s="11"/>
      <c r="N71" s="61"/>
      <c r="O71" s="57"/>
      <c r="P71" s="57"/>
      <c r="Q71" s="57"/>
      <c r="R71" s="60"/>
      <c r="S71" s="57"/>
      <c r="T71" s="60"/>
      <c r="U71" s="57"/>
    </row>
    <row r="72" spans="2:22" s="6" customFormat="1" ht="12">
      <c r="B72" s="59"/>
      <c r="C72" s="7"/>
      <c r="D72" s="65"/>
      <c r="F72" s="11"/>
      <c r="G72" s="56"/>
      <c r="I72" s="57"/>
      <c r="J72" s="11"/>
      <c r="K72" s="11"/>
      <c r="L72" s="11"/>
      <c r="M72" s="11"/>
      <c r="N72" s="61"/>
      <c r="O72" s="57"/>
      <c r="P72" s="57"/>
      <c r="Q72" s="57"/>
      <c r="R72" s="60"/>
      <c r="S72" s="57"/>
      <c r="T72" s="60"/>
      <c r="U72" s="57"/>
    </row>
    <row r="73" spans="2:22" ht="15">
      <c r="B73" s="43"/>
      <c r="C73" s="254" t="s">
        <v>69</v>
      </c>
      <c r="D73" s="255" t="s">
        <v>26</v>
      </c>
      <c r="E73" s="256" t="s">
        <v>21</v>
      </c>
      <c r="F73" s="258" t="s">
        <v>5</v>
      </c>
      <c r="G73" s="259" t="s">
        <v>22</v>
      </c>
      <c r="I73" s="112" t="s">
        <v>6</v>
      </c>
      <c r="J73" s="112" t="s">
        <v>49</v>
      </c>
      <c r="K73" s="112" t="s">
        <v>50</v>
      </c>
      <c r="L73" s="112" t="s">
        <v>51</v>
      </c>
      <c r="M73" s="112" t="s">
        <v>52</v>
      </c>
      <c r="N73" s="44"/>
    </row>
    <row r="74" spans="2:22" ht="15">
      <c r="B74" s="43"/>
      <c r="C74" s="254"/>
      <c r="D74" s="255"/>
      <c r="E74" s="257"/>
      <c r="F74" s="258"/>
      <c r="G74" s="259"/>
      <c r="I74" s="112" t="s">
        <v>12</v>
      </c>
      <c r="J74" s="107">
        <f>$I$8</f>
        <v>1</v>
      </c>
      <c r="K74" s="107">
        <f>$J$8</f>
        <v>0</v>
      </c>
      <c r="L74" s="107">
        <f>$K$8</f>
        <v>0</v>
      </c>
      <c r="M74" s="107">
        <f>$L$8</f>
        <v>0</v>
      </c>
      <c r="N74" s="44"/>
      <c r="R74" s="35"/>
      <c r="T74" s="35"/>
      <c r="V74" s="35"/>
    </row>
    <row r="75" spans="2:22" ht="30">
      <c r="B75" s="43"/>
      <c r="C75" s="54" t="s">
        <v>59</v>
      </c>
      <c r="D75" s="67">
        <f>IF(G75&gt;0,F75*SUMPRODUCT(J74:M74,J75:M75)*J12,0)</f>
        <v>0</v>
      </c>
      <c r="E75" s="67">
        <f>E69</f>
        <v>240</v>
      </c>
      <c r="F75" s="67">
        <f>F69</f>
        <v>0</v>
      </c>
      <c r="G75" s="109">
        <f>SUM(J75:M75)</f>
        <v>28</v>
      </c>
      <c r="I75" s="32" t="s">
        <v>22</v>
      </c>
      <c r="J75" s="113">
        <v>2</v>
      </c>
      <c r="K75" s="113">
        <v>18</v>
      </c>
      <c r="L75" s="113">
        <v>8</v>
      </c>
      <c r="M75" s="113">
        <v>0</v>
      </c>
      <c r="N75" s="44"/>
    </row>
    <row r="76" spans="2:22" s="6" customFormat="1" ht="12">
      <c r="B76" s="59"/>
      <c r="C76" s="7"/>
      <c r="D76" s="65"/>
      <c r="F76" s="11" t="str">
        <f>IF(F75&lt;=E75,"Import vàlid","Import NO vàlid")</f>
        <v>Import vàlid</v>
      </c>
      <c r="G76" s="56"/>
      <c r="I76" s="57"/>
      <c r="J76" s="11" t="str">
        <f>IF(J74&lt;=$L$15,"Factor vàlid","Factor NO vàlid")</f>
        <v>Factor vàlid</v>
      </c>
      <c r="K76" s="11" t="str">
        <f>IF(K74&lt;=$L$15,"Factor vàlid","Factor NO vàlid")</f>
        <v>Factor vàlid</v>
      </c>
      <c r="L76" s="11" t="str">
        <f>IF(L74&lt;=$L$15,"Factor vàlid","Factor NO vàlid")</f>
        <v>Factor vàlid</v>
      </c>
      <c r="M76" s="11" t="str">
        <f>IF(M74&lt;=$L$15,"Factor vàlid","Factor NO vàlid")</f>
        <v>Factor vàlid</v>
      </c>
      <c r="N76" s="61"/>
      <c r="O76" s="57"/>
      <c r="P76" s="57"/>
      <c r="Q76" s="57"/>
      <c r="R76" s="60"/>
      <c r="S76" s="57"/>
      <c r="T76" s="60"/>
      <c r="U76" s="57"/>
    </row>
    <row r="77" spans="2:22" s="6" customFormat="1" ht="12">
      <c r="B77" s="59"/>
      <c r="C77" s="7"/>
      <c r="D77" s="65"/>
      <c r="F77" s="11"/>
      <c r="G77" s="56"/>
      <c r="I77" s="57"/>
      <c r="J77" s="11"/>
      <c r="K77" s="11"/>
      <c r="L77" s="11"/>
      <c r="M77" s="11"/>
      <c r="N77" s="61"/>
      <c r="O77" s="57"/>
      <c r="P77" s="57"/>
      <c r="Q77" s="57"/>
      <c r="R77" s="60"/>
      <c r="S77" s="57"/>
      <c r="T77" s="60"/>
      <c r="U77" s="57"/>
    </row>
    <row r="78" spans="2:22" s="6" customFormat="1" ht="12">
      <c r="B78" s="59"/>
      <c r="C78" s="7"/>
      <c r="D78" s="65"/>
      <c r="F78" s="11"/>
      <c r="G78" s="56"/>
      <c r="I78" s="57"/>
      <c r="J78" s="11"/>
      <c r="K78" s="11"/>
      <c r="L78" s="11"/>
      <c r="M78" s="11"/>
      <c r="N78" s="61"/>
      <c r="O78" s="57"/>
      <c r="P78" s="57"/>
      <c r="Q78" s="57"/>
      <c r="R78" s="60"/>
      <c r="S78" s="57"/>
      <c r="T78" s="60"/>
      <c r="U78" s="57"/>
    </row>
    <row r="79" spans="2:22" ht="15">
      <c r="B79" s="43"/>
      <c r="C79" s="254" t="s">
        <v>69</v>
      </c>
      <c r="D79" s="255" t="s">
        <v>26</v>
      </c>
      <c r="E79" s="256" t="s">
        <v>21</v>
      </c>
      <c r="F79" s="258" t="s">
        <v>5</v>
      </c>
      <c r="G79" s="259" t="s">
        <v>22</v>
      </c>
      <c r="I79" s="112" t="s">
        <v>6</v>
      </c>
      <c r="J79" s="112" t="s">
        <v>49</v>
      </c>
      <c r="K79" s="112" t="s">
        <v>50</v>
      </c>
      <c r="L79" s="112" t="s">
        <v>51</v>
      </c>
      <c r="M79" s="112" t="s">
        <v>52</v>
      </c>
      <c r="N79" s="44"/>
    </row>
    <row r="80" spans="2:22" ht="15">
      <c r="B80" s="43"/>
      <c r="C80" s="254"/>
      <c r="D80" s="255"/>
      <c r="E80" s="257"/>
      <c r="F80" s="258"/>
      <c r="G80" s="259"/>
      <c r="I80" s="112" t="s">
        <v>12</v>
      </c>
      <c r="J80" s="107">
        <f>$I$8</f>
        <v>1</v>
      </c>
      <c r="K80" s="107">
        <f>$J$8</f>
        <v>0</v>
      </c>
      <c r="L80" s="107">
        <f>$K$8</f>
        <v>0</v>
      </c>
      <c r="M80" s="107">
        <f>$L$8</f>
        <v>0</v>
      </c>
      <c r="N80" s="44"/>
      <c r="R80" s="35"/>
      <c r="T80" s="35"/>
      <c r="V80" s="35"/>
    </row>
    <row r="81" spans="1:22" ht="30">
      <c r="B81" s="43"/>
      <c r="C81" s="54" t="s">
        <v>58</v>
      </c>
      <c r="D81" s="67">
        <f>IF(G81&gt;0,F81*SUMPRODUCT(J80:M80,J81:M81)*K12,0)</f>
        <v>0</v>
      </c>
      <c r="E81" s="67">
        <f>E69</f>
        <v>240</v>
      </c>
      <c r="F81" s="67">
        <f>F69</f>
        <v>0</v>
      </c>
      <c r="G81" s="109">
        <f>SUM(J81:M81)</f>
        <v>43</v>
      </c>
      <c r="I81" s="32" t="s">
        <v>22</v>
      </c>
      <c r="J81" s="113">
        <v>6</v>
      </c>
      <c r="K81" s="113">
        <v>29</v>
      </c>
      <c r="L81" s="113">
        <v>8</v>
      </c>
      <c r="M81" s="113">
        <v>0</v>
      </c>
      <c r="N81" s="44"/>
    </row>
    <row r="82" spans="1:22" s="6" customFormat="1" ht="12">
      <c r="B82" s="59"/>
      <c r="C82" s="7"/>
      <c r="D82" s="65"/>
      <c r="F82" s="11" t="str">
        <f>IF(F81&lt;=E81,"Import vàlid","Import NO vàlid")</f>
        <v>Import vàlid</v>
      </c>
      <c r="G82" s="56"/>
      <c r="I82" s="57"/>
      <c r="J82" s="11" t="str">
        <f>IF(J80&lt;=$L$15,"Factor vàlid","Factor NO vàlid")</f>
        <v>Factor vàlid</v>
      </c>
      <c r="K82" s="11" t="str">
        <f>IF(K80&lt;=$L$15,"Factor vàlid","Factor NO vàlid")</f>
        <v>Factor vàlid</v>
      </c>
      <c r="L82" s="11" t="str">
        <f>IF(L80&lt;=$L$15,"Factor vàlid","Factor NO vàlid")</f>
        <v>Factor vàlid</v>
      </c>
      <c r="M82" s="11" t="str">
        <f>IF(M80&lt;=$L$15,"Factor vàlid","Factor NO vàlid")</f>
        <v>Factor vàlid</v>
      </c>
      <c r="N82" s="61"/>
      <c r="O82" s="57"/>
      <c r="P82" s="57"/>
      <c r="Q82" s="57"/>
      <c r="R82" s="60"/>
      <c r="S82" s="57"/>
      <c r="T82" s="60"/>
      <c r="U82" s="57"/>
    </row>
    <row r="83" spans="1:22" s="6" customFormat="1" ht="12">
      <c r="B83" s="59"/>
      <c r="C83" s="7"/>
      <c r="D83" s="65"/>
      <c r="F83" s="11"/>
      <c r="G83" s="56"/>
      <c r="I83" s="57"/>
      <c r="J83" s="11"/>
      <c r="K83" s="11"/>
      <c r="L83" s="11"/>
      <c r="M83" s="11"/>
      <c r="N83" s="61"/>
      <c r="O83" s="57"/>
      <c r="P83" s="57"/>
      <c r="Q83" s="57"/>
      <c r="R83" s="60"/>
      <c r="S83" s="57"/>
      <c r="T83" s="60"/>
      <c r="U83" s="57"/>
    </row>
    <row r="84" spans="1:22" ht="15">
      <c r="B84" s="43"/>
      <c r="C84" s="254" t="s">
        <v>69</v>
      </c>
      <c r="D84" s="255" t="s">
        <v>26</v>
      </c>
      <c r="E84" s="256" t="s">
        <v>21</v>
      </c>
      <c r="F84" s="258" t="s">
        <v>5</v>
      </c>
      <c r="G84" s="259" t="s">
        <v>22</v>
      </c>
      <c r="I84" s="112" t="s">
        <v>6</v>
      </c>
      <c r="J84" s="112" t="s">
        <v>49</v>
      </c>
      <c r="K84" s="112" t="s">
        <v>50</v>
      </c>
      <c r="L84" s="112" t="s">
        <v>51</v>
      </c>
      <c r="M84" s="112" t="s">
        <v>52</v>
      </c>
      <c r="N84" s="44"/>
    </row>
    <row r="85" spans="1:22" ht="15">
      <c r="B85" s="43"/>
      <c r="C85" s="254"/>
      <c r="D85" s="255"/>
      <c r="E85" s="257"/>
      <c r="F85" s="258"/>
      <c r="G85" s="259"/>
      <c r="I85" s="112" t="s">
        <v>12</v>
      </c>
      <c r="J85" s="107">
        <f>$I$8</f>
        <v>1</v>
      </c>
      <c r="K85" s="107">
        <f>$J$8</f>
        <v>0</v>
      </c>
      <c r="L85" s="107">
        <f>$K$8</f>
        <v>0</v>
      </c>
      <c r="M85" s="107">
        <f>$L$8</f>
        <v>0</v>
      </c>
      <c r="N85" s="44"/>
      <c r="R85" s="35"/>
      <c r="T85" s="35"/>
      <c r="V85" s="35"/>
    </row>
    <row r="86" spans="1:22" ht="30">
      <c r="B86" s="43"/>
      <c r="C86" s="54" t="s">
        <v>57</v>
      </c>
      <c r="D86" s="67">
        <f>IF(G86&gt;0,F86*SUMPRODUCT(J85:M85,J86:M86)*L12,0)</f>
        <v>0</v>
      </c>
      <c r="E86" s="67">
        <f>E69</f>
        <v>240</v>
      </c>
      <c r="F86" s="67">
        <f>F69</f>
        <v>0</v>
      </c>
      <c r="G86" s="109">
        <f>SUM(J86:M86)</f>
        <v>0</v>
      </c>
      <c r="I86" s="32" t="s">
        <v>22</v>
      </c>
      <c r="J86" s="113">
        <v>0</v>
      </c>
      <c r="K86" s="113">
        <v>0</v>
      </c>
      <c r="L86" s="113">
        <v>0</v>
      </c>
      <c r="M86" s="113">
        <v>0</v>
      </c>
      <c r="N86" s="44"/>
    </row>
    <row r="87" spans="1:22" s="6" customFormat="1" ht="12">
      <c r="B87" s="59"/>
      <c r="C87" s="7"/>
      <c r="D87" s="65"/>
      <c r="F87" s="11" t="str">
        <f>IF(F86&lt;=E86,"Import vàlid","Import NO vàlid")</f>
        <v>Import vàlid</v>
      </c>
      <c r="G87" s="56"/>
      <c r="I87" s="57"/>
      <c r="J87" s="11" t="str">
        <f>IF(J85&lt;=$L$15,"Factor vàlid","Factor NO vàlid")</f>
        <v>Factor vàlid</v>
      </c>
      <c r="K87" s="11" t="str">
        <f>IF(K85&lt;=$L$15,"Factor vàlid","Factor NO vàlid")</f>
        <v>Factor vàlid</v>
      </c>
      <c r="L87" s="11" t="str">
        <f>IF(L85&lt;=$L$15,"Factor vàlid","Factor NO vàlid")</f>
        <v>Factor vàlid</v>
      </c>
      <c r="M87" s="11" t="str">
        <f>IF(M85&lt;=$L$15,"Factor vàlid","Factor NO vàlid")</f>
        <v>Factor vàlid</v>
      </c>
      <c r="N87" s="61"/>
      <c r="O87" s="57"/>
      <c r="P87" s="57"/>
      <c r="Q87" s="57"/>
      <c r="R87" s="60"/>
      <c r="S87" s="57"/>
      <c r="T87" s="60"/>
      <c r="U87" s="57"/>
    </row>
    <row r="88" spans="1:22">
      <c r="A88" s="74"/>
    </row>
    <row r="89" spans="1:22" ht="15">
      <c r="B89" s="43"/>
      <c r="C89" s="254" t="s">
        <v>69</v>
      </c>
      <c r="D89" s="255" t="s">
        <v>26</v>
      </c>
      <c r="E89" s="256" t="s">
        <v>21</v>
      </c>
      <c r="F89" s="258" t="s">
        <v>5</v>
      </c>
      <c r="G89" s="259" t="s">
        <v>22</v>
      </c>
      <c r="I89" s="112" t="s">
        <v>6</v>
      </c>
      <c r="J89" s="112" t="s">
        <v>49</v>
      </c>
      <c r="K89" s="112" t="s">
        <v>50</v>
      </c>
      <c r="L89" s="112" t="s">
        <v>51</v>
      </c>
      <c r="M89" s="112" t="s">
        <v>52</v>
      </c>
      <c r="N89" s="44"/>
    </row>
    <row r="90" spans="1:22" ht="15">
      <c r="B90" s="43"/>
      <c r="C90" s="254"/>
      <c r="D90" s="255"/>
      <c r="E90" s="257"/>
      <c r="F90" s="258"/>
      <c r="G90" s="259"/>
      <c r="I90" s="112" t="s">
        <v>12</v>
      </c>
      <c r="J90" s="107">
        <f>$I$8</f>
        <v>1</v>
      </c>
      <c r="K90" s="107">
        <f>$J$8</f>
        <v>0</v>
      </c>
      <c r="L90" s="107">
        <f>$K$8</f>
        <v>0</v>
      </c>
      <c r="M90" s="107">
        <f>$L$8</f>
        <v>0</v>
      </c>
      <c r="N90" s="44"/>
      <c r="R90" s="35"/>
      <c r="T90" s="35"/>
      <c r="V90" s="35"/>
    </row>
    <row r="91" spans="1:22" ht="30">
      <c r="B91" s="43"/>
      <c r="C91" s="54" t="s">
        <v>63</v>
      </c>
      <c r="D91" s="67">
        <f>IF(G91&gt;0,F91*SUMPRODUCT(J90:M90,J91:M91)*I12,0)</f>
        <v>0</v>
      </c>
      <c r="E91" s="106">
        <f>D11</f>
        <v>290</v>
      </c>
      <c r="F91" s="67">
        <f>E11</f>
        <v>0</v>
      </c>
      <c r="G91" s="109">
        <f>SUM(J91:M91)</f>
        <v>39</v>
      </c>
      <c r="I91" s="32" t="s">
        <v>22</v>
      </c>
      <c r="J91" s="113">
        <v>22</v>
      </c>
      <c r="K91" s="113">
        <v>12</v>
      </c>
      <c r="L91" s="113">
        <v>5</v>
      </c>
      <c r="M91" s="113">
        <v>0</v>
      </c>
      <c r="N91" s="44"/>
    </row>
    <row r="92" spans="1:22" s="6" customFormat="1" ht="12">
      <c r="B92" s="59"/>
      <c r="C92" s="7"/>
      <c r="D92" s="65"/>
      <c r="F92" s="11" t="str">
        <f>IF(F91&lt;=E91,"Import vàlid","Import NO vàlid")</f>
        <v>Import vàlid</v>
      </c>
      <c r="G92" s="56"/>
      <c r="I92" s="57"/>
      <c r="J92" s="11" t="str">
        <f>IF(J90&lt;=$L$15,"Factor vàlid","Factor NO vàlid")</f>
        <v>Factor vàlid</v>
      </c>
      <c r="K92" s="11" t="str">
        <f>IF(K90&lt;=$L$15,"Factor vàlid","Factor NO vàlid")</f>
        <v>Factor vàlid</v>
      </c>
      <c r="L92" s="11" t="str">
        <f>IF(L90&lt;=$L$15,"Factor vàlid","Factor NO vàlid")</f>
        <v>Factor vàlid</v>
      </c>
      <c r="M92" s="11" t="str">
        <f>IF(M90&lt;=$L$15,"Factor vàlid","Factor NO vàlid")</f>
        <v>Factor vàlid</v>
      </c>
      <c r="N92" s="61"/>
      <c r="O92" s="57"/>
      <c r="P92" s="57"/>
      <c r="Q92" s="57"/>
      <c r="R92" s="60"/>
      <c r="S92" s="57"/>
      <c r="T92" s="60"/>
      <c r="U92" s="57"/>
    </row>
    <row r="93" spans="1:22" s="6" customFormat="1" ht="12">
      <c r="B93" s="59"/>
      <c r="C93" s="7"/>
      <c r="D93" s="65"/>
      <c r="F93" s="11"/>
      <c r="G93" s="56"/>
      <c r="I93" s="57"/>
      <c r="J93" s="11"/>
      <c r="K93" s="11"/>
      <c r="L93" s="11"/>
      <c r="M93" s="11"/>
      <c r="N93" s="61"/>
      <c r="O93" s="57"/>
      <c r="P93" s="57"/>
      <c r="Q93" s="57"/>
      <c r="R93" s="60"/>
      <c r="S93" s="57"/>
      <c r="T93" s="60"/>
      <c r="U93" s="57"/>
    </row>
    <row r="94" spans="1:22" s="6" customFormat="1" ht="12">
      <c r="B94" s="59"/>
      <c r="C94" s="7"/>
      <c r="D94" s="65"/>
      <c r="F94" s="11"/>
      <c r="G94" s="56"/>
      <c r="I94" s="57"/>
      <c r="J94" s="11"/>
      <c r="K94" s="11"/>
      <c r="L94" s="11"/>
      <c r="M94" s="11"/>
      <c r="N94" s="61"/>
      <c r="O94" s="57"/>
      <c r="P94" s="57"/>
      <c r="Q94" s="57"/>
      <c r="R94" s="60"/>
      <c r="S94" s="57"/>
      <c r="T94" s="60"/>
      <c r="U94" s="57"/>
    </row>
    <row r="95" spans="1:22" ht="15">
      <c r="B95" s="43"/>
      <c r="C95" s="254" t="s">
        <v>69</v>
      </c>
      <c r="D95" s="255" t="s">
        <v>26</v>
      </c>
      <c r="E95" s="256" t="s">
        <v>21</v>
      </c>
      <c r="F95" s="258" t="s">
        <v>5</v>
      </c>
      <c r="G95" s="259" t="s">
        <v>22</v>
      </c>
      <c r="I95" s="112" t="s">
        <v>6</v>
      </c>
      <c r="J95" s="112" t="s">
        <v>49</v>
      </c>
      <c r="K95" s="112" t="s">
        <v>50</v>
      </c>
      <c r="L95" s="112" t="s">
        <v>51</v>
      </c>
      <c r="M95" s="112" t="s">
        <v>52</v>
      </c>
      <c r="N95" s="44"/>
    </row>
    <row r="96" spans="1:22" ht="15">
      <c r="B96" s="43"/>
      <c r="C96" s="254"/>
      <c r="D96" s="255"/>
      <c r="E96" s="257"/>
      <c r="F96" s="258"/>
      <c r="G96" s="259"/>
      <c r="I96" s="112" t="s">
        <v>12</v>
      </c>
      <c r="J96" s="107">
        <f>$I$8</f>
        <v>1</v>
      </c>
      <c r="K96" s="107">
        <f>$J$8</f>
        <v>0</v>
      </c>
      <c r="L96" s="107">
        <f>$K$8</f>
        <v>0</v>
      </c>
      <c r="M96" s="107">
        <f>$L$8</f>
        <v>0</v>
      </c>
      <c r="N96" s="44"/>
      <c r="R96" s="35"/>
      <c r="T96" s="35"/>
      <c r="V96" s="35"/>
    </row>
    <row r="97" spans="2:22" ht="30">
      <c r="B97" s="43"/>
      <c r="C97" s="54" t="s">
        <v>62</v>
      </c>
      <c r="D97" s="67">
        <f>IF(G97&gt;0,F97*SUMPRODUCT(J96:M96,J97:M97)*J12,0)</f>
        <v>0</v>
      </c>
      <c r="E97" s="67">
        <f>E91</f>
        <v>290</v>
      </c>
      <c r="F97" s="67">
        <f>F91</f>
        <v>0</v>
      </c>
      <c r="G97" s="109">
        <f>SUM(J97:M97)</f>
        <v>30</v>
      </c>
      <c r="I97" s="32" t="s">
        <v>22</v>
      </c>
      <c r="J97" s="113">
        <v>18</v>
      </c>
      <c r="K97" s="113">
        <v>3</v>
      </c>
      <c r="L97" s="113">
        <v>9</v>
      </c>
      <c r="M97" s="113">
        <v>0</v>
      </c>
      <c r="N97" s="44"/>
    </row>
    <row r="98" spans="2:22" s="6" customFormat="1" ht="12">
      <c r="B98" s="59"/>
      <c r="C98" s="7"/>
      <c r="D98" s="65"/>
      <c r="F98" s="11" t="str">
        <f>IF(F97&lt;=E97,"Import vàlid","Import NO vàlid")</f>
        <v>Import vàlid</v>
      </c>
      <c r="G98" s="56"/>
      <c r="I98" s="57"/>
      <c r="J98" s="11" t="str">
        <f>IF(J96&lt;=$L$15,"Factor vàlid","Factor NO vàlid")</f>
        <v>Factor vàlid</v>
      </c>
      <c r="K98" s="11" t="str">
        <f>IF(K96&lt;=$L$15,"Factor vàlid","Factor NO vàlid")</f>
        <v>Factor vàlid</v>
      </c>
      <c r="L98" s="11" t="str">
        <f>IF(L96&lt;=$L$15,"Factor vàlid","Factor NO vàlid")</f>
        <v>Factor vàlid</v>
      </c>
      <c r="M98" s="11" t="str">
        <f>IF(M96&lt;=$L$15,"Factor vàlid","Factor NO vàlid")</f>
        <v>Factor vàlid</v>
      </c>
      <c r="N98" s="61"/>
      <c r="O98" s="57"/>
      <c r="P98" s="57"/>
      <c r="Q98" s="57"/>
      <c r="R98" s="60"/>
      <c r="S98" s="57"/>
      <c r="T98" s="60"/>
      <c r="U98" s="57"/>
    </row>
    <row r="99" spans="2:22" s="6" customFormat="1" ht="12">
      <c r="B99" s="59"/>
      <c r="C99" s="7"/>
      <c r="D99" s="65"/>
      <c r="F99" s="11"/>
      <c r="G99" s="56"/>
      <c r="I99" s="57"/>
      <c r="J99" s="11"/>
      <c r="K99" s="11"/>
      <c r="L99" s="11"/>
      <c r="M99" s="11"/>
      <c r="N99" s="61"/>
      <c r="O99" s="57"/>
      <c r="P99" s="57"/>
      <c r="Q99" s="57"/>
      <c r="R99" s="60"/>
      <c r="S99" s="57"/>
      <c r="T99" s="60"/>
      <c r="U99" s="57"/>
    </row>
    <row r="100" spans="2:22" s="6" customFormat="1" ht="12">
      <c r="B100" s="59"/>
      <c r="C100" s="7"/>
      <c r="D100" s="65"/>
      <c r="F100" s="11"/>
      <c r="G100" s="56"/>
      <c r="I100" s="57"/>
      <c r="J100" s="11"/>
      <c r="K100" s="11"/>
      <c r="L100" s="11"/>
      <c r="M100" s="11"/>
      <c r="N100" s="61"/>
      <c r="O100" s="57"/>
      <c r="P100" s="57"/>
      <c r="Q100" s="57"/>
      <c r="R100" s="60"/>
      <c r="S100" s="57"/>
      <c r="T100" s="60"/>
      <c r="U100" s="57"/>
    </row>
    <row r="101" spans="2:22" ht="15">
      <c r="B101" s="43"/>
      <c r="C101" s="254" t="s">
        <v>69</v>
      </c>
      <c r="D101" s="255" t="s">
        <v>26</v>
      </c>
      <c r="E101" s="256" t="s">
        <v>21</v>
      </c>
      <c r="F101" s="258" t="s">
        <v>5</v>
      </c>
      <c r="G101" s="259" t="s">
        <v>22</v>
      </c>
      <c r="I101" s="112" t="s">
        <v>6</v>
      </c>
      <c r="J101" s="112" t="s">
        <v>49</v>
      </c>
      <c r="K101" s="112" t="s">
        <v>50</v>
      </c>
      <c r="L101" s="112" t="s">
        <v>51</v>
      </c>
      <c r="M101" s="112" t="s">
        <v>52</v>
      </c>
      <c r="N101" s="44"/>
    </row>
    <row r="102" spans="2:22" ht="15">
      <c r="B102" s="43"/>
      <c r="C102" s="254"/>
      <c r="D102" s="255"/>
      <c r="E102" s="257"/>
      <c r="F102" s="258"/>
      <c r="G102" s="259"/>
      <c r="I102" s="112" t="s">
        <v>12</v>
      </c>
      <c r="J102" s="107">
        <f>$I$8</f>
        <v>1</v>
      </c>
      <c r="K102" s="107">
        <f>$J$8</f>
        <v>0</v>
      </c>
      <c r="L102" s="107">
        <f>$K$8</f>
        <v>0</v>
      </c>
      <c r="M102" s="107">
        <f>$L$8</f>
        <v>0</v>
      </c>
      <c r="N102" s="44"/>
      <c r="R102" s="35"/>
      <c r="T102" s="35"/>
      <c r="V102" s="35"/>
    </row>
    <row r="103" spans="2:22" ht="30">
      <c r="B103" s="43"/>
      <c r="C103" s="54" t="s">
        <v>61</v>
      </c>
      <c r="D103" s="67">
        <f>IF(G103&gt;0,F103*SUMPRODUCT(J102:M102,J103:M103)*K12,0)</f>
        <v>0</v>
      </c>
      <c r="E103" s="67">
        <f>E91</f>
        <v>290</v>
      </c>
      <c r="F103" s="67">
        <f>F91</f>
        <v>0</v>
      </c>
      <c r="G103" s="109">
        <f>SUM(J103:M103)</f>
        <v>36</v>
      </c>
      <c r="I103" s="32" t="s">
        <v>22</v>
      </c>
      <c r="J103" s="113">
        <v>16</v>
      </c>
      <c r="K103" s="113">
        <v>12</v>
      </c>
      <c r="L103" s="113">
        <v>8</v>
      </c>
      <c r="M103" s="113">
        <v>0</v>
      </c>
      <c r="N103" s="44"/>
    </row>
    <row r="104" spans="2:22" s="6" customFormat="1" ht="12">
      <c r="B104" s="59"/>
      <c r="C104" s="7"/>
      <c r="D104" s="65"/>
      <c r="F104" s="11" t="str">
        <f>IF(F103&lt;=E103,"Import vàlid","Import NO vàlid")</f>
        <v>Import vàlid</v>
      </c>
      <c r="G104" s="56"/>
      <c r="I104" s="57"/>
      <c r="J104" s="11" t="str">
        <f>IF(J102&lt;=$L$15,"Factor vàlid","Factor NO vàlid")</f>
        <v>Factor vàlid</v>
      </c>
      <c r="K104" s="11" t="str">
        <f>IF(K102&lt;=$L$15,"Factor vàlid","Factor NO vàlid")</f>
        <v>Factor vàlid</v>
      </c>
      <c r="L104" s="11" t="str">
        <f>IF(L102&lt;=$L$15,"Factor vàlid","Factor NO vàlid")</f>
        <v>Factor vàlid</v>
      </c>
      <c r="M104" s="11" t="str">
        <f>IF(M102&lt;=$L$15,"Factor vàlid","Factor NO vàlid")</f>
        <v>Factor vàlid</v>
      </c>
      <c r="N104" s="61"/>
      <c r="O104" s="57"/>
      <c r="P104" s="57"/>
      <c r="Q104" s="57"/>
      <c r="R104" s="60"/>
      <c r="S104" s="57"/>
      <c r="T104" s="60"/>
      <c r="U104" s="57"/>
    </row>
    <row r="105" spans="2:22" s="6" customFormat="1" ht="12">
      <c r="B105" s="59"/>
      <c r="C105" s="7"/>
      <c r="D105" s="65"/>
      <c r="F105" s="11"/>
      <c r="G105" s="56"/>
      <c r="I105" s="57"/>
      <c r="J105" s="11"/>
      <c r="K105" s="11"/>
      <c r="L105" s="11"/>
      <c r="M105" s="11"/>
      <c r="N105" s="61"/>
      <c r="O105" s="57"/>
      <c r="P105" s="57"/>
      <c r="Q105" s="57"/>
      <c r="R105" s="60"/>
      <c r="S105" s="57"/>
      <c r="T105" s="60"/>
      <c r="U105" s="57"/>
    </row>
    <row r="106" spans="2:22" ht="15">
      <c r="B106" s="43"/>
      <c r="C106" s="254" t="s">
        <v>69</v>
      </c>
      <c r="D106" s="255" t="s">
        <v>26</v>
      </c>
      <c r="E106" s="256" t="s">
        <v>21</v>
      </c>
      <c r="F106" s="258" t="s">
        <v>5</v>
      </c>
      <c r="G106" s="259" t="s">
        <v>22</v>
      </c>
      <c r="I106" s="112" t="s">
        <v>6</v>
      </c>
      <c r="J106" s="112" t="s">
        <v>49</v>
      </c>
      <c r="K106" s="112" t="s">
        <v>50</v>
      </c>
      <c r="L106" s="112" t="s">
        <v>51</v>
      </c>
      <c r="M106" s="112" t="s">
        <v>52</v>
      </c>
      <c r="N106" s="44"/>
    </row>
    <row r="107" spans="2:22" ht="15">
      <c r="B107" s="43"/>
      <c r="C107" s="254"/>
      <c r="D107" s="255"/>
      <c r="E107" s="257"/>
      <c r="F107" s="258"/>
      <c r="G107" s="259"/>
      <c r="I107" s="112" t="s">
        <v>12</v>
      </c>
      <c r="J107" s="107">
        <f>$I$8</f>
        <v>1</v>
      </c>
      <c r="K107" s="107">
        <f>$J$8</f>
        <v>0</v>
      </c>
      <c r="L107" s="107">
        <f>$K$8</f>
        <v>0</v>
      </c>
      <c r="M107" s="107">
        <f>$L$8</f>
        <v>0</v>
      </c>
      <c r="N107" s="44"/>
      <c r="R107" s="35"/>
      <c r="T107" s="35"/>
      <c r="V107" s="35"/>
    </row>
    <row r="108" spans="2:22" ht="30">
      <c r="B108" s="43"/>
      <c r="C108" s="54" t="s">
        <v>75</v>
      </c>
      <c r="D108" s="67">
        <f>IF(G108&gt;0,F108*SUMPRODUCT(J107:M107,J108:M108)*L12,0)</f>
        <v>0</v>
      </c>
      <c r="E108" s="67">
        <f>E91</f>
        <v>290</v>
      </c>
      <c r="F108" s="67">
        <f>F91</f>
        <v>0</v>
      </c>
      <c r="G108" s="109">
        <f>SUM(J108:M108)</f>
        <v>16</v>
      </c>
      <c r="I108" s="32" t="s">
        <v>22</v>
      </c>
      <c r="J108" s="113">
        <v>2</v>
      </c>
      <c r="K108" s="113">
        <v>2</v>
      </c>
      <c r="L108" s="113">
        <v>8</v>
      </c>
      <c r="M108" s="113">
        <v>4</v>
      </c>
      <c r="N108" s="44"/>
    </row>
    <row r="109" spans="2:22" s="6" customFormat="1" ht="12">
      <c r="B109" s="59"/>
      <c r="C109" s="7"/>
      <c r="D109" s="65"/>
      <c r="F109" s="11" t="str">
        <f>IF(F108&lt;=E108,"Import vàlid","Import NO vàlid")</f>
        <v>Import vàlid</v>
      </c>
      <c r="G109" s="56"/>
      <c r="I109" s="57"/>
      <c r="J109" s="11" t="str">
        <f>IF(J107&lt;=$L$15,"Factor vàlid","Factor NO vàlid")</f>
        <v>Factor vàlid</v>
      </c>
      <c r="K109" s="11" t="str">
        <f>IF(K107&lt;=$L$15,"Factor vàlid","Factor NO vàlid")</f>
        <v>Factor vàlid</v>
      </c>
      <c r="L109" s="11" t="str">
        <f>IF(L107&lt;=$L$15,"Factor vàlid","Factor NO vàlid")</f>
        <v>Factor vàlid</v>
      </c>
      <c r="M109" s="11" t="str">
        <f>IF(M107&lt;=$L$15,"Factor vàlid","Factor NO vàlid")</f>
        <v>Factor vàlid</v>
      </c>
      <c r="N109" s="61"/>
      <c r="O109" s="57"/>
      <c r="P109" s="57"/>
      <c r="Q109" s="57"/>
      <c r="R109" s="60"/>
      <c r="S109" s="57"/>
      <c r="T109" s="60"/>
      <c r="U109" s="57"/>
    </row>
    <row r="110" spans="2:22">
      <c r="B110" s="46"/>
      <c r="C110" s="47"/>
      <c r="D110" s="53"/>
      <c r="E110" s="47"/>
      <c r="F110" s="3"/>
      <c r="G110" s="66"/>
      <c r="H110" s="47"/>
      <c r="I110" s="47"/>
      <c r="J110" s="47"/>
      <c r="K110" s="47"/>
      <c r="L110" s="47"/>
      <c r="M110" s="47"/>
      <c r="N110" s="48"/>
    </row>
    <row r="111" spans="2:22">
      <c r="B111" s="46"/>
      <c r="C111" s="47"/>
      <c r="D111" s="53"/>
      <c r="E111" s="47"/>
      <c r="F111" s="3"/>
      <c r="G111" s="66"/>
      <c r="H111" s="47"/>
      <c r="I111" s="47"/>
      <c r="J111" s="47"/>
      <c r="K111" s="47"/>
      <c r="L111" s="47"/>
      <c r="M111" s="47"/>
      <c r="N111" s="48"/>
    </row>
  </sheetData>
  <sheetProtection selectLockedCells="1"/>
  <mergeCells count="82">
    <mergeCell ref="I15:K15"/>
    <mergeCell ref="I16:K16"/>
    <mergeCell ref="G22:G23"/>
    <mergeCell ref="C28:C29"/>
    <mergeCell ref="D28:D29"/>
    <mergeCell ref="E28:E29"/>
    <mergeCell ref="F28:F29"/>
    <mergeCell ref="G28:G29"/>
    <mergeCell ref="C22:C23"/>
    <mergeCell ref="D22:D23"/>
    <mergeCell ref="E22:E23"/>
    <mergeCell ref="F22:F23"/>
    <mergeCell ref="C34:C35"/>
    <mergeCell ref="D34:D35"/>
    <mergeCell ref="E34:E35"/>
    <mergeCell ref="F34:F35"/>
    <mergeCell ref="G34:G35"/>
    <mergeCell ref="C45:C46"/>
    <mergeCell ref="D45:D46"/>
    <mergeCell ref="E45:E46"/>
    <mergeCell ref="F45:F46"/>
    <mergeCell ref="G45:G46"/>
    <mergeCell ref="C39:C40"/>
    <mergeCell ref="D39:D40"/>
    <mergeCell ref="E39:E40"/>
    <mergeCell ref="F39:F40"/>
    <mergeCell ref="G39:G40"/>
    <mergeCell ref="C51:C52"/>
    <mergeCell ref="D51:D52"/>
    <mergeCell ref="E51:E52"/>
    <mergeCell ref="F51:F52"/>
    <mergeCell ref="G51:G52"/>
    <mergeCell ref="C62:C63"/>
    <mergeCell ref="D62:D63"/>
    <mergeCell ref="E62:E63"/>
    <mergeCell ref="F62:F63"/>
    <mergeCell ref="G62:G63"/>
    <mergeCell ref="C57:C58"/>
    <mergeCell ref="D57:D58"/>
    <mergeCell ref="E57:E58"/>
    <mergeCell ref="F57:F58"/>
    <mergeCell ref="G57:G58"/>
    <mergeCell ref="C67:C68"/>
    <mergeCell ref="D67:D68"/>
    <mergeCell ref="E67:E68"/>
    <mergeCell ref="F67:F68"/>
    <mergeCell ref="G67:G68"/>
    <mergeCell ref="C79:C80"/>
    <mergeCell ref="D79:D80"/>
    <mergeCell ref="E79:E80"/>
    <mergeCell ref="F79:F80"/>
    <mergeCell ref="G79:G80"/>
    <mergeCell ref="C73:C74"/>
    <mergeCell ref="D73:D74"/>
    <mergeCell ref="E73:E74"/>
    <mergeCell ref="F73:F74"/>
    <mergeCell ref="G73:G74"/>
    <mergeCell ref="C89:C90"/>
    <mergeCell ref="D89:D90"/>
    <mergeCell ref="E89:E90"/>
    <mergeCell ref="F89:F90"/>
    <mergeCell ref="G89:G90"/>
    <mergeCell ref="C84:C85"/>
    <mergeCell ref="D84:D85"/>
    <mergeCell ref="E84:E85"/>
    <mergeCell ref="F84:F85"/>
    <mergeCell ref="G84:G85"/>
    <mergeCell ref="C95:C96"/>
    <mergeCell ref="D95:D96"/>
    <mergeCell ref="E95:E96"/>
    <mergeCell ref="F95:F96"/>
    <mergeCell ref="G95:G96"/>
    <mergeCell ref="C106:C107"/>
    <mergeCell ref="D106:D107"/>
    <mergeCell ref="E106:E107"/>
    <mergeCell ref="F106:F107"/>
    <mergeCell ref="G106:G107"/>
    <mergeCell ref="C101:C102"/>
    <mergeCell ref="D101:D102"/>
    <mergeCell ref="E101:E102"/>
    <mergeCell ref="F101:F102"/>
    <mergeCell ref="G101:G102"/>
  </mergeCells>
  <phoneticPr fontId="6" type="noConversion"/>
  <conditionalFormatting sqref="F60:F61 F27 F50 F72 F94">
    <cfRule type="containsText" dxfId="402" priority="1455" operator="containsText" text="Import Vàlid">
      <formula>NOT(ISERROR(SEARCH("Import Vàlid",F27)))</formula>
    </cfRule>
  </conditionalFormatting>
  <conditionalFormatting sqref="F60:F61 F27 F50 F72 F94">
    <cfRule type="containsText" dxfId="401" priority="1456" operator="containsText" text="Import NO Vàlid">
      <formula>NOT(ISERROR(SEARCH("Import NO Vàlid",F27)))</formula>
    </cfRule>
  </conditionalFormatting>
  <conditionalFormatting sqref="F25:F26">
    <cfRule type="containsText" dxfId="400" priority="1919" operator="containsText" text="Import Vàlid">
      <formula>NOT(ISERROR(SEARCH("Import Vàlid",F25)))</formula>
    </cfRule>
  </conditionalFormatting>
  <conditionalFormatting sqref="F25:F26">
    <cfRule type="containsText" dxfId="399" priority="1920" operator="containsText" text="Import NO Vàlid">
      <formula>NOT(ISERROR(SEARCH("Import NO Vàlid",F25)))</formula>
    </cfRule>
  </conditionalFormatting>
  <conditionalFormatting sqref="K26:M26 J13:L13">
    <cfRule type="containsText" dxfId="398" priority="1918" operator="containsText" text="Factor NO Vàlid">
      <formula>NOT(ISERROR(SEARCH("Factor NO Vàlid",J13)))</formula>
    </cfRule>
  </conditionalFormatting>
  <conditionalFormatting sqref="K26:M26 J13:L13">
    <cfRule type="containsText" dxfId="397" priority="1917" operator="containsText" text="Factor Vàlid">
      <formula>NOT(ISERROR(SEARCH("Factor Vàlid",J13)))</formula>
    </cfRule>
  </conditionalFormatting>
  <conditionalFormatting sqref="E111">
    <cfRule type="containsText" dxfId="396" priority="1892" operator="containsText" text="Import NO Vàlid">
      <formula>NOT(ISERROR(SEARCH("Import NO Vàlid",E111)))</formula>
    </cfRule>
  </conditionalFormatting>
  <conditionalFormatting sqref="J25:J26">
    <cfRule type="containsText" dxfId="395" priority="1819" operator="containsText" text="Factor NO Vàlid">
      <formula>NOT(ISERROR(SEARCH("Factor NO Vàlid",J25)))</formula>
    </cfRule>
  </conditionalFormatting>
  <conditionalFormatting sqref="J25:J26">
    <cfRule type="containsText" dxfId="394" priority="1818" operator="containsText" text="Factor Vàlid">
      <formula>NOT(ISERROR(SEARCH("Factor Vàlid",J25)))</formula>
    </cfRule>
  </conditionalFormatting>
  <conditionalFormatting sqref="E110">
    <cfRule type="containsText" dxfId="393" priority="1749" operator="containsText" text="Import NO Vàlid">
      <formula>NOT(ISERROR(SEARCH("Import NO Vàlid",E110)))</formula>
    </cfRule>
  </conditionalFormatting>
  <conditionalFormatting sqref="F98:F99">
    <cfRule type="containsText" dxfId="392" priority="1297" operator="containsText" text="Import Vàlid">
      <formula>NOT(ISERROR(SEARCH("Import Vàlid",F98)))</formula>
    </cfRule>
  </conditionalFormatting>
  <conditionalFormatting sqref="F98:F99">
    <cfRule type="containsText" dxfId="391" priority="1298" operator="containsText" text="Import NO Vàlid">
      <formula>NOT(ISERROR(SEARCH("Import NO Vàlid",F98)))</formula>
    </cfRule>
  </conditionalFormatting>
  <conditionalFormatting sqref="K27:M27">
    <cfRule type="containsText" dxfId="390" priority="1582" operator="containsText" text="Factor NO Vàlid">
      <formula>NOT(ISERROR(SEARCH("Factor NO Vàlid",K27)))</formula>
    </cfRule>
  </conditionalFormatting>
  <conditionalFormatting sqref="K27:M27">
    <cfRule type="containsText" dxfId="389" priority="1581" operator="containsText" text="Factor Vàlid">
      <formula>NOT(ISERROR(SEARCH("Factor Vàlid",K27)))</formula>
    </cfRule>
  </conditionalFormatting>
  <conditionalFormatting sqref="J56">
    <cfRule type="containsText" dxfId="388" priority="1492" operator="containsText" text="Factor NO Vàlid">
      <formula>NOT(ISERROR(SEARCH("Factor NO Vàlid",J56)))</formula>
    </cfRule>
  </conditionalFormatting>
  <conditionalFormatting sqref="J56">
    <cfRule type="containsText" dxfId="387" priority="1491" operator="containsText" text="Factor Vàlid">
      <formula>NOT(ISERROR(SEARCH("Factor Vàlid",J56)))</formula>
    </cfRule>
  </conditionalFormatting>
  <conditionalFormatting sqref="J27">
    <cfRule type="containsText" dxfId="386" priority="1576" operator="containsText" text="Factor NO Vàlid">
      <formula>NOT(ISERROR(SEARCH("Factor NO Vàlid",J27)))</formula>
    </cfRule>
  </conditionalFormatting>
  <conditionalFormatting sqref="J27">
    <cfRule type="containsText" dxfId="385" priority="1575" operator="containsText" text="Factor Vàlid">
      <formula>NOT(ISERROR(SEARCH("Factor Vàlid",J27)))</formula>
    </cfRule>
  </conditionalFormatting>
  <conditionalFormatting sqref="F33">
    <cfRule type="containsText" dxfId="384" priority="1637" operator="containsText" text="Import Vàlid">
      <formula>NOT(ISERROR(SEARCH("Import Vàlid",F33)))</formula>
    </cfRule>
  </conditionalFormatting>
  <conditionalFormatting sqref="F33">
    <cfRule type="containsText" dxfId="383" priority="1638" operator="containsText" text="Import NO Vàlid">
      <formula>NOT(ISERROR(SEARCH("Import NO Vàlid",F33)))</formula>
    </cfRule>
  </conditionalFormatting>
  <conditionalFormatting sqref="K33:M33">
    <cfRule type="containsText" dxfId="382" priority="1636" operator="containsText" text="Factor NO Vàlid">
      <formula>NOT(ISERROR(SEARCH("Factor NO Vàlid",K33)))</formula>
    </cfRule>
  </conditionalFormatting>
  <conditionalFormatting sqref="K33:M33">
    <cfRule type="containsText" dxfId="381" priority="1635" operator="containsText" text="Factor Vàlid">
      <formula>NOT(ISERROR(SEARCH("Factor Vàlid",K33)))</formula>
    </cfRule>
  </conditionalFormatting>
  <conditionalFormatting sqref="J33">
    <cfRule type="containsText" dxfId="380" priority="1630" operator="containsText" text="Factor NO Vàlid">
      <formula>NOT(ISERROR(SEARCH("Factor NO Vàlid",J33)))</formula>
    </cfRule>
  </conditionalFormatting>
  <conditionalFormatting sqref="J33">
    <cfRule type="containsText" dxfId="379" priority="1629" operator="containsText" text="Factor Vàlid">
      <formula>NOT(ISERROR(SEARCH("Factor Vàlid",J33)))</formula>
    </cfRule>
  </conditionalFormatting>
  <conditionalFormatting sqref="K56:M56">
    <cfRule type="containsText" dxfId="378" priority="1496" operator="containsText" text="Factor NO Vàlid">
      <formula>NOT(ISERROR(SEARCH("Factor NO Vàlid",K56)))</formula>
    </cfRule>
  </conditionalFormatting>
  <conditionalFormatting sqref="K56:M56">
    <cfRule type="containsText" dxfId="377" priority="1495" operator="containsText" text="Factor Vàlid">
      <formula>NOT(ISERROR(SEARCH("Factor Vàlid",K56)))</formula>
    </cfRule>
  </conditionalFormatting>
  <conditionalFormatting sqref="F44 F66">
    <cfRule type="containsText" dxfId="376" priority="1601" operator="containsText" text="Import Vàlid">
      <formula>NOT(ISERROR(SEARCH("Import Vàlid",F44)))</formula>
    </cfRule>
  </conditionalFormatting>
  <conditionalFormatting sqref="F44 F66">
    <cfRule type="containsText" dxfId="375" priority="1602" operator="containsText" text="Import NO Vàlid">
      <formula>NOT(ISERROR(SEARCH("Import NO Vàlid",F44)))</formula>
    </cfRule>
  </conditionalFormatting>
  <conditionalFormatting sqref="K44:M44 K66:M66">
    <cfRule type="containsText" dxfId="374" priority="1600" operator="containsText" text="Factor NO Vàlid">
      <formula>NOT(ISERROR(SEARCH("Factor NO Vàlid",K44)))</formula>
    </cfRule>
  </conditionalFormatting>
  <conditionalFormatting sqref="K44:M44 K66:M66">
    <cfRule type="containsText" dxfId="373" priority="1599" operator="containsText" text="Factor Vàlid">
      <formula>NOT(ISERROR(SEARCH("Factor Vàlid",K44)))</formula>
    </cfRule>
  </conditionalFormatting>
  <conditionalFormatting sqref="J44 J66">
    <cfRule type="containsText" dxfId="372" priority="1594" operator="containsText" text="Factor NO Vàlid">
      <formula>NOT(ISERROR(SEARCH("Factor NO Vàlid",J44)))</formula>
    </cfRule>
  </conditionalFormatting>
  <conditionalFormatting sqref="J44 J66">
    <cfRule type="containsText" dxfId="371" priority="1593" operator="containsText" text="Factor Vàlid">
      <formula>NOT(ISERROR(SEARCH("Factor Vàlid",J44)))</formula>
    </cfRule>
  </conditionalFormatting>
  <conditionalFormatting sqref="F31:F32">
    <cfRule type="containsText" dxfId="370" priority="1565" operator="containsText" text="Import Vàlid">
      <formula>NOT(ISERROR(SEARCH("Import Vàlid",F31)))</formula>
    </cfRule>
  </conditionalFormatting>
  <conditionalFormatting sqref="F31:F32">
    <cfRule type="containsText" dxfId="369" priority="1566" operator="containsText" text="Import NO Vàlid">
      <formula>NOT(ISERROR(SEARCH("Import NO Vàlid",F31)))</formula>
    </cfRule>
  </conditionalFormatting>
  <conditionalFormatting sqref="K32:M32">
    <cfRule type="containsText" dxfId="368" priority="1564" operator="containsText" text="Factor NO Vàlid">
      <formula>NOT(ISERROR(SEARCH("Factor NO Vàlid",K32)))</formula>
    </cfRule>
  </conditionalFormatting>
  <conditionalFormatting sqref="K32:M32">
    <cfRule type="containsText" dxfId="367" priority="1563" operator="containsText" text="Factor Vàlid">
      <formula>NOT(ISERROR(SEARCH("Factor Vàlid",K32)))</formula>
    </cfRule>
  </conditionalFormatting>
  <conditionalFormatting sqref="J32">
    <cfRule type="containsText" dxfId="366" priority="1558" operator="containsText" text="Factor NO Vàlid">
      <formula>NOT(ISERROR(SEARCH("Factor NO Vàlid",J32)))</formula>
    </cfRule>
  </conditionalFormatting>
  <conditionalFormatting sqref="J32">
    <cfRule type="containsText" dxfId="365" priority="1557" operator="containsText" text="Factor Vàlid">
      <formula>NOT(ISERROR(SEARCH("Factor Vàlid",J32)))</formula>
    </cfRule>
  </conditionalFormatting>
  <conditionalFormatting sqref="F37:F38">
    <cfRule type="containsText" dxfId="364" priority="1547" operator="containsText" text="Import Vàlid">
      <formula>NOT(ISERROR(SEARCH("Import Vàlid",F37)))</formula>
    </cfRule>
  </conditionalFormatting>
  <conditionalFormatting sqref="F37:F38">
    <cfRule type="containsText" dxfId="363" priority="1548" operator="containsText" text="Import NO Vàlid">
      <formula>NOT(ISERROR(SEARCH("Import NO Vàlid",F37)))</formula>
    </cfRule>
  </conditionalFormatting>
  <conditionalFormatting sqref="K38:M38">
    <cfRule type="containsText" dxfId="362" priority="1546" operator="containsText" text="Factor NO Vàlid">
      <formula>NOT(ISERROR(SEARCH("Factor NO Vàlid",K38)))</formula>
    </cfRule>
  </conditionalFormatting>
  <conditionalFormatting sqref="K38:M38">
    <cfRule type="containsText" dxfId="361" priority="1545" operator="containsText" text="Factor Vàlid">
      <formula>NOT(ISERROR(SEARCH("Factor Vàlid",K38)))</formula>
    </cfRule>
  </conditionalFormatting>
  <conditionalFormatting sqref="J38">
    <cfRule type="containsText" dxfId="360" priority="1540" operator="containsText" text="Factor NO Vàlid">
      <formula>NOT(ISERROR(SEARCH("Factor NO Vàlid",J38)))</formula>
    </cfRule>
  </conditionalFormatting>
  <conditionalFormatting sqref="J38">
    <cfRule type="containsText" dxfId="359" priority="1539" operator="containsText" text="Factor Vàlid">
      <formula>NOT(ISERROR(SEARCH("Factor Vàlid",J38)))</formula>
    </cfRule>
  </conditionalFormatting>
  <conditionalFormatting sqref="F42:F43">
    <cfRule type="containsText" dxfId="358" priority="1529" operator="containsText" text="Import Vàlid">
      <formula>NOT(ISERROR(SEARCH("Import Vàlid",F42)))</formula>
    </cfRule>
  </conditionalFormatting>
  <conditionalFormatting sqref="F42:F43">
    <cfRule type="containsText" dxfId="357" priority="1530" operator="containsText" text="Import NO Vàlid">
      <formula>NOT(ISERROR(SEARCH("Import NO Vàlid",F42)))</formula>
    </cfRule>
  </conditionalFormatting>
  <conditionalFormatting sqref="K43:M43">
    <cfRule type="containsText" dxfId="356" priority="1528" operator="containsText" text="Factor NO Vàlid">
      <formula>NOT(ISERROR(SEARCH("Factor NO Vàlid",K43)))</formula>
    </cfRule>
  </conditionalFormatting>
  <conditionalFormatting sqref="K43:M43">
    <cfRule type="containsText" dxfId="355" priority="1527" operator="containsText" text="Factor Vàlid">
      <formula>NOT(ISERROR(SEARCH("Factor Vàlid",K43)))</formula>
    </cfRule>
  </conditionalFormatting>
  <conditionalFormatting sqref="J43">
    <cfRule type="containsText" dxfId="354" priority="1522" operator="containsText" text="Factor NO Vàlid">
      <formula>NOT(ISERROR(SEARCH("Factor NO Vàlid",J43)))</formula>
    </cfRule>
  </conditionalFormatting>
  <conditionalFormatting sqref="J43">
    <cfRule type="containsText" dxfId="353" priority="1521" operator="containsText" text="Factor Vàlid">
      <formula>NOT(ISERROR(SEARCH("Factor Vàlid",J43)))</formula>
    </cfRule>
  </conditionalFormatting>
  <conditionalFormatting sqref="F48:F49">
    <cfRule type="containsText" dxfId="352" priority="1511" operator="containsText" text="Import Vàlid">
      <formula>NOT(ISERROR(SEARCH("Import Vàlid",F48)))</formula>
    </cfRule>
  </conditionalFormatting>
  <conditionalFormatting sqref="F48:F49">
    <cfRule type="containsText" dxfId="351" priority="1512" operator="containsText" text="Import NO Vàlid">
      <formula>NOT(ISERROR(SEARCH("Import NO Vàlid",F48)))</formula>
    </cfRule>
  </conditionalFormatting>
  <conditionalFormatting sqref="K49:M49">
    <cfRule type="containsText" dxfId="350" priority="1510" operator="containsText" text="Factor NO Vàlid">
      <formula>NOT(ISERROR(SEARCH("Factor NO Vàlid",K49)))</formula>
    </cfRule>
  </conditionalFormatting>
  <conditionalFormatting sqref="K49:M49">
    <cfRule type="containsText" dxfId="349" priority="1509" operator="containsText" text="Factor Vàlid">
      <formula>NOT(ISERROR(SEARCH("Factor Vàlid",K49)))</formula>
    </cfRule>
  </conditionalFormatting>
  <conditionalFormatting sqref="J49">
    <cfRule type="containsText" dxfId="348" priority="1506" operator="containsText" text="Factor NO Vàlid">
      <formula>NOT(ISERROR(SEARCH("Factor NO Vàlid",J49)))</formula>
    </cfRule>
  </conditionalFormatting>
  <conditionalFormatting sqref="J49">
    <cfRule type="containsText" dxfId="347" priority="1505" operator="containsText" text="Factor Vàlid">
      <formula>NOT(ISERROR(SEARCH("Factor Vàlid",J49)))</formula>
    </cfRule>
  </conditionalFormatting>
  <conditionalFormatting sqref="F56">
    <cfRule type="containsText" dxfId="346" priority="1497" operator="containsText" text="Import Vàlid">
      <formula>NOT(ISERROR(SEARCH("Import Vàlid",F56)))</formula>
    </cfRule>
  </conditionalFormatting>
  <conditionalFormatting sqref="F56">
    <cfRule type="containsText" dxfId="345" priority="1498" operator="containsText" text="Import NO Vàlid">
      <formula>NOT(ISERROR(SEARCH("Import NO Vàlid",F56)))</formula>
    </cfRule>
  </conditionalFormatting>
  <conditionalFormatting sqref="K100:M100">
    <cfRule type="containsText" dxfId="344" priority="1324" operator="containsText" text="Factor NO Vàlid">
      <formula>NOT(ISERROR(SEARCH("Factor NO Vàlid",K100)))</formula>
    </cfRule>
  </conditionalFormatting>
  <conditionalFormatting sqref="K100:M100">
    <cfRule type="containsText" dxfId="343" priority="1323" operator="containsText" text="Factor Vàlid">
      <formula>NOT(ISERROR(SEARCH("Factor Vàlid",K100)))</formula>
    </cfRule>
  </conditionalFormatting>
  <conditionalFormatting sqref="J100">
    <cfRule type="containsText" dxfId="342" priority="1320" operator="containsText" text="Factor NO Vàlid">
      <formula>NOT(ISERROR(SEARCH("Factor NO Vàlid",J100)))</formula>
    </cfRule>
  </conditionalFormatting>
  <conditionalFormatting sqref="J100">
    <cfRule type="containsText" dxfId="341" priority="1319" operator="containsText" text="Factor Vàlid">
      <formula>NOT(ISERROR(SEARCH("Factor Vàlid",J100)))</formula>
    </cfRule>
  </conditionalFormatting>
  <conditionalFormatting sqref="K50:M50">
    <cfRule type="containsText" dxfId="340" priority="1482" operator="containsText" text="Factor NO Vàlid">
      <formula>NOT(ISERROR(SEARCH("Factor NO Vàlid",K50)))</formula>
    </cfRule>
  </conditionalFormatting>
  <conditionalFormatting sqref="K50:M50">
    <cfRule type="containsText" dxfId="339" priority="1481" operator="containsText" text="Factor Vàlid">
      <formula>NOT(ISERROR(SEARCH("Factor Vàlid",K50)))</formula>
    </cfRule>
  </conditionalFormatting>
  <conditionalFormatting sqref="J50">
    <cfRule type="containsText" dxfId="338" priority="1478" operator="containsText" text="Factor NO Vàlid">
      <formula>NOT(ISERROR(SEARCH("Factor NO Vàlid",J50)))</formula>
    </cfRule>
  </conditionalFormatting>
  <conditionalFormatting sqref="J50">
    <cfRule type="containsText" dxfId="337" priority="1477" operator="containsText" text="Factor Vàlid">
      <formula>NOT(ISERROR(SEARCH("Factor Vàlid",J50)))</formula>
    </cfRule>
  </conditionalFormatting>
  <conditionalFormatting sqref="F54:F55">
    <cfRule type="containsText" dxfId="336" priority="1469" operator="containsText" text="Import Vàlid">
      <formula>NOT(ISERROR(SEARCH("Import Vàlid",F54)))</formula>
    </cfRule>
  </conditionalFormatting>
  <conditionalFormatting sqref="F54:F55">
    <cfRule type="containsText" dxfId="335" priority="1470" operator="containsText" text="Import NO Vàlid">
      <formula>NOT(ISERROR(SEARCH("Import NO Vàlid",F54)))</formula>
    </cfRule>
  </conditionalFormatting>
  <conditionalFormatting sqref="K55:M55">
    <cfRule type="containsText" dxfId="334" priority="1468" operator="containsText" text="Factor NO Vàlid">
      <formula>NOT(ISERROR(SEARCH("Factor NO Vàlid",K55)))</formula>
    </cfRule>
  </conditionalFormatting>
  <conditionalFormatting sqref="K55:M55">
    <cfRule type="containsText" dxfId="333" priority="1467" operator="containsText" text="Factor Vàlid">
      <formula>NOT(ISERROR(SEARCH("Factor Vàlid",K55)))</formula>
    </cfRule>
  </conditionalFormatting>
  <conditionalFormatting sqref="J55">
    <cfRule type="containsText" dxfId="332" priority="1464" operator="containsText" text="Factor NO Vàlid">
      <formula>NOT(ISERROR(SEARCH("Factor NO Vàlid",J55)))</formula>
    </cfRule>
  </conditionalFormatting>
  <conditionalFormatting sqref="J55">
    <cfRule type="containsText" dxfId="331" priority="1463" operator="containsText" text="Factor Vàlid">
      <formula>NOT(ISERROR(SEARCH("Factor Vàlid",J55)))</formula>
    </cfRule>
  </conditionalFormatting>
  <conditionalFormatting sqref="K61:M61">
    <cfRule type="containsText" dxfId="330" priority="1454" operator="containsText" text="Factor NO Vàlid">
      <formula>NOT(ISERROR(SEARCH("Factor NO Vàlid",K61)))</formula>
    </cfRule>
  </conditionalFormatting>
  <conditionalFormatting sqref="K61:M61">
    <cfRule type="containsText" dxfId="329" priority="1453" operator="containsText" text="Factor Vàlid">
      <formula>NOT(ISERROR(SEARCH("Factor Vàlid",K61)))</formula>
    </cfRule>
  </conditionalFormatting>
  <conditionalFormatting sqref="J61">
    <cfRule type="containsText" dxfId="328" priority="1450" operator="containsText" text="Factor NO Vàlid">
      <formula>NOT(ISERROR(SEARCH("Factor NO Vàlid",J61)))</formula>
    </cfRule>
  </conditionalFormatting>
  <conditionalFormatting sqref="J61">
    <cfRule type="containsText" dxfId="327" priority="1449" operator="containsText" text="Factor Vàlid">
      <formula>NOT(ISERROR(SEARCH("Factor Vàlid",J61)))</formula>
    </cfRule>
  </conditionalFormatting>
  <conditionalFormatting sqref="F65">
    <cfRule type="containsText" dxfId="326" priority="1441" operator="containsText" text="Import Vàlid">
      <formula>NOT(ISERROR(SEARCH("Import Vàlid",F65)))</formula>
    </cfRule>
  </conditionalFormatting>
  <conditionalFormatting sqref="F65">
    <cfRule type="containsText" dxfId="325" priority="1442" operator="containsText" text="Import NO Vàlid">
      <formula>NOT(ISERROR(SEARCH("Import NO Vàlid",F65)))</formula>
    </cfRule>
  </conditionalFormatting>
  <conditionalFormatting sqref="K72:M72">
    <cfRule type="containsText" dxfId="324" priority="1396" operator="containsText" text="Factor NO Vàlid">
      <formula>NOT(ISERROR(SEARCH("Factor NO Vàlid",K72)))</formula>
    </cfRule>
  </conditionalFormatting>
  <conditionalFormatting sqref="K72:M72">
    <cfRule type="containsText" dxfId="323" priority="1395" operator="containsText" text="Factor Vàlid">
      <formula>NOT(ISERROR(SEARCH("Factor Vàlid",K72)))</formula>
    </cfRule>
  </conditionalFormatting>
  <conditionalFormatting sqref="J72">
    <cfRule type="containsText" dxfId="322" priority="1392" operator="containsText" text="Factor NO Vàlid">
      <formula>NOT(ISERROR(SEARCH("Factor NO Vàlid",J72)))</formula>
    </cfRule>
  </conditionalFormatting>
  <conditionalFormatting sqref="J72">
    <cfRule type="containsText" dxfId="321" priority="1391" operator="containsText" text="Factor Vàlid">
      <formula>NOT(ISERROR(SEARCH("Factor Vàlid",J72)))</formula>
    </cfRule>
  </conditionalFormatting>
  <conditionalFormatting sqref="F70:F71">
    <cfRule type="containsText" dxfId="320" priority="1425" operator="containsText" text="Import Vàlid">
      <formula>NOT(ISERROR(SEARCH("Import Vàlid",F70)))</formula>
    </cfRule>
  </conditionalFormatting>
  <conditionalFormatting sqref="F70:F71">
    <cfRule type="containsText" dxfId="319" priority="1426" operator="containsText" text="Import NO Vàlid">
      <formula>NOT(ISERROR(SEARCH("Import NO Vàlid",F70)))</formula>
    </cfRule>
  </conditionalFormatting>
  <conditionalFormatting sqref="K71:M71">
    <cfRule type="containsText" dxfId="318" priority="1424" operator="containsText" text="Factor NO Vàlid">
      <formula>NOT(ISERROR(SEARCH("Factor NO Vàlid",K71)))</formula>
    </cfRule>
  </conditionalFormatting>
  <conditionalFormatting sqref="K71:M71">
    <cfRule type="containsText" dxfId="317" priority="1423" operator="containsText" text="Factor Vàlid">
      <formula>NOT(ISERROR(SEARCH("Factor Vàlid",K71)))</formula>
    </cfRule>
  </conditionalFormatting>
  <conditionalFormatting sqref="J71">
    <cfRule type="containsText" dxfId="316" priority="1420" operator="containsText" text="Factor NO Vàlid">
      <formula>NOT(ISERROR(SEARCH("Factor NO Vàlid",J71)))</formula>
    </cfRule>
  </conditionalFormatting>
  <conditionalFormatting sqref="J71">
    <cfRule type="containsText" dxfId="315" priority="1419" operator="containsText" text="Factor Vàlid">
      <formula>NOT(ISERROR(SEARCH("Factor Vàlid",J71)))</formula>
    </cfRule>
  </conditionalFormatting>
  <conditionalFormatting sqref="F78">
    <cfRule type="containsText" dxfId="314" priority="1411" operator="containsText" text="Import Vàlid">
      <formula>NOT(ISERROR(SEARCH("Import Vàlid",F78)))</formula>
    </cfRule>
  </conditionalFormatting>
  <conditionalFormatting sqref="F78">
    <cfRule type="containsText" dxfId="313" priority="1412" operator="containsText" text="Import NO Vàlid">
      <formula>NOT(ISERROR(SEARCH("Import NO Vàlid",F78)))</formula>
    </cfRule>
  </conditionalFormatting>
  <conditionalFormatting sqref="K78:M78">
    <cfRule type="containsText" dxfId="312" priority="1410" operator="containsText" text="Factor NO Vàlid">
      <formula>NOT(ISERROR(SEARCH("Factor NO Vàlid",K78)))</formula>
    </cfRule>
  </conditionalFormatting>
  <conditionalFormatting sqref="K78:M78">
    <cfRule type="containsText" dxfId="311" priority="1409" operator="containsText" text="Factor Vàlid">
      <formula>NOT(ISERROR(SEARCH("Factor Vàlid",K78)))</formula>
    </cfRule>
  </conditionalFormatting>
  <conditionalFormatting sqref="J78">
    <cfRule type="containsText" dxfId="310" priority="1406" operator="containsText" text="Factor NO Vàlid">
      <formula>NOT(ISERROR(SEARCH("Factor NO Vàlid",J78)))</formula>
    </cfRule>
  </conditionalFormatting>
  <conditionalFormatting sqref="J78">
    <cfRule type="containsText" dxfId="309" priority="1405" operator="containsText" text="Factor Vàlid">
      <formula>NOT(ISERROR(SEARCH("Factor Vàlid",J78)))</formula>
    </cfRule>
  </conditionalFormatting>
  <conditionalFormatting sqref="F76:F77">
    <cfRule type="containsText" dxfId="308" priority="1383" operator="containsText" text="Import Vàlid">
      <formula>NOT(ISERROR(SEARCH("Import Vàlid",F76)))</formula>
    </cfRule>
  </conditionalFormatting>
  <conditionalFormatting sqref="F76:F77">
    <cfRule type="containsText" dxfId="307" priority="1384" operator="containsText" text="Import NO Vàlid">
      <formula>NOT(ISERROR(SEARCH("Import NO Vàlid",F76)))</formula>
    </cfRule>
  </conditionalFormatting>
  <conditionalFormatting sqref="K77:M77">
    <cfRule type="containsText" dxfId="306" priority="1382" operator="containsText" text="Factor NO Vàlid">
      <formula>NOT(ISERROR(SEARCH("Factor NO Vàlid",K77)))</formula>
    </cfRule>
  </conditionalFormatting>
  <conditionalFormatting sqref="K77:M77">
    <cfRule type="containsText" dxfId="305" priority="1381" operator="containsText" text="Factor Vàlid">
      <formula>NOT(ISERROR(SEARCH("Factor Vàlid",K77)))</formula>
    </cfRule>
  </conditionalFormatting>
  <conditionalFormatting sqref="J77">
    <cfRule type="containsText" dxfId="304" priority="1378" operator="containsText" text="Factor NO Vàlid">
      <formula>NOT(ISERROR(SEARCH("Factor NO Vàlid",J77)))</formula>
    </cfRule>
  </conditionalFormatting>
  <conditionalFormatting sqref="J77">
    <cfRule type="containsText" dxfId="303" priority="1377" operator="containsText" text="Factor Vàlid">
      <formula>NOT(ISERROR(SEARCH("Factor Vàlid",J77)))</formula>
    </cfRule>
  </conditionalFormatting>
  <conditionalFormatting sqref="F82:F83">
    <cfRule type="containsText" dxfId="302" priority="1369" operator="containsText" text="Import Vàlid">
      <formula>NOT(ISERROR(SEARCH("Import Vàlid",F82)))</formula>
    </cfRule>
  </conditionalFormatting>
  <conditionalFormatting sqref="F82:F83">
    <cfRule type="containsText" dxfId="301" priority="1370" operator="containsText" text="Import NO Vàlid">
      <formula>NOT(ISERROR(SEARCH("Import NO Vàlid",F82)))</formula>
    </cfRule>
  </conditionalFormatting>
  <conditionalFormatting sqref="K83:M83">
    <cfRule type="containsText" dxfId="300" priority="1368" operator="containsText" text="Factor NO Vàlid">
      <formula>NOT(ISERROR(SEARCH("Factor NO Vàlid",K83)))</formula>
    </cfRule>
  </conditionalFormatting>
  <conditionalFormatting sqref="K83:M83">
    <cfRule type="containsText" dxfId="299" priority="1367" operator="containsText" text="Factor Vàlid">
      <formula>NOT(ISERROR(SEARCH("Factor Vàlid",K83)))</formula>
    </cfRule>
  </conditionalFormatting>
  <conditionalFormatting sqref="J83">
    <cfRule type="containsText" dxfId="298" priority="1364" operator="containsText" text="Factor NO Vàlid">
      <formula>NOT(ISERROR(SEARCH("Factor NO Vàlid",J83)))</formula>
    </cfRule>
  </conditionalFormatting>
  <conditionalFormatting sqref="J83">
    <cfRule type="containsText" dxfId="297" priority="1363" operator="containsText" text="Factor Vàlid">
      <formula>NOT(ISERROR(SEARCH("Factor Vàlid",J83)))</formula>
    </cfRule>
  </conditionalFormatting>
  <conditionalFormatting sqref="F87">
    <cfRule type="containsText" dxfId="296" priority="1355" operator="containsText" text="Import Vàlid">
      <formula>NOT(ISERROR(SEARCH("Import Vàlid",F87)))</formula>
    </cfRule>
  </conditionalFormatting>
  <conditionalFormatting sqref="F87">
    <cfRule type="containsText" dxfId="295" priority="1356" operator="containsText" text="Import NO Vàlid">
      <formula>NOT(ISERROR(SEARCH("Import NO Vàlid",F87)))</formula>
    </cfRule>
  </conditionalFormatting>
  <conditionalFormatting sqref="F92:F93">
    <cfRule type="containsText" dxfId="294" priority="1339" operator="containsText" text="Import Vàlid">
      <formula>NOT(ISERROR(SEARCH("Import Vàlid",F92)))</formula>
    </cfRule>
  </conditionalFormatting>
  <conditionalFormatting sqref="F92:F93">
    <cfRule type="containsText" dxfId="293" priority="1340" operator="containsText" text="Import NO Vàlid">
      <formula>NOT(ISERROR(SEARCH("Import NO Vàlid",F92)))</formula>
    </cfRule>
  </conditionalFormatting>
  <conditionalFormatting sqref="K93:M93">
    <cfRule type="containsText" dxfId="292" priority="1338" operator="containsText" text="Factor NO Vàlid">
      <formula>NOT(ISERROR(SEARCH("Factor NO Vàlid",K93)))</formula>
    </cfRule>
  </conditionalFormatting>
  <conditionalFormatting sqref="K93:M93">
    <cfRule type="containsText" dxfId="291" priority="1337" operator="containsText" text="Factor Vàlid">
      <formula>NOT(ISERROR(SEARCH("Factor Vàlid",K93)))</formula>
    </cfRule>
  </conditionalFormatting>
  <conditionalFormatting sqref="J93">
    <cfRule type="containsText" dxfId="290" priority="1334" operator="containsText" text="Factor NO Vàlid">
      <formula>NOT(ISERROR(SEARCH("Factor NO Vàlid",J93)))</formula>
    </cfRule>
  </conditionalFormatting>
  <conditionalFormatting sqref="J93">
    <cfRule type="containsText" dxfId="289" priority="1333" operator="containsText" text="Factor Vàlid">
      <formula>NOT(ISERROR(SEARCH("Factor Vàlid",J93)))</formula>
    </cfRule>
  </conditionalFormatting>
  <conditionalFormatting sqref="F100">
    <cfRule type="containsText" dxfId="288" priority="1325" operator="containsText" text="Import Vàlid">
      <formula>NOT(ISERROR(SEARCH("Import Vàlid",F100)))</formula>
    </cfRule>
  </conditionalFormatting>
  <conditionalFormatting sqref="F100">
    <cfRule type="containsText" dxfId="287" priority="1326" operator="containsText" text="Import NO Vàlid">
      <formula>NOT(ISERROR(SEARCH("Import NO Vàlid",F100)))</formula>
    </cfRule>
  </conditionalFormatting>
  <conditionalFormatting sqref="K94:M94">
    <cfRule type="containsText" dxfId="286" priority="1310" operator="containsText" text="Factor NO Vàlid">
      <formula>NOT(ISERROR(SEARCH("Factor NO Vàlid",K94)))</formula>
    </cfRule>
  </conditionalFormatting>
  <conditionalFormatting sqref="K94:M94">
    <cfRule type="containsText" dxfId="285" priority="1309" operator="containsText" text="Factor Vàlid">
      <formula>NOT(ISERROR(SEARCH("Factor Vàlid",K94)))</formula>
    </cfRule>
  </conditionalFormatting>
  <conditionalFormatting sqref="J94">
    <cfRule type="containsText" dxfId="284" priority="1306" operator="containsText" text="Factor NO Vàlid">
      <formula>NOT(ISERROR(SEARCH("Factor NO Vàlid",J94)))</formula>
    </cfRule>
  </conditionalFormatting>
  <conditionalFormatting sqref="J94">
    <cfRule type="containsText" dxfId="283" priority="1305" operator="containsText" text="Factor Vàlid">
      <formula>NOT(ISERROR(SEARCH("Factor Vàlid",J94)))</formula>
    </cfRule>
  </conditionalFormatting>
  <conditionalFormatting sqref="J99">
    <cfRule type="containsText" dxfId="282" priority="1292" operator="containsText" text="Factor NO Vàlid">
      <formula>NOT(ISERROR(SEARCH("Factor NO Vàlid",J99)))</formula>
    </cfRule>
  </conditionalFormatting>
  <conditionalFormatting sqref="J99">
    <cfRule type="containsText" dxfId="281" priority="1291" operator="containsText" text="Factor Vàlid">
      <formula>NOT(ISERROR(SEARCH("Factor Vàlid",J99)))</formula>
    </cfRule>
  </conditionalFormatting>
  <conditionalFormatting sqref="F104:F105">
    <cfRule type="containsText" dxfId="280" priority="1283" operator="containsText" text="Import Vàlid">
      <formula>NOT(ISERROR(SEARCH("Import Vàlid",F104)))</formula>
    </cfRule>
  </conditionalFormatting>
  <conditionalFormatting sqref="F104:F105">
    <cfRule type="containsText" dxfId="279" priority="1284" operator="containsText" text="Import NO Vàlid">
      <formula>NOT(ISERROR(SEARCH("Import NO Vàlid",F104)))</formula>
    </cfRule>
  </conditionalFormatting>
  <conditionalFormatting sqref="J105">
    <cfRule type="containsText" dxfId="278" priority="1278" operator="containsText" text="Factor NO Vàlid">
      <formula>NOT(ISERROR(SEARCH("Factor NO Vàlid",J105)))</formula>
    </cfRule>
  </conditionalFormatting>
  <conditionalFormatting sqref="J105">
    <cfRule type="containsText" dxfId="277" priority="1277" operator="containsText" text="Factor Vàlid">
      <formula>NOT(ISERROR(SEARCH("Factor Vàlid",J105)))</formula>
    </cfRule>
  </conditionalFormatting>
  <conditionalFormatting sqref="F109">
    <cfRule type="containsText" dxfId="276" priority="1269" operator="containsText" text="Import Vàlid">
      <formula>NOT(ISERROR(SEARCH("Import Vàlid",F109)))</formula>
    </cfRule>
  </conditionalFormatting>
  <conditionalFormatting sqref="F109">
    <cfRule type="containsText" dxfId="275" priority="1270" operator="containsText" text="Import NO Vàlid">
      <formula>NOT(ISERROR(SEARCH("Import NO Vàlid",F109)))</formula>
    </cfRule>
  </conditionalFormatting>
  <conditionalFormatting sqref="I13">
    <cfRule type="containsText" dxfId="274" priority="96" operator="containsText" text="Factor NO Vàlid">
      <formula>NOT(ISERROR(SEARCH("Factor NO Vàlid",I13)))</formula>
    </cfRule>
  </conditionalFormatting>
  <conditionalFormatting sqref="I13">
    <cfRule type="containsText" dxfId="273" priority="95" operator="containsText" text="Factor Vàlid">
      <formula>NOT(ISERROR(SEARCH("Factor Vàlid",I13)))</formula>
    </cfRule>
  </conditionalFormatting>
  <conditionalFormatting sqref="I9">
    <cfRule type="containsText" dxfId="272" priority="88" operator="containsText" text="Factor NO Vàlid">
      <formula>NOT(ISERROR(SEARCH("Factor NO Vàlid",I9)))</formula>
    </cfRule>
  </conditionalFormatting>
  <conditionalFormatting sqref="I9">
    <cfRule type="containsText" dxfId="271" priority="87" operator="containsText" text="Factor Vàlid">
      <formula>NOT(ISERROR(SEARCH("Factor Vàlid",I9)))</formula>
    </cfRule>
  </conditionalFormatting>
  <conditionalFormatting sqref="J9:L9">
    <cfRule type="containsText" dxfId="270" priority="86" operator="containsText" text="Factor NO Vàlid">
      <formula>NOT(ISERROR(SEARCH("Factor NO Vàlid",J9)))</formula>
    </cfRule>
  </conditionalFormatting>
  <conditionalFormatting sqref="J9:L9">
    <cfRule type="containsText" dxfId="269" priority="85" operator="containsText" text="Factor Vàlid">
      <formula>NOT(ISERROR(SEARCH("Factor Vàlid",J9)))</formula>
    </cfRule>
  </conditionalFormatting>
  <conditionalFormatting sqref="K25:M25">
    <cfRule type="containsText" dxfId="268" priority="82" operator="containsText" text="Factor NO Vàlid">
      <formula>NOT(ISERROR(SEARCH("Factor NO Vàlid",K25)))</formula>
    </cfRule>
  </conditionalFormatting>
  <conditionalFormatting sqref="K25:M25">
    <cfRule type="containsText" dxfId="267" priority="81" operator="containsText" text="Factor Vàlid">
      <formula>NOT(ISERROR(SEARCH("Factor Vàlid",K25)))</formula>
    </cfRule>
  </conditionalFormatting>
  <conditionalFormatting sqref="J31">
    <cfRule type="containsText" dxfId="266" priority="76" operator="containsText" text="Factor NO Vàlid">
      <formula>NOT(ISERROR(SEARCH("Factor NO Vàlid",J31)))</formula>
    </cfRule>
  </conditionalFormatting>
  <conditionalFormatting sqref="J31">
    <cfRule type="containsText" dxfId="265" priority="75" operator="containsText" text="Factor Vàlid">
      <formula>NOT(ISERROR(SEARCH("Factor Vàlid",J31)))</formula>
    </cfRule>
  </conditionalFormatting>
  <conditionalFormatting sqref="K31:M31">
    <cfRule type="containsText" dxfId="264" priority="74" operator="containsText" text="Factor NO Vàlid">
      <formula>NOT(ISERROR(SEARCH("Factor NO Vàlid",K31)))</formula>
    </cfRule>
  </conditionalFormatting>
  <conditionalFormatting sqref="K31:M31">
    <cfRule type="containsText" dxfId="263" priority="73" operator="containsText" text="Factor Vàlid">
      <formula>NOT(ISERROR(SEARCH("Factor Vàlid",K31)))</formula>
    </cfRule>
  </conditionalFormatting>
  <conditionalFormatting sqref="J37">
    <cfRule type="containsText" dxfId="262" priority="72" operator="containsText" text="Factor NO Vàlid">
      <formula>NOT(ISERROR(SEARCH("Factor NO Vàlid",J37)))</formula>
    </cfRule>
  </conditionalFormatting>
  <conditionalFormatting sqref="J37">
    <cfRule type="containsText" dxfId="261" priority="71" operator="containsText" text="Factor Vàlid">
      <formula>NOT(ISERROR(SEARCH("Factor Vàlid",J37)))</formula>
    </cfRule>
  </conditionalFormatting>
  <conditionalFormatting sqref="K37:M37">
    <cfRule type="containsText" dxfId="260" priority="70" operator="containsText" text="Factor NO Vàlid">
      <formula>NOT(ISERROR(SEARCH("Factor NO Vàlid",K37)))</formula>
    </cfRule>
  </conditionalFormatting>
  <conditionalFormatting sqref="K37:M37">
    <cfRule type="containsText" dxfId="259" priority="69" operator="containsText" text="Factor Vàlid">
      <formula>NOT(ISERROR(SEARCH("Factor Vàlid",K37)))</formula>
    </cfRule>
  </conditionalFormatting>
  <conditionalFormatting sqref="J42">
    <cfRule type="containsText" dxfId="258" priority="68" operator="containsText" text="Factor NO Vàlid">
      <formula>NOT(ISERROR(SEARCH("Factor NO Vàlid",J42)))</formula>
    </cfRule>
  </conditionalFormatting>
  <conditionalFormatting sqref="J42">
    <cfRule type="containsText" dxfId="257" priority="67" operator="containsText" text="Factor Vàlid">
      <formula>NOT(ISERROR(SEARCH("Factor Vàlid",J42)))</formula>
    </cfRule>
  </conditionalFormatting>
  <conditionalFormatting sqref="K42:M42">
    <cfRule type="containsText" dxfId="256" priority="66" operator="containsText" text="Factor NO Vàlid">
      <formula>NOT(ISERROR(SEARCH("Factor NO Vàlid",K42)))</formula>
    </cfRule>
  </conditionalFormatting>
  <conditionalFormatting sqref="K42:M42">
    <cfRule type="containsText" dxfId="255" priority="65" operator="containsText" text="Factor Vàlid">
      <formula>NOT(ISERROR(SEARCH("Factor Vàlid",K42)))</formula>
    </cfRule>
  </conditionalFormatting>
  <conditionalFormatting sqref="J48">
    <cfRule type="containsText" dxfId="254" priority="64" operator="containsText" text="Factor NO Vàlid">
      <formula>NOT(ISERROR(SEARCH("Factor NO Vàlid",J48)))</formula>
    </cfRule>
  </conditionalFormatting>
  <conditionalFormatting sqref="J48">
    <cfRule type="containsText" dxfId="253" priority="63" operator="containsText" text="Factor Vàlid">
      <formula>NOT(ISERROR(SEARCH("Factor Vàlid",J48)))</formula>
    </cfRule>
  </conditionalFormatting>
  <conditionalFormatting sqref="K48:M48">
    <cfRule type="containsText" dxfId="252" priority="62" operator="containsText" text="Factor NO Vàlid">
      <formula>NOT(ISERROR(SEARCH("Factor NO Vàlid",K48)))</formula>
    </cfRule>
  </conditionalFormatting>
  <conditionalFormatting sqref="K48:M48">
    <cfRule type="containsText" dxfId="251" priority="61" operator="containsText" text="Factor Vàlid">
      <formula>NOT(ISERROR(SEARCH("Factor Vàlid",K48)))</formula>
    </cfRule>
  </conditionalFormatting>
  <conditionalFormatting sqref="J54">
    <cfRule type="containsText" dxfId="250" priority="56" operator="containsText" text="Factor NO Vàlid">
      <formula>NOT(ISERROR(SEARCH("Factor NO Vàlid",J54)))</formula>
    </cfRule>
  </conditionalFormatting>
  <conditionalFormatting sqref="J54">
    <cfRule type="containsText" dxfId="249" priority="55" operator="containsText" text="Factor Vàlid">
      <formula>NOT(ISERROR(SEARCH("Factor Vàlid",J54)))</formula>
    </cfRule>
  </conditionalFormatting>
  <conditionalFormatting sqref="K54:M54">
    <cfRule type="containsText" dxfId="248" priority="54" operator="containsText" text="Factor NO Vàlid">
      <formula>NOT(ISERROR(SEARCH("Factor NO Vàlid",K54)))</formula>
    </cfRule>
  </conditionalFormatting>
  <conditionalFormatting sqref="K54:M54">
    <cfRule type="containsText" dxfId="247" priority="53" operator="containsText" text="Factor Vàlid">
      <formula>NOT(ISERROR(SEARCH("Factor Vàlid",K54)))</formula>
    </cfRule>
  </conditionalFormatting>
  <conditionalFormatting sqref="J60">
    <cfRule type="containsText" dxfId="246" priority="52" operator="containsText" text="Factor NO Vàlid">
      <formula>NOT(ISERROR(SEARCH("Factor NO Vàlid",J60)))</formula>
    </cfRule>
  </conditionalFormatting>
  <conditionalFormatting sqref="J60">
    <cfRule type="containsText" dxfId="245" priority="51" operator="containsText" text="Factor Vàlid">
      <formula>NOT(ISERROR(SEARCH("Factor Vàlid",J60)))</formula>
    </cfRule>
  </conditionalFormatting>
  <conditionalFormatting sqref="K60:M60">
    <cfRule type="containsText" dxfId="244" priority="50" operator="containsText" text="Factor NO Vàlid">
      <formula>NOT(ISERROR(SEARCH("Factor NO Vàlid",K60)))</formula>
    </cfRule>
  </conditionalFormatting>
  <conditionalFormatting sqref="K60:M60">
    <cfRule type="containsText" dxfId="243" priority="49" operator="containsText" text="Factor Vàlid">
      <formula>NOT(ISERROR(SEARCH("Factor Vàlid",K60)))</formula>
    </cfRule>
  </conditionalFormatting>
  <conditionalFormatting sqref="J65">
    <cfRule type="containsText" dxfId="242" priority="48" operator="containsText" text="Factor NO Vàlid">
      <formula>NOT(ISERROR(SEARCH("Factor NO Vàlid",J65)))</formula>
    </cfRule>
  </conditionalFormatting>
  <conditionalFormatting sqref="J65">
    <cfRule type="containsText" dxfId="241" priority="47" operator="containsText" text="Factor Vàlid">
      <formula>NOT(ISERROR(SEARCH("Factor Vàlid",J65)))</formula>
    </cfRule>
  </conditionalFormatting>
  <conditionalFormatting sqref="K65:M65">
    <cfRule type="containsText" dxfId="240" priority="46" operator="containsText" text="Factor NO Vàlid">
      <formula>NOT(ISERROR(SEARCH("Factor NO Vàlid",K65)))</formula>
    </cfRule>
  </conditionalFormatting>
  <conditionalFormatting sqref="K65:M65">
    <cfRule type="containsText" dxfId="239" priority="45" operator="containsText" text="Factor Vàlid">
      <formula>NOT(ISERROR(SEARCH("Factor Vàlid",K65)))</formula>
    </cfRule>
  </conditionalFormatting>
  <conditionalFormatting sqref="J70">
    <cfRule type="containsText" dxfId="238" priority="44" operator="containsText" text="Factor NO Vàlid">
      <formula>NOT(ISERROR(SEARCH("Factor NO Vàlid",J70)))</formula>
    </cfRule>
  </conditionalFormatting>
  <conditionalFormatting sqref="J70">
    <cfRule type="containsText" dxfId="237" priority="43" operator="containsText" text="Factor Vàlid">
      <formula>NOT(ISERROR(SEARCH("Factor Vàlid",J70)))</formula>
    </cfRule>
  </conditionalFormatting>
  <conditionalFormatting sqref="K70:M70">
    <cfRule type="containsText" dxfId="236" priority="42" operator="containsText" text="Factor NO Vàlid">
      <formula>NOT(ISERROR(SEARCH("Factor NO Vàlid",K70)))</formula>
    </cfRule>
  </conditionalFormatting>
  <conditionalFormatting sqref="K70:M70">
    <cfRule type="containsText" dxfId="235" priority="41" operator="containsText" text="Factor Vàlid">
      <formula>NOT(ISERROR(SEARCH("Factor Vàlid",K70)))</formula>
    </cfRule>
  </conditionalFormatting>
  <conditionalFormatting sqref="J76">
    <cfRule type="containsText" dxfId="234" priority="36" operator="containsText" text="Factor NO Vàlid">
      <formula>NOT(ISERROR(SEARCH("Factor NO Vàlid",J76)))</formula>
    </cfRule>
  </conditionalFormatting>
  <conditionalFormatting sqref="J76">
    <cfRule type="containsText" dxfId="233" priority="35" operator="containsText" text="Factor Vàlid">
      <formula>NOT(ISERROR(SEARCH("Factor Vàlid",J76)))</formula>
    </cfRule>
  </conditionalFormatting>
  <conditionalFormatting sqref="K76:M76">
    <cfRule type="containsText" dxfId="232" priority="34" operator="containsText" text="Factor NO Vàlid">
      <formula>NOT(ISERROR(SEARCH("Factor NO Vàlid",K76)))</formula>
    </cfRule>
  </conditionalFormatting>
  <conditionalFormatting sqref="K76:M76">
    <cfRule type="containsText" dxfId="231" priority="33" operator="containsText" text="Factor Vàlid">
      <formula>NOT(ISERROR(SEARCH("Factor Vàlid",K76)))</formula>
    </cfRule>
  </conditionalFormatting>
  <conditionalFormatting sqref="J82">
    <cfRule type="containsText" dxfId="230" priority="32" operator="containsText" text="Factor NO Vàlid">
      <formula>NOT(ISERROR(SEARCH("Factor NO Vàlid",J82)))</formula>
    </cfRule>
  </conditionalFormatting>
  <conditionalFormatting sqref="J82">
    <cfRule type="containsText" dxfId="229" priority="31" operator="containsText" text="Factor Vàlid">
      <formula>NOT(ISERROR(SEARCH("Factor Vàlid",J82)))</formula>
    </cfRule>
  </conditionalFormatting>
  <conditionalFormatting sqref="K82:M82">
    <cfRule type="containsText" dxfId="228" priority="30" operator="containsText" text="Factor NO Vàlid">
      <formula>NOT(ISERROR(SEARCH("Factor NO Vàlid",K82)))</formula>
    </cfRule>
  </conditionalFormatting>
  <conditionalFormatting sqref="K82:M82">
    <cfRule type="containsText" dxfId="227" priority="29" operator="containsText" text="Factor Vàlid">
      <formula>NOT(ISERROR(SEARCH("Factor Vàlid",K82)))</formula>
    </cfRule>
  </conditionalFormatting>
  <conditionalFormatting sqref="J87">
    <cfRule type="containsText" dxfId="226" priority="28" operator="containsText" text="Factor NO Vàlid">
      <formula>NOT(ISERROR(SEARCH("Factor NO Vàlid",J87)))</formula>
    </cfRule>
  </conditionalFormatting>
  <conditionalFormatting sqref="J87">
    <cfRule type="containsText" dxfId="225" priority="27" operator="containsText" text="Factor Vàlid">
      <formula>NOT(ISERROR(SEARCH("Factor Vàlid",J87)))</formula>
    </cfRule>
  </conditionalFormatting>
  <conditionalFormatting sqref="K87:M87">
    <cfRule type="containsText" dxfId="224" priority="26" operator="containsText" text="Factor NO Vàlid">
      <formula>NOT(ISERROR(SEARCH("Factor NO Vàlid",K87)))</formula>
    </cfRule>
  </conditionalFormatting>
  <conditionalFormatting sqref="K87:M87">
    <cfRule type="containsText" dxfId="223" priority="25" operator="containsText" text="Factor Vàlid">
      <formula>NOT(ISERROR(SEARCH("Factor Vàlid",K87)))</formula>
    </cfRule>
  </conditionalFormatting>
  <conditionalFormatting sqref="J92">
    <cfRule type="containsText" dxfId="222" priority="24" operator="containsText" text="Factor NO Vàlid">
      <formula>NOT(ISERROR(SEARCH("Factor NO Vàlid",J92)))</formula>
    </cfRule>
  </conditionalFormatting>
  <conditionalFormatting sqref="J92">
    <cfRule type="containsText" dxfId="221" priority="23" operator="containsText" text="Factor Vàlid">
      <formula>NOT(ISERROR(SEARCH("Factor Vàlid",J92)))</formula>
    </cfRule>
  </conditionalFormatting>
  <conditionalFormatting sqref="K92:M92">
    <cfRule type="containsText" dxfId="220" priority="22" operator="containsText" text="Factor NO Vàlid">
      <formula>NOT(ISERROR(SEARCH("Factor NO Vàlid",K92)))</formula>
    </cfRule>
  </conditionalFormatting>
  <conditionalFormatting sqref="K92:M92">
    <cfRule type="containsText" dxfId="219" priority="21" operator="containsText" text="Factor Vàlid">
      <formula>NOT(ISERROR(SEARCH("Factor Vàlid",K92)))</formula>
    </cfRule>
  </conditionalFormatting>
  <conditionalFormatting sqref="J98">
    <cfRule type="containsText" dxfId="218" priority="16" operator="containsText" text="Factor NO Vàlid">
      <formula>NOT(ISERROR(SEARCH("Factor NO Vàlid",J98)))</formula>
    </cfRule>
  </conditionalFormatting>
  <conditionalFormatting sqref="J98">
    <cfRule type="containsText" dxfId="217" priority="15" operator="containsText" text="Factor Vàlid">
      <formula>NOT(ISERROR(SEARCH("Factor Vàlid",J98)))</formula>
    </cfRule>
  </conditionalFormatting>
  <conditionalFormatting sqref="K98:M98">
    <cfRule type="containsText" dxfId="216" priority="14" operator="containsText" text="Factor NO Vàlid">
      <formula>NOT(ISERROR(SEARCH("Factor NO Vàlid",K98)))</formula>
    </cfRule>
  </conditionalFormatting>
  <conditionalFormatting sqref="K98:M98">
    <cfRule type="containsText" dxfId="215" priority="13" operator="containsText" text="Factor Vàlid">
      <formula>NOT(ISERROR(SEARCH("Factor Vàlid",K98)))</formula>
    </cfRule>
  </conditionalFormatting>
  <conditionalFormatting sqref="J104">
    <cfRule type="containsText" dxfId="214" priority="12" operator="containsText" text="Factor NO Vàlid">
      <formula>NOT(ISERROR(SEARCH("Factor NO Vàlid",J104)))</formula>
    </cfRule>
  </conditionalFormatting>
  <conditionalFormatting sqref="J104">
    <cfRule type="containsText" dxfId="213" priority="11" operator="containsText" text="Factor Vàlid">
      <formula>NOT(ISERROR(SEARCH("Factor Vàlid",J104)))</formula>
    </cfRule>
  </conditionalFormatting>
  <conditionalFormatting sqref="K104:M104">
    <cfRule type="containsText" dxfId="212" priority="10" operator="containsText" text="Factor NO Vàlid">
      <formula>NOT(ISERROR(SEARCH("Factor NO Vàlid",K104)))</formula>
    </cfRule>
  </conditionalFormatting>
  <conditionalFormatting sqref="K104:M104">
    <cfRule type="containsText" dxfId="211" priority="9" operator="containsText" text="Factor Vàlid">
      <formula>NOT(ISERROR(SEARCH("Factor Vàlid",K104)))</formula>
    </cfRule>
  </conditionalFormatting>
  <conditionalFormatting sqref="J109">
    <cfRule type="containsText" dxfId="210" priority="8" operator="containsText" text="Factor NO Vàlid">
      <formula>NOT(ISERROR(SEARCH("Factor NO Vàlid",J109)))</formula>
    </cfRule>
  </conditionalFormatting>
  <conditionalFormatting sqref="J109">
    <cfRule type="containsText" dxfId="209" priority="7" operator="containsText" text="Factor Vàlid">
      <formula>NOT(ISERROR(SEARCH("Factor Vàlid",J109)))</formula>
    </cfRule>
  </conditionalFormatting>
  <conditionalFormatting sqref="K109:M109">
    <cfRule type="containsText" dxfId="208" priority="6" operator="containsText" text="Factor NO Vàlid">
      <formula>NOT(ISERROR(SEARCH("Factor NO Vàlid",K109)))</formula>
    </cfRule>
  </conditionalFormatting>
  <conditionalFormatting sqref="K109:M109">
    <cfRule type="containsText" dxfId="207" priority="5" operator="containsText" text="Factor Vàlid">
      <formula>NOT(ISERROR(SEARCH("Factor Vàlid",K109)))</formula>
    </cfRule>
  </conditionalFormatting>
  <conditionalFormatting sqref="K99:M99">
    <cfRule type="containsText" dxfId="206" priority="4" operator="containsText" text="Factor NO Vàlid">
      <formula>NOT(ISERROR(SEARCH("Factor NO Vàlid",K99)))</formula>
    </cfRule>
  </conditionalFormatting>
  <conditionalFormatting sqref="K99:M99">
    <cfRule type="containsText" dxfId="205" priority="3" operator="containsText" text="Factor Vàlid">
      <formula>NOT(ISERROR(SEARCH("Factor Vàlid",K99)))</formula>
    </cfRule>
  </conditionalFormatting>
  <conditionalFormatting sqref="K105:M105">
    <cfRule type="containsText" dxfId="204" priority="2" operator="containsText" text="Factor NO Vàlid">
      <formula>NOT(ISERROR(SEARCH("Factor NO Vàlid",K105)))</formula>
    </cfRule>
  </conditionalFormatting>
  <conditionalFormatting sqref="K105:M105">
    <cfRule type="containsText" dxfId="203" priority="1" operator="containsText" text="Factor Vàlid">
      <formula>NOT(ISERROR(SEARCH("Factor Vàlid",K105)))</formula>
    </cfRule>
  </conditionalFormatting>
  <pageMargins left="0.78740157480314965" right="0.78740157480314965" top="1.0236220472440944" bottom="1.0236220472440944" header="0.78740157480314965" footer="0.78740157480314965"/>
  <pageSetup paperSize="9" scale="52" firstPageNumber="0" fitToHeight="4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5"/>
  <sheetViews>
    <sheetView showGridLines="0" zoomScale="80" zoomScaleNormal="80" zoomScalePageLayoutView="70" workbookViewId="0">
      <selection activeCell="L13" sqref="L13"/>
    </sheetView>
  </sheetViews>
  <sheetFormatPr defaultColWidth="11.375" defaultRowHeight="14.25"/>
  <cols>
    <col min="1" max="2" width="6.625" customWidth="1"/>
    <col min="3" max="3" width="26.125" customWidth="1"/>
    <col min="4" max="4" width="15.625" customWidth="1"/>
    <col min="5" max="6" width="12.625" customWidth="1"/>
    <col min="7" max="7" width="13.875" customWidth="1"/>
    <col min="8" max="8" width="6.625" customWidth="1"/>
    <col min="9" max="9" width="13.625" customWidth="1"/>
    <col min="10" max="16" width="12.625" customWidth="1"/>
    <col min="17" max="17" width="10.25" customWidth="1"/>
    <col min="18" max="18" width="12.125" customWidth="1"/>
    <col min="19" max="20" width="12.625" customWidth="1"/>
    <col min="21" max="21" width="6.625" customWidth="1"/>
    <col min="22" max="22" width="12.625" customWidth="1"/>
    <col min="23" max="23" width="7" customWidth="1"/>
  </cols>
  <sheetData>
    <row r="2" spans="2:20" s="8" customFormat="1" ht="15">
      <c r="D2" s="12"/>
      <c r="E2" s="12"/>
      <c r="G2" s="62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2:20" s="8" customFormat="1" ht="15">
      <c r="D3" s="12"/>
      <c r="E3" s="12"/>
      <c r="G3" s="62"/>
    </row>
    <row r="4" spans="2:20" s="8" customFormat="1" ht="15">
      <c r="D4" s="12"/>
      <c r="E4" s="12"/>
      <c r="G4" s="62"/>
    </row>
    <row r="5" spans="2:20" ht="18">
      <c r="B5" s="10" t="s">
        <v>85</v>
      </c>
      <c r="C5" s="26"/>
    </row>
    <row r="7" spans="2:20" ht="15"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2:20" ht="30">
      <c r="B8" s="72" t="s">
        <v>81</v>
      </c>
      <c r="C8" s="34"/>
      <c r="D8" s="125" t="s">
        <v>24</v>
      </c>
      <c r="E8" s="126" t="s">
        <v>23</v>
      </c>
      <c r="F8" s="128" t="s">
        <v>84</v>
      </c>
      <c r="G8" s="38" t="s">
        <v>25</v>
      </c>
      <c r="I8" s="35"/>
      <c r="J8" s="142"/>
      <c r="K8" s="148"/>
      <c r="L8" s="142"/>
      <c r="M8" s="142"/>
      <c r="N8" s="142"/>
      <c r="O8" s="142"/>
      <c r="P8" s="142"/>
      <c r="Q8" s="142"/>
      <c r="R8" s="142"/>
    </row>
    <row r="9" spans="2:20" ht="15">
      <c r="B9" s="179" t="s">
        <v>117</v>
      </c>
      <c r="C9" s="42"/>
      <c r="D9" s="180">
        <v>5</v>
      </c>
      <c r="E9" s="181"/>
      <c r="F9" s="129" t="str">
        <f>IF(E9&lt;=D9,"Import vàlid","Import NO vàlid")</f>
        <v>Import vàlid</v>
      </c>
      <c r="G9" s="73">
        <f>D30</f>
        <v>0</v>
      </c>
      <c r="I9" s="35"/>
      <c r="J9" s="142"/>
      <c r="K9" s="148"/>
      <c r="L9" s="142"/>
      <c r="M9" s="142"/>
      <c r="N9" s="142"/>
      <c r="O9" s="142"/>
      <c r="P9" s="142"/>
      <c r="Q9" s="142"/>
      <c r="R9" s="142"/>
    </row>
    <row r="10" spans="2:20" ht="15">
      <c r="B10" s="179" t="s">
        <v>116</v>
      </c>
      <c r="C10" s="42"/>
      <c r="D10" s="180">
        <v>6</v>
      </c>
      <c r="E10" s="181"/>
      <c r="F10" s="129" t="str">
        <f>IF(E10&lt;=D10,"Import vàlid","Import NO vàlid")</f>
        <v>Import vàlid</v>
      </c>
      <c r="G10" s="73">
        <f>D38</f>
        <v>0</v>
      </c>
      <c r="I10" s="35"/>
      <c r="J10" s="142"/>
      <c r="K10" s="148"/>
      <c r="L10" s="142"/>
      <c r="M10" s="142"/>
      <c r="N10" s="142"/>
      <c r="O10" s="142"/>
      <c r="P10" s="142"/>
      <c r="Q10" s="142"/>
      <c r="R10" s="142"/>
    </row>
    <row r="11" spans="2:20">
      <c r="B11" s="179" t="s">
        <v>112</v>
      </c>
      <c r="C11" s="42"/>
      <c r="D11" s="180">
        <v>11</v>
      </c>
      <c r="E11" s="181"/>
      <c r="F11" s="129" t="str">
        <f>IF(E11&lt;=D11,"Import vàlid","Import NO vàlid")</f>
        <v>Import vàlid</v>
      </c>
      <c r="G11" s="73">
        <f>D46</f>
        <v>0</v>
      </c>
    </row>
    <row r="12" spans="2:20">
      <c r="B12" s="179" t="s">
        <v>113</v>
      </c>
      <c r="C12" s="42"/>
      <c r="D12" s="180">
        <v>8</v>
      </c>
      <c r="E12" s="181"/>
      <c r="F12" s="129" t="str">
        <f>IF(E12&lt;=D12,"Import vàlid","Import NO vàlid")</f>
        <v>Import vàlid</v>
      </c>
      <c r="G12" s="73">
        <f>D53</f>
        <v>0</v>
      </c>
    </row>
    <row r="13" spans="2:20" ht="15">
      <c r="B13" s="133" t="s">
        <v>4</v>
      </c>
      <c r="C13" s="134"/>
      <c r="D13" s="135"/>
      <c r="E13" s="135"/>
      <c r="F13" s="135"/>
      <c r="G13" s="136">
        <f>SUM(G9:G12)</f>
        <v>0</v>
      </c>
      <c r="I13" s="35"/>
      <c r="J13" s="140"/>
      <c r="K13" s="140"/>
      <c r="L13" s="140"/>
      <c r="M13" s="140"/>
      <c r="N13" s="140"/>
      <c r="O13" s="140"/>
      <c r="P13" s="140"/>
      <c r="Q13" s="140"/>
      <c r="R13" s="140"/>
    </row>
    <row r="14" spans="2:20" ht="15">
      <c r="B14" s="137"/>
      <c r="C14" s="41"/>
      <c r="D14" s="41"/>
      <c r="E14" s="138"/>
      <c r="F14" s="83"/>
      <c r="G14" s="139"/>
      <c r="I14" s="141"/>
      <c r="J14" s="142"/>
      <c r="K14" s="142"/>
      <c r="L14" s="142"/>
    </row>
    <row r="15" spans="2:20">
      <c r="J15" s="11"/>
      <c r="K15" s="11"/>
      <c r="L15" s="11"/>
      <c r="M15" s="11"/>
      <c r="N15" s="11"/>
      <c r="O15" s="11"/>
      <c r="P15" s="11"/>
      <c r="Q15" s="11"/>
      <c r="R15" s="11"/>
      <c r="S15" s="93"/>
      <c r="T15" s="93"/>
    </row>
    <row r="16" spans="2:20">
      <c r="I16" s="27"/>
      <c r="J16" s="93"/>
      <c r="K16" s="93"/>
      <c r="L16" s="93"/>
      <c r="M16" s="93"/>
      <c r="N16" s="93"/>
      <c r="O16" s="93"/>
      <c r="P16" s="93"/>
    </row>
    <row r="17" spans="2:24" ht="15">
      <c r="B17" s="33" t="s">
        <v>151</v>
      </c>
      <c r="C17" s="50"/>
      <c r="G17" s="71">
        <f>G13*16</f>
        <v>0</v>
      </c>
      <c r="I17" s="27"/>
      <c r="J17" s="93"/>
      <c r="K17" s="93"/>
      <c r="L17" s="93"/>
      <c r="M17" s="93"/>
      <c r="N17" s="93"/>
      <c r="O17" s="93"/>
      <c r="P17" s="93"/>
    </row>
    <row r="18" spans="2:24" ht="15">
      <c r="J18" s="182"/>
      <c r="K18" s="182"/>
    </row>
    <row r="19" spans="2:24" ht="15">
      <c r="J19" s="182"/>
      <c r="K19" s="182"/>
    </row>
    <row r="21" spans="2:24">
      <c r="B21" s="40"/>
      <c r="C21" s="41"/>
      <c r="D21" s="41"/>
      <c r="E21" s="41"/>
      <c r="F21" s="2"/>
      <c r="G21" s="41"/>
      <c r="H21" s="41"/>
      <c r="I21" s="41"/>
      <c r="J21" s="41"/>
      <c r="K21" s="41"/>
      <c r="L21" s="41"/>
      <c r="M21" s="41"/>
      <c r="N21" s="42"/>
    </row>
    <row r="22" spans="2:24" ht="15">
      <c r="B22" s="43"/>
      <c r="C22" s="26" t="s">
        <v>108</v>
      </c>
      <c r="F22" s="1"/>
      <c r="N22" s="44"/>
    </row>
    <row r="23" spans="2:24">
      <c r="B23" s="43"/>
      <c r="F23" s="1"/>
      <c r="N23" s="44"/>
      <c r="U23" s="44"/>
    </row>
    <row r="24" spans="2:24">
      <c r="B24" s="46"/>
      <c r="C24" s="47"/>
      <c r="D24" s="53"/>
      <c r="E24" s="47"/>
      <c r="F24" s="3"/>
      <c r="G24" s="47"/>
      <c r="H24" s="47"/>
      <c r="I24" s="47"/>
      <c r="J24" s="47"/>
      <c r="K24" s="47"/>
      <c r="L24" s="47"/>
      <c r="M24" s="47"/>
      <c r="N24" s="48"/>
    </row>
    <row r="25" spans="2:24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8"/>
    </row>
    <row r="26" spans="2:24" ht="15">
      <c r="B26" s="43"/>
      <c r="C26" s="26"/>
      <c r="F26" s="1"/>
      <c r="N26" s="44"/>
    </row>
    <row r="27" spans="2:24" ht="13.5" customHeight="1">
      <c r="B27" s="43"/>
      <c r="F27" s="1"/>
      <c r="N27" s="44"/>
    </row>
    <row r="28" spans="2:24" ht="43.15" customHeight="1">
      <c r="B28" s="43"/>
      <c r="C28" s="254" t="s">
        <v>80</v>
      </c>
      <c r="D28" s="255" t="s">
        <v>26</v>
      </c>
      <c r="E28" s="256" t="s">
        <v>24</v>
      </c>
      <c r="F28" s="258" t="s">
        <v>23</v>
      </c>
      <c r="G28" s="259" t="s">
        <v>22</v>
      </c>
      <c r="I28" s="112" t="s">
        <v>7</v>
      </c>
      <c r="J28" s="143" t="s">
        <v>115</v>
      </c>
      <c r="K28" s="149"/>
      <c r="L28" s="140"/>
      <c r="M28" s="140"/>
      <c r="N28" s="44"/>
    </row>
    <row r="29" spans="2:24" ht="15">
      <c r="B29" s="43"/>
      <c r="C29" s="254"/>
      <c r="D29" s="255"/>
      <c r="E29" s="257"/>
      <c r="F29" s="258"/>
      <c r="G29" s="259"/>
      <c r="I29" s="108"/>
      <c r="J29" s="144"/>
      <c r="K29" s="150"/>
      <c r="L29" s="142"/>
      <c r="M29" s="142"/>
      <c r="N29" s="44"/>
      <c r="R29" s="35"/>
      <c r="T29" s="35"/>
      <c r="V29" s="35"/>
      <c r="X29" s="35"/>
    </row>
    <row r="30" spans="2:24" ht="30">
      <c r="B30" s="43"/>
      <c r="C30" s="54" t="s">
        <v>117</v>
      </c>
      <c r="D30" s="67">
        <f>IF(G30&gt;0,F30*J30,0)</f>
        <v>0</v>
      </c>
      <c r="E30" s="106">
        <f>D9</f>
        <v>5</v>
      </c>
      <c r="F30" s="92">
        <f>E9</f>
        <v>0</v>
      </c>
      <c r="G30" s="109">
        <f>J30</f>
        <v>88</v>
      </c>
      <c r="I30" s="117" t="s">
        <v>22</v>
      </c>
      <c r="J30" s="145">
        <v>88</v>
      </c>
      <c r="K30" s="151"/>
      <c r="L30" s="146"/>
      <c r="M30" s="146"/>
      <c r="N30" s="44"/>
    </row>
    <row r="31" spans="2:24" s="6" customFormat="1" ht="12">
      <c r="B31" s="59"/>
      <c r="C31" s="7"/>
      <c r="F31" s="11" t="str">
        <f>IF(F30&lt;=E30,"Import vàlid","Import NO vàlid")</f>
        <v>Import vàlid</v>
      </c>
      <c r="G31" s="56"/>
      <c r="H31" s="57"/>
      <c r="I31" s="57"/>
      <c r="J31" s="83"/>
      <c r="K31" s="11"/>
      <c r="L31" s="11"/>
      <c r="M31" s="11"/>
      <c r="N31" s="61"/>
      <c r="O31" s="57"/>
      <c r="P31" s="60"/>
      <c r="Q31" s="57"/>
      <c r="R31" s="60"/>
      <c r="S31" s="57"/>
      <c r="T31" s="60"/>
      <c r="U31" s="57"/>
      <c r="V31" s="60"/>
      <c r="W31" s="57"/>
    </row>
    <row r="32" spans="2:24">
      <c r="B32" s="46"/>
      <c r="C32" s="47"/>
      <c r="D32" s="53"/>
      <c r="E32" s="47"/>
      <c r="F32" s="3"/>
      <c r="G32" s="47"/>
      <c r="H32" s="47"/>
      <c r="I32" s="47"/>
      <c r="J32" s="47"/>
      <c r="K32" s="47"/>
      <c r="L32" s="47"/>
      <c r="M32" s="47"/>
      <c r="N32" s="48"/>
    </row>
    <row r="33" spans="2:24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8"/>
    </row>
    <row r="34" spans="2:24" ht="15">
      <c r="B34" s="43"/>
      <c r="C34" s="26"/>
      <c r="F34" s="1"/>
      <c r="N34" s="44"/>
    </row>
    <row r="35" spans="2:24" ht="13.5" customHeight="1">
      <c r="B35" s="43"/>
      <c r="F35" s="1"/>
      <c r="N35" s="44"/>
    </row>
    <row r="36" spans="2:24" ht="43.15" customHeight="1">
      <c r="B36" s="43"/>
      <c r="C36" s="254" t="s">
        <v>80</v>
      </c>
      <c r="D36" s="255" t="s">
        <v>26</v>
      </c>
      <c r="E36" s="256" t="s">
        <v>24</v>
      </c>
      <c r="F36" s="258" t="s">
        <v>23</v>
      </c>
      <c r="G36" s="259" t="s">
        <v>22</v>
      </c>
      <c r="I36" s="112" t="s">
        <v>7</v>
      </c>
      <c r="J36" s="143" t="s">
        <v>115</v>
      </c>
      <c r="K36" s="149"/>
      <c r="L36" s="140"/>
      <c r="M36" s="140"/>
      <c r="N36" s="44"/>
    </row>
    <row r="37" spans="2:24" ht="15">
      <c r="B37" s="43"/>
      <c r="C37" s="254"/>
      <c r="D37" s="255"/>
      <c r="E37" s="257"/>
      <c r="F37" s="258"/>
      <c r="G37" s="259"/>
      <c r="I37" s="108"/>
      <c r="J37" s="144"/>
      <c r="K37" s="150"/>
      <c r="L37" s="142"/>
      <c r="M37" s="142"/>
      <c r="N37" s="44"/>
      <c r="R37" s="35"/>
      <c r="T37" s="35"/>
      <c r="V37" s="35"/>
      <c r="X37" s="35"/>
    </row>
    <row r="38" spans="2:24" ht="30">
      <c r="B38" s="43"/>
      <c r="C38" s="54" t="s">
        <v>116</v>
      </c>
      <c r="D38" s="67">
        <f>IF(G38&gt;0,F38*J38,0)</f>
        <v>0</v>
      </c>
      <c r="E38" s="106">
        <f>D10</f>
        <v>6</v>
      </c>
      <c r="F38" s="92">
        <f>E10</f>
        <v>0</v>
      </c>
      <c r="G38" s="109">
        <f>J38</f>
        <v>291</v>
      </c>
      <c r="I38" s="117" t="s">
        <v>22</v>
      </c>
      <c r="J38" s="145">
        <v>291</v>
      </c>
      <c r="K38" s="151"/>
      <c r="L38" s="146"/>
      <c r="M38" s="146"/>
      <c r="N38" s="44"/>
    </row>
    <row r="39" spans="2:24" s="6" customFormat="1" ht="12">
      <c r="B39" s="59"/>
      <c r="C39" s="7"/>
      <c r="F39" s="11" t="str">
        <f>IF(F38&lt;=E38,"Import vàlid","Import NO vàlid")</f>
        <v>Import vàlid</v>
      </c>
      <c r="G39" s="56"/>
      <c r="H39" s="57"/>
      <c r="I39" s="57"/>
      <c r="J39" s="83"/>
      <c r="K39" s="11"/>
      <c r="L39" s="11"/>
      <c r="M39" s="11"/>
      <c r="N39" s="61"/>
      <c r="O39" s="57"/>
      <c r="P39" s="60"/>
      <c r="Q39" s="57"/>
      <c r="R39" s="60"/>
      <c r="S39" s="57"/>
      <c r="T39" s="60"/>
      <c r="U39" s="57"/>
      <c r="V39" s="60"/>
      <c r="W39" s="57"/>
    </row>
    <row r="40" spans="2:24">
      <c r="B40" s="46"/>
      <c r="C40" s="47"/>
      <c r="D40" s="53"/>
      <c r="E40" s="47"/>
      <c r="F40" s="3"/>
      <c r="G40" s="47"/>
      <c r="H40" s="47"/>
      <c r="I40" s="47"/>
      <c r="J40" s="47"/>
      <c r="K40" s="47"/>
      <c r="L40" s="47"/>
      <c r="M40" s="47"/>
      <c r="N40" s="48"/>
    </row>
    <row r="41" spans="2:24" ht="15">
      <c r="B41" s="43"/>
      <c r="C41" s="26"/>
      <c r="F41" s="1"/>
      <c r="N41" s="44"/>
    </row>
    <row r="42" spans="2:24" ht="15">
      <c r="B42" s="43"/>
      <c r="C42" s="26"/>
      <c r="F42" s="1"/>
      <c r="N42" s="44"/>
    </row>
    <row r="43" spans="2:24">
      <c r="B43" s="43"/>
      <c r="F43" s="1"/>
      <c r="N43" s="44"/>
    </row>
    <row r="44" spans="2:24" ht="27.6" customHeight="1">
      <c r="B44" s="43"/>
      <c r="C44" s="254" t="s">
        <v>80</v>
      </c>
      <c r="D44" s="255" t="s">
        <v>26</v>
      </c>
      <c r="E44" s="256" t="s">
        <v>24</v>
      </c>
      <c r="F44" s="258" t="s">
        <v>23</v>
      </c>
      <c r="G44" s="259" t="s">
        <v>22</v>
      </c>
      <c r="I44" s="112" t="s">
        <v>7</v>
      </c>
      <c r="J44" s="143" t="s">
        <v>114</v>
      </c>
      <c r="K44" s="149"/>
      <c r="L44" s="140"/>
      <c r="M44" s="140"/>
      <c r="N44" s="44"/>
    </row>
    <row r="45" spans="2:24" ht="15">
      <c r="B45" s="43"/>
      <c r="C45" s="254"/>
      <c r="D45" s="255"/>
      <c r="E45" s="257"/>
      <c r="F45" s="258"/>
      <c r="G45" s="259"/>
      <c r="I45" s="108"/>
      <c r="J45" s="144"/>
      <c r="K45" s="150"/>
      <c r="L45" s="142"/>
      <c r="M45" s="142"/>
      <c r="N45" s="44"/>
      <c r="R45" s="35"/>
      <c r="T45" s="35"/>
      <c r="V45" s="35"/>
      <c r="X45" s="35"/>
    </row>
    <row r="46" spans="2:24" ht="15">
      <c r="B46" s="43"/>
      <c r="C46" s="54" t="s">
        <v>114</v>
      </c>
      <c r="D46" s="67">
        <f>IF(G46&gt;0,F46*J46,0)</f>
        <v>0</v>
      </c>
      <c r="E46" s="106">
        <f>D11</f>
        <v>11</v>
      </c>
      <c r="F46" s="92">
        <f>E11</f>
        <v>0</v>
      </c>
      <c r="G46" s="109">
        <f>J46</f>
        <v>1314</v>
      </c>
      <c r="I46" s="117" t="s">
        <v>22</v>
      </c>
      <c r="J46" s="145">
        <v>1314</v>
      </c>
      <c r="K46" s="151"/>
      <c r="L46" s="146"/>
      <c r="M46" s="146"/>
      <c r="N46" s="44"/>
    </row>
    <row r="47" spans="2:24" s="6" customFormat="1" ht="12">
      <c r="B47" s="59"/>
      <c r="C47" s="7"/>
      <c r="F47" s="11" t="str">
        <f>IF(F46&lt;=E46,"Import vàlid","Import NO vàlid")</f>
        <v>Import vàlid</v>
      </c>
      <c r="G47" s="56"/>
      <c r="H47" s="57"/>
      <c r="I47" s="57"/>
      <c r="J47" s="83"/>
      <c r="K47" s="11"/>
      <c r="L47" s="11"/>
      <c r="M47" s="11"/>
      <c r="N47" s="61"/>
      <c r="O47" s="57"/>
      <c r="P47" s="60"/>
      <c r="Q47" s="57"/>
      <c r="R47" s="60"/>
      <c r="S47" s="57"/>
      <c r="T47" s="60"/>
      <c r="U47" s="57"/>
      <c r="V47" s="60"/>
      <c r="W47" s="57"/>
    </row>
    <row r="48" spans="2:24">
      <c r="B48" s="46"/>
      <c r="C48" s="47"/>
      <c r="D48" s="53"/>
      <c r="E48" s="47"/>
      <c r="F48" s="3"/>
      <c r="G48" s="47"/>
      <c r="H48" s="47"/>
      <c r="I48" s="47"/>
      <c r="J48" s="47"/>
      <c r="K48" s="47"/>
      <c r="L48" s="47"/>
      <c r="M48" s="47"/>
      <c r="N48" s="48"/>
    </row>
    <row r="49" spans="2:24" ht="15">
      <c r="B49" s="43"/>
      <c r="C49" s="26"/>
      <c r="F49" s="1"/>
      <c r="N49" s="44"/>
    </row>
    <row r="50" spans="2:24">
      <c r="B50" s="43"/>
      <c r="F50" s="1"/>
      <c r="N50" s="44"/>
    </row>
    <row r="51" spans="2:24" ht="27.6" customHeight="1">
      <c r="B51" s="43"/>
      <c r="C51" s="254" t="s">
        <v>80</v>
      </c>
      <c r="D51" s="255" t="s">
        <v>26</v>
      </c>
      <c r="E51" s="256" t="s">
        <v>24</v>
      </c>
      <c r="F51" s="258" t="s">
        <v>23</v>
      </c>
      <c r="G51" s="259" t="s">
        <v>22</v>
      </c>
      <c r="I51" s="112" t="s">
        <v>7</v>
      </c>
      <c r="J51" s="143" t="s">
        <v>111</v>
      </c>
      <c r="K51" s="149"/>
      <c r="L51" s="140"/>
      <c r="M51" s="140"/>
      <c r="N51" s="44"/>
    </row>
    <row r="52" spans="2:24" ht="15">
      <c r="B52" s="43"/>
      <c r="C52" s="254"/>
      <c r="D52" s="255"/>
      <c r="E52" s="257"/>
      <c r="F52" s="258"/>
      <c r="G52" s="259"/>
      <c r="I52" s="108"/>
      <c r="J52" s="144"/>
      <c r="K52" s="150"/>
      <c r="L52" s="142"/>
      <c r="M52" s="142"/>
      <c r="N52" s="44"/>
      <c r="R52" s="35"/>
      <c r="T52" s="35"/>
      <c r="V52" s="35"/>
      <c r="X52" s="35"/>
    </row>
    <row r="53" spans="2:24" ht="15">
      <c r="B53" s="43"/>
      <c r="C53" s="54" t="s">
        <v>111</v>
      </c>
      <c r="D53" s="67">
        <f>IF(G53&gt;0,F53*J53,0)</f>
        <v>0</v>
      </c>
      <c r="E53" s="106">
        <f>D12</f>
        <v>8</v>
      </c>
      <c r="F53" s="92">
        <f>E12</f>
        <v>0</v>
      </c>
      <c r="G53" s="109">
        <f>J53</f>
        <v>3932</v>
      </c>
      <c r="I53" s="117" t="s">
        <v>22</v>
      </c>
      <c r="J53" s="145">
        <v>3932</v>
      </c>
      <c r="K53" s="151"/>
      <c r="L53" s="146"/>
      <c r="M53" s="146"/>
      <c r="N53" s="44"/>
    </row>
    <row r="54" spans="2:24" s="6" customFormat="1" ht="12">
      <c r="B54" s="59"/>
      <c r="C54" s="7"/>
      <c r="F54" s="11" t="str">
        <f>IF(F53&lt;=E53,"Import vàlid","Import NO vàlid")</f>
        <v>Import vàlid</v>
      </c>
      <c r="G54" s="56"/>
      <c r="H54" s="57"/>
      <c r="I54" s="57"/>
      <c r="J54" s="83"/>
      <c r="K54" s="11"/>
      <c r="L54" s="11"/>
      <c r="M54" s="11"/>
      <c r="N54" s="61"/>
      <c r="O54" s="57"/>
      <c r="P54" s="60"/>
      <c r="Q54" s="57"/>
      <c r="R54" s="60"/>
      <c r="S54" s="57"/>
      <c r="T54" s="60"/>
      <c r="U54" s="57"/>
      <c r="V54" s="60"/>
      <c r="W54" s="57"/>
    </row>
    <row r="55" spans="2:24">
      <c r="B55" s="46"/>
      <c r="C55" s="47"/>
      <c r="D55" s="53"/>
      <c r="E55" s="47"/>
      <c r="F55" s="3"/>
      <c r="G55" s="47"/>
      <c r="H55" s="47"/>
      <c r="I55" s="47"/>
      <c r="J55" s="47"/>
      <c r="K55" s="47"/>
      <c r="L55" s="47"/>
      <c r="M55" s="47"/>
      <c r="N55" s="48"/>
    </row>
  </sheetData>
  <sheetProtection selectLockedCells="1"/>
  <mergeCells count="20">
    <mergeCell ref="C28:C29"/>
    <mergeCell ref="D28:D29"/>
    <mergeCell ref="E28:E29"/>
    <mergeCell ref="F28:F29"/>
    <mergeCell ref="G28:G29"/>
    <mergeCell ref="C44:C45"/>
    <mergeCell ref="D44:D45"/>
    <mergeCell ref="E44:E45"/>
    <mergeCell ref="F44:F45"/>
    <mergeCell ref="G44:G45"/>
    <mergeCell ref="C51:C52"/>
    <mergeCell ref="D51:D52"/>
    <mergeCell ref="E51:E52"/>
    <mergeCell ref="F51:F52"/>
    <mergeCell ref="G51:G52"/>
    <mergeCell ref="C36:C37"/>
    <mergeCell ref="D36:D37"/>
    <mergeCell ref="E36:E37"/>
    <mergeCell ref="F36:F37"/>
    <mergeCell ref="G36:G37"/>
  </mergeCells>
  <phoneticPr fontId="6" type="noConversion"/>
  <conditionalFormatting sqref="F11:F14">
    <cfRule type="containsText" dxfId="202" priority="272" operator="containsText" text="Import Vàlid">
      <formula>NOT(ISERROR(SEARCH("Import Vàlid",F11)))</formula>
    </cfRule>
  </conditionalFormatting>
  <conditionalFormatting sqref="F11:F14">
    <cfRule type="containsText" dxfId="201" priority="281" operator="containsText" text="Import NO Vàlid">
      <formula>NOT(ISERROR(SEARCH("Import NO Vàlid",F11)))</formula>
    </cfRule>
  </conditionalFormatting>
  <conditionalFormatting sqref="E24">
    <cfRule type="containsText" dxfId="200" priority="228" operator="containsText" text="Import NO Vàlid">
      <formula>NOT(ISERROR(SEARCH("Import NO Vàlid",E24)))</formula>
    </cfRule>
  </conditionalFormatting>
  <conditionalFormatting sqref="J15:R15">
    <cfRule type="containsText" dxfId="199" priority="112" operator="containsText" text="Factor NO Vàlid">
      <formula>NOT(ISERROR(SEARCH("Factor NO Vàlid",J15)))</formula>
    </cfRule>
  </conditionalFormatting>
  <conditionalFormatting sqref="J15:R15">
    <cfRule type="containsText" dxfId="198" priority="111" operator="containsText" text="Factor Vàlid">
      <formula>NOT(ISERROR(SEARCH("Factor Vàlid",J15)))</formula>
    </cfRule>
  </conditionalFormatting>
  <conditionalFormatting sqref="J47">
    <cfRule type="containsText" dxfId="197" priority="24" operator="containsText" text="Factor NO Vàlid">
      <formula>NOT(ISERROR(SEARCH("Factor NO Vàlid",J47)))</formula>
    </cfRule>
  </conditionalFormatting>
  <conditionalFormatting sqref="J47">
    <cfRule type="containsText" dxfId="196" priority="23" operator="containsText" text="Factor Vàlid">
      <formula>NOT(ISERROR(SEARCH("Factor Vàlid",J47)))</formula>
    </cfRule>
  </conditionalFormatting>
  <conditionalFormatting sqref="J54">
    <cfRule type="containsText" dxfId="195" priority="22" operator="containsText" text="Factor NO Vàlid">
      <formula>NOT(ISERROR(SEARCH("Factor NO Vàlid",J54)))</formula>
    </cfRule>
  </conditionalFormatting>
  <conditionalFormatting sqref="J54">
    <cfRule type="containsText" dxfId="194" priority="21" operator="containsText" text="Factor Vàlid">
      <formula>NOT(ISERROR(SEARCH("Factor Vàlid",J54)))</formula>
    </cfRule>
  </conditionalFormatting>
  <conditionalFormatting sqref="J31">
    <cfRule type="containsText" dxfId="193" priority="12" operator="containsText" text="Factor NO Vàlid">
      <formula>NOT(ISERROR(SEARCH("Factor NO Vàlid",J31)))</formula>
    </cfRule>
  </conditionalFormatting>
  <conditionalFormatting sqref="J31">
    <cfRule type="containsText" dxfId="192" priority="11" operator="containsText" text="Factor Vàlid">
      <formula>NOT(ISERROR(SEARCH("Factor Vàlid",J31)))</formula>
    </cfRule>
  </conditionalFormatting>
  <conditionalFormatting sqref="F9">
    <cfRule type="containsText" dxfId="191" priority="9" operator="containsText" text="Import Vàlid">
      <formula>NOT(ISERROR(SEARCH("Import Vàlid",F9)))</formula>
    </cfRule>
  </conditionalFormatting>
  <conditionalFormatting sqref="F9">
    <cfRule type="containsText" dxfId="190" priority="10" operator="containsText" text="Import NO Vàlid">
      <formula>NOT(ISERROR(SEARCH("Import NO Vàlid",F9)))</formula>
    </cfRule>
  </conditionalFormatting>
  <conditionalFormatting sqref="F10">
    <cfRule type="containsText" dxfId="189" priority="7" operator="containsText" text="Import Vàlid">
      <formula>NOT(ISERROR(SEARCH("Import Vàlid",F10)))</formula>
    </cfRule>
  </conditionalFormatting>
  <conditionalFormatting sqref="F10">
    <cfRule type="containsText" dxfId="188" priority="8" operator="containsText" text="Import NO Vàlid">
      <formula>NOT(ISERROR(SEARCH("Import NO Vàlid",F10)))</formula>
    </cfRule>
  </conditionalFormatting>
  <conditionalFormatting sqref="J39">
    <cfRule type="containsText" dxfId="187" priority="2" operator="containsText" text="Factor NO Vàlid">
      <formula>NOT(ISERROR(SEARCH("Factor NO Vàlid",J39)))</formula>
    </cfRule>
  </conditionalFormatting>
  <conditionalFormatting sqref="J39">
    <cfRule type="containsText" dxfId="186" priority="1" operator="containsText" text="Factor Vàlid">
      <formula>NOT(ISERROR(SEARCH("Factor Vàlid",J39)))</formula>
    </cfRule>
  </conditionalFormatting>
  <conditionalFormatting sqref="K47:M47 K54:M54 K31:M31 K39:M39">
    <cfRule type="containsText" dxfId="185" priority="32" operator="containsText" text="Factor NO Vàlid">
      <formula>NOT(ISERROR(SEARCH("Factor NO Vàlid",#REF!)))</formula>
    </cfRule>
  </conditionalFormatting>
  <conditionalFormatting sqref="K47:M47 K54:M54 K31:M31 K39:M39">
    <cfRule type="containsText" dxfId="184" priority="31" operator="containsText" text="Factor Vàlid">
      <formula>NOT(ISERROR(SEARCH("Factor Vàlid",#REF!)))</formula>
    </cfRule>
  </conditionalFormatting>
  <conditionalFormatting sqref="E48 F47 F54 E55">
    <cfRule type="containsText" dxfId="183" priority="30" operator="containsText" text="Import NO Vàlid">
      <formula>NOT(ISERROR(SEARCH("Import NO Vàlid",#REF!)))</formula>
    </cfRule>
  </conditionalFormatting>
  <conditionalFormatting sqref="F47 F54">
    <cfRule type="containsText" dxfId="182" priority="29" operator="containsText" text="Import Vàlid">
      <formula>NOT(ISERROR(SEARCH("Import Vàlid",#REF!)))</formula>
    </cfRule>
  </conditionalFormatting>
  <conditionalFormatting sqref="F31 E32 F39 E40">
    <cfRule type="containsText" dxfId="181" priority="1929" operator="containsText" text="Import NO Vàlid">
      <formula>NOT(ISERROR(SEARCH("Import NO Vàlid",#REF!)))</formula>
    </cfRule>
  </conditionalFormatting>
  <conditionalFormatting sqref="F31 F39">
    <cfRule type="containsText" dxfId="180" priority="1933" operator="containsText" text="Import Vàlid">
      <formula>NOT(ISERROR(SEARCH("Import Vàlid",#REF!)))</formula>
    </cfRule>
  </conditionalFormatting>
  <pageMargins left="0.78749999999999998" right="0.78749999999999998" top="1.0249999999999999" bottom="1.0249999999999999" header="0.78749999999999998" footer="0.78749999999999998"/>
  <pageSetup paperSize="9" scale="43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43"/>
  <sheetViews>
    <sheetView showGridLines="0" topLeftCell="A10" zoomScale="80" zoomScaleNormal="80" zoomScalePageLayoutView="70" workbookViewId="0">
      <selection activeCell="D16" sqref="D16"/>
    </sheetView>
  </sheetViews>
  <sheetFormatPr defaultColWidth="11.375" defaultRowHeight="14.25"/>
  <cols>
    <col min="1" max="2" width="6.625" customWidth="1"/>
    <col min="3" max="3" width="18.625" customWidth="1"/>
    <col min="4" max="4" width="15.625" customWidth="1"/>
    <col min="5" max="7" width="12.625" customWidth="1"/>
    <col min="8" max="8" width="6.625" customWidth="1"/>
    <col min="9" max="9" width="12.625" customWidth="1"/>
    <col min="10" max="10" width="6.625" customWidth="1"/>
    <col min="11" max="11" width="13.625" customWidth="1"/>
    <col min="12" max="14" width="12.625" customWidth="1"/>
    <col min="15" max="15" width="6.625" customWidth="1"/>
    <col min="16" max="16" width="7" customWidth="1"/>
    <col min="17" max="17" width="12.625" customWidth="1"/>
  </cols>
  <sheetData>
    <row r="1" spans="2:14" s="8" customFormat="1" ht="15">
      <c r="D1" s="12"/>
      <c r="E1" s="12"/>
      <c r="G1" s="62"/>
    </row>
    <row r="2" spans="2:14" s="8" customFormat="1" ht="15">
      <c r="D2" s="12"/>
      <c r="E2" s="12"/>
      <c r="G2" s="62"/>
    </row>
    <row r="3" spans="2:14" s="8" customFormat="1" ht="15">
      <c r="D3" s="12"/>
      <c r="E3" s="12"/>
      <c r="G3" s="62"/>
    </row>
    <row r="4" spans="2:14" ht="18">
      <c r="B4" s="10" t="s">
        <v>88</v>
      </c>
    </row>
    <row r="7" spans="2:14" ht="60">
      <c r="B7" s="37" t="s">
        <v>27</v>
      </c>
      <c r="C7" s="79"/>
      <c r="D7" s="125" t="s">
        <v>24</v>
      </c>
      <c r="E7" s="126" t="s">
        <v>23</v>
      </c>
      <c r="F7" s="128" t="s">
        <v>84</v>
      </c>
      <c r="G7" s="38" t="s">
        <v>25</v>
      </c>
    </row>
    <row r="8" spans="2:14">
      <c r="B8" s="264" t="s">
        <v>44</v>
      </c>
      <c r="C8" s="265"/>
      <c r="D8" s="229">
        <v>0.28000000000000003</v>
      </c>
      <c r="E8" s="107"/>
      <c r="F8" s="129" t="str">
        <f>IF(E8&lt;=D8,"Import vàlid","Import NO vàlid")</f>
        <v>Import vàlid</v>
      </c>
      <c r="G8" s="73">
        <f>D23</f>
        <v>0</v>
      </c>
    </row>
    <row r="9" spans="2:14">
      <c r="B9" s="264" t="s">
        <v>34</v>
      </c>
      <c r="C9" s="265"/>
      <c r="D9" s="229">
        <v>7.0000000000000007E-2</v>
      </c>
      <c r="E9" s="107"/>
      <c r="F9" s="129" t="str">
        <f>IF(E9&lt;=D9,"Import vàlid","Import NO vàlid")</f>
        <v>Import vàlid</v>
      </c>
      <c r="G9" s="73">
        <f>D29</f>
        <v>0</v>
      </c>
    </row>
    <row r="10" spans="2:14">
      <c r="B10" s="264" t="s">
        <v>35</v>
      </c>
      <c r="C10" s="265"/>
      <c r="D10" s="229">
        <v>0.02</v>
      </c>
      <c r="E10" s="107"/>
      <c r="F10" s="129" t="str">
        <f>IF(E10&lt;=D10,"Import vàlid","Import NO vàlid")</f>
        <v>Import vàlid</v>
      </c>
      <c r="G10" s="73">
        <f>D35</f>
        <v>0</v>
      </c>
    </row>
    <row r="11" spans="2:14">
      <c r="B11" s="264" t="s">
        <v>124</v>
      </c>
      <c r="C11" s="265"/>
      <c r="D11" s="229">
        <v>0.01</v>
      </c>
      <c r="E11" s="107"/>
      <c r="F11" s="129" t="str">
        <f>IF(E11&lt;=D11,"Import vàlid","Import NO vàlid")</f>
        <v>Import vàlid</v>
      </c>
      <c r="G11" s="73">
        <f>D41</f>
        <v>0</v>
      </c>
    </row>
    <row r="12" spans="2:14" ht="15">
      <c r="B12" s="33" t="s">
        <v>4</v>
      </c>
      <c r="C12" s="79"/>
      <c r="D12" s="152"/>
      <c r="G12" s="69">
        <f>SUM(G8:G11)</f>
        <v>0</v>
      </c>
      <c r="I12" s="93">
        <v>0.4</v>
      </c>
      <c r="K12" s="27" t="s">
        <v>0</v>
      </c>
      <c r="L12" s="93">
        <v>0.6</v>
      </c>
      <c r="M12" s="93">
        <v>0.3</v>
      </c>
      <c r="N12" s="93">
        <v>0.1</v>
      </c>
    </row>
    <row r="14" spans="2:14" ht="15">
      <c r="B14" s="33" t="s">
        <v>152</v>
      </c>
      <c r="C14" s="50"/>
      <c r="D14" s="71">
        <f>G12*16</f>
        <v>0</v>
      </c>
      <c r="G14" s="69"/>
      <c r="H14" s="69"/>
    </row>
    <row r="16" spans="2:14" ht="15">
      <c r="I16" s="12"/>
      <c r="K16" s="263"/>
      <c r="L16" s="263"/>
      <c r="M16" s="263"/>
      <c r="N16" s="12"/>
    </row>
    <row r="18" spans="2:19"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2"/>
    </row>
    <row r="19" spans="2:19" ht="15">
      <c r="B19" s="43"/>
      <c r="C19" s="26" t="s">
        <v>28</v>
      </c>
      <c r="I19" s="69"/>
      <c r="O19" s="44"/>
    </row>
    <row r="20" spans="2:19" ht="15">
      <c r="B20" s="43"/>
      <c r="C20" s="26"/>
      <c r="I20" s="69"/>
      <c r="O20" s="44"/>
    </row>
    <row r="21" spans="2:19" ht="15">
      <c r="B21" s="43"/>
      <c r="C21" s="254" t="s">
        <v>43</v>
      </c>
      <c r="D21" s="255" t="s">
        <v>26</v>
      </c>
      <c r="E21" s="256" t="s">
        <v>24</v>
      </c>
      <c r="F21" s="258" t="s">
        <v>23</v>
      </c>
      <c r="G21" s="259" t="s">
        <v>37</v>
      </c>
      <c r="H21" s="75"/>
      <c r="I21" s="87"/>
      <c r="K21" s="87"/>
      <c r="L21" s="35"/>
      <c r="M21" s="35"/>
      <c r="N21" s="35"/>
      <c r="O21" s="44"/>
    </row>
    <row r="22" spans="2:19" ht="15">
      <c r="B22" s="43"/>
      <c r="C22" s="254"/>
      <c r="D22" s="255"/>
      <c r="E22" s="257"/>
      <c r="F22" s="258"/>
      <c r="G22" s="259"/>
      <c r="I22" s="142"/>
      <c r="K22" s="12"/>
      <c r="L22" s="153"/>
      <c r="M22" s="142"/>
      <c r="N22" s="142"/>
      <c r="O22" s="44"/>
      <c r="Q22" s="35"/>
    </row>
    <row r="23" spans="2:19" ht="15">
      <c r="B23" s="43"/>
      <c r="C23" s="54" t="s">
        <v>99</v>
      </c>
      <c r="D23" s="67">
        <f>F23*G23</f>
        <v>0</v>
      </c>
      <c r="E23" s="106">
        <f>D8</f>
        <v>0.28000000000000003</v>
      </c>
      <c r="F23" s="161">
        <f>E8</f>
        <v>0</v>
      </c>
      <c r="G23" s="109">
        <v>56222</v>
      </c>
      <c r="I23" s="147"/>
      <c r="J23" s="114"/>
      <c r="K23" s="154"/>
      <c r="L23" s="147"/>
      <c r="M23" s="155"/>
      <c r="N23" s="155"/>
      <c r="O23" s="44"/>
      <c r="Q23" s="45"/>
    </row>
    <row r="24" spans="2:19" s="6" customFormat="1" ht="12">
      <c r="B24" s="59"/>
      <c r="C24" s="7"/>
      <c r="F24" s="11" t="str">
        <f>IF(F23&lt;=E23,"Import vàlid","Import NO vàlid")</f>
        <v>Import vàlid</v>
      </c>
      <c r="I24" s="11"/>
      <c r="M24" s="11"/>
      <c r="N24" s="11"/>
      <c r="O24" s="74"/>
      <c r="Q24" s="60"/>
    </row>
    <row r="25" spans="2:19" ht="14.45" customHeight="1">
      <c r="B25" s="46"/>
      <c r="C25" s="47"/>
      <c r="D25" s="76"/>
      <c r="E25" s="88"/>
      <c r="F25" s="47"/>
      <c r="G25" s="47"/>
      <c r="H25" s="47"/>
      <c r="I25" s="47"/>
      <c r="J25" s="77"/>
      <c r="K25" s="156"/>
      <c r="L25" s="77"/>
      <c r="M25" s="77"/>
      <c r="N25" s="77"/>
      <c r="O25" s="157"/>
      <c r="P25" s="77"/>
      <c r="Q25" s="36"/>
      <c r="R25" s="45"/>
      <c r="S25" s="77"/>
    </row>
    <row r="26" spans="2:19">
      <c r="B26" s="43"/>
      <c r="J26" s="41"/>
      <c r="K26" s="41"/>
      <c r="L26" s="41"/>
      <c r="M26" s="41"/>
      <c r="N26" s="41"/>
      <c r="O26" s="42"/>
    </row>
    <row r="27" spans="2:19" ht="15">
      <c r="B27" s="43"/>
      <c r="C27" s="254" t="s">
        <v>29</v>
      </c>
      <c r="D27" s="255" t="s">
        <v>26</v>
      </c>
      <c r="E27" s="256" t="s">
        <v>24</v>
      </c>
      <c r="F27" s="258" t="s">
        <v>23</v>
      </c>
      <c r="G27" s="259" t="s">
        <v>37</v>
      </c>
      <c r="H27" s="75"/>
      <c r="I27" s="87"/>
      <c r="K27" s="87"/>
      <c r="L27" s="35"/>
      <c r="M27" s="35"/>
      <c r="N27" s="35"/>
      <c r="O27" s="44"/>
    </row>
    <row r="28" spans="2:19" ht="15">
      <c r="B28" s="43"/>
      <c r="C28" s="254"/>
      <c r="D28" s="255"/>
      <c r="E28" s="257"/>
      <c r="F28" s="258"/>
      <c r="G28" s="259"/>
      <c r="I28" s="142"/>
      <c r="K28" s="12"/>
      <c r="L28" s="153"/>
      <c r="M28" s="142"/>
      <c r="N28" s="142"/>
      <c r="O28" s="44"/>
      <c r="Q28" s="35"/>
    </row>
    <row r="29" spans="2:19" ht="15">
      <c r="B29" s="43"/>
      <c r="C29" s="54" t="s">
        <v>40</v>
      </c>
      <c r="D29" s="67">
        <f>F29*G29</f>
        <v>0</v>
      </c>
      <c r="E29" s="106">
        <f>D9</f>
        <v>7.0000000000000007E-2</v>
      </c>
      <c r="F29" s="161">
        <f>E9</f>
        <v>0</v>
      </c>
      <c r="G29" s="109">
        <v>44275</v>
      </c>
      <c r="I29" s="147"/>
      <c r="J29" s="114"/>
      <c r="K29" s="154"/>
      <c r="L29" s="147"/>
      <c r="M29" s="155"/>
      <c r="N29" s="155"/>
      <c r="O29" s="44"/>
      <c r="Q29" s="45"/>
    </row>
    <row r="30" spans="2:19" s="6" customFormat="1" ht="12">
      <c r="B30" s="59"/>
      <c r="C30" s="7"/>
      <c r="F30" s="11" t="str">
        <f>IF(F29&lt;=E29,"Import vàlid","Import NO vàlid")</f>
        <v>Import vàlid</v>
      </c>
      <c r="I30" s="11"/>
      <c r="M30" s="11"/>
      <c r="N30" s="11"/>
      <c r="O30" s="74"/>
      <c r="Q30" s="60"/>
    </row>
    <row r="31" spans="2:19" ht="14.45" customHeight="1">
      <c r="B31" s="46"/>
      <c r="C31" s="47"/>
      <c r="D31" s="76"/>
      <c r="E31" s="88"/>
      <c r="F31" s="47"/>
      <c r="G31" s="47"/>
      <c r="H31" s="47"/>
      <c r="I31" s="47"/>
      <c r="J31" s="53"/>
      <c r="K31" s="156"/>
      <c r="L31" s="77"/>
      <c r="M31" s="77"/>
      <c r="N31" s="77"/>
      <c r="O31" s="80"/>
      <c r="P31" s="77"/>
      <c r="Q31" s="36"/>
      <c r="R31" s="45"/>
      <c r="S31" s="77"/>
    </row>
    <row r="32" spans="2:19">
      <c r="B32" s="40"/>
      <c r="C32" s="41"/>
      <c r="D32" s="41"/>
      <c r="E32" s="41"/>
      <c r="F32" s="41"/>
      <c r="G32" s="41"/>
      <c r="H32" s="41"/>
      <c r="J32" s="41"/>
      <c r="K32" s="41"/>
      <c r="L32" s="41"/>
      <c r="M32" s="41"/>
      <c r="N32" s="41"/>
      <c r="O32" s="42"/>
    </row>
    <row r="33" spans="2:19" ht="15">
      <c r="B33" s="43"/>
      <c r="C33" s="254" t="s">
        <v>29</v>
      </c>
      <c r="D33" s="255" t="s">
        <v>26</v>
      </c>
      <c r="E33" s="256" t="s">
        <v>24</v>
      </c>
      <c r="F33" s="258" t="s">
        <v>23</v>
      </c>
      <c r="G33" s="259" t="s">
        <v>37</v>
      </c>
      <c r="H33" s="75"/>
      <c r="I33" s="87"/>
      <c r="K33" s="87"/>
      <c r="L33" s="35"/>
      <c r="M33" s="35"/>
      <c r="N33" s="35"/>
      <c r="O33" s="44"/>
    </row>
    <row r="34" spans="2:19" ht="15">
      <c r="B34" s="43"/>
      <c r="C34" s="254"/>
      <c r="D34" s="255"/>
      <c r="E34" s="257"/>
      <c r="F34" s="258"/>
      <c r="G34" s="259"/>
      <c r="I34" s="142"/>
      <c r="K34" s="12"/>
      <c r="L34" s="153"/>
      <c r="M34" s="142"/>
      <c r="N34" s="142"/>
      <c r="O34" s="44"/>
      <c r="Q34" s="35"/>
    </row>
    <row r="35" spans="2:19" ht="15">
      <c r="B35" s="43"/>
      <c r="C35" s="54" t="s">
        <v>41</v>
      </c>
      <c r="D35" s="67">
        <f>F35*G35</f>
        <v>0</v>
      </c>
      <c r="E35" s="106">
        <f>D10</f>
        <v>0.02</v>
      </c>
      <c r="F35" s="161">
        <f>E10</f>
        <v>0</v>
      </c>
      <c r="G35" s="109">
        <v>10064</v>
      </c>
      <c r="I35" s="147"/>
      <c r="J35" s="114"/>
      <c r="K35" s="154"/>
      <c r="L35" s="147"/>
      <c r="M35" s="155"/>
      <c r="N35" s="155"/>
      <c r="O35" s="44"/>
      <c r="Q35" s="45"/>
    </row>
    <row r="36" spans="2:19" s="4" customFormat="1" ht="12">
      <c r="B36" s="55"/>
      <c r="F36" s="11" t="str">
        <f>IF(F35&lt;=E35,"Import vàlid","Import NO vàlid")</f>
        <v>Import vàlid</v>
      </c>
      <c r="I36" s="11"/>
      <c r="J36" s="6"/>
      <c r="K36" s="6"/>
      <c r="L36" s="6"/>
      <c r="M36" s="11"/>
      <c r="N36" s="11"/>
      <c r="O36" s="81"/>
      <c r="Q36" s="58"/>
    </row>
    <row r="37" spans="2:19">
      <c r="B37" s="46"/>
      <c r="C37" s="47"/>
      <c r="D37" s="76"/>
      <c r="E37" s="88"/>
      <c r="F37" s="47"/>
      <c r="G37" s="47"/>
      <c r="H37" s="47"/>
      <c r="I37" s="47"/>
      <c r="J37" s="53"/>
      <c r="K37" s="156"/>
      <c r="L37" s="77"/>
      <c r="M37" s="77"/>
      <c r="N37" s="77"/>
      <c r="O37" s="80"/>
      <c r="P37" s="77"/>
      <c r="Q37" s="36"/>
      <c r="R37" s="45"/>
      <c r="S37" s="77"/>
    </row>
    <row r="38" spans="2:19">
      <c r="B38" s="40"/>
      <c r="C38" s="41"/>
      <c r="D38" s="41"/>
      <c r="E38" s="41"/>
      <c r="F38" s="41"/>
      <c r="G38" s="41"/>
      <c r="H38" s="41"/>
      <c r="J38" s="41"/>
      <c r="K38" s="41"/>
      <c r="L38" s="41"/>
      <c r="M38" s="41"/>
      <c r="N38" s="41"/>
      <c r="O38" s="42"/>
    </row>
    <row r="39" spans="2:19" ht="15">
      <c r="B39" s="43"/>
      <c r="C39" s="254" t="s">
        <v>100</v>
      </c>
      <c r="D39" s="255" t="s">
        <v>26</v>
      </c>
      <c r="E39" s="256" t="s">
        <v>24</v>
      </c>
      <c r="F39" s="258" t="s">
        <v>23</v>
      </c>
      <c r="G39" s="259" t="s">
        <v>37</v>
      </c>
      <c r="H39" s="75"/>
      <c r="I39" s="87"/>
      <c r="K39" s="87"/>
      <c r="L39" s="35"/>
      <c r="M39" s="35"/>
      <c r="N39" s="35"/>
      <c r="O39" s="44"/>
    </row>
    <row r="40" spans="2:19" ht="15">
      <c r="B40" s="43"/>
      <c r="C40" s="254"/>
      <c r="D40" s="255"/>
      <c r="E40" s="257"/>
      <c r="F40" s="258"/>
      <c r="G40" s="259"/>
      <c r="I40" s="142"/>
      <c r="K40" s="12"/>
      <c r="L40" s="153"/>
      <c r="M40" s="142"/>
      <c r="N40" s="142"/>
      <c r="O40" s="44"/>
      <c r="Q40" s="35"/>
    </row>
    <row r="41" spans="2:19" ht="15">
      <c r="B41" s="43"/>
      <c r="C41" s="54" t="s">
        <v>42</v>
      </c>
      <c r="D41" s="67">
        <f>F41*G41</f>
        <v>0</v>
      </c>
      <c r="E41" s="106">
        <f>D11</f>
        <v>0.01</v>
      </c>
      <c r="F41" s="161">
        <f>E11</f>
        <v>0</v>
      </c>
      <c r="G41" s="109">
        <v>0</v>
      </c>
      <c r="I41" s="147"/>
      <c r="J41" s="114"/>
      <c r="K41" s="154"/>
      <c r="L41" s="147"/>
      <c r="M41" s="155"/>
      <c r="N41" s="155"/>
      <c r="O41" s="44"/>
      <c r="Q41" s="45"/>
    </row>
    <row r="42" spans="2:19" s="4" customFormat="1" ht="12">
      <c r="B42" s="55"/>
      <c r="F42" s="11" t="str">
        <f>IF(F41&lt;=E41,"Import vàlid","Import NO vàlid")</f>
        <v>Import vàlid</v>
      </c>
      <c r="I42" s="11"/>
      <c r="J42" s="6"/>
      <c r="K42" s="6"/>
      <c r="L42" s="6"/>
      <c r="M42" s="11"/>
      <c r="N42" s="11"/>
      <c r="O42" s="81"/>
      <c r="Q42" s="58"/>
    </row>
    <row r="43" spans="2:19" s="4" customFormat="1" ht="12">
      <c r="B43" s="164"/>
      <c r="C43" s="165"/>
      <c r="D43" s="165"/>
      <c r="E43" s="165"/>
      <c r="F43" s="166"/>
      <c r="G43" s="165"/>
      <c r="H43" s="165"/>
      <c r="I43" s="166"/>
      <c r="J43" s="167"/>
      <c r="K43" s="167"/>
      <c r="L43" s="167"/>
      <c r="M43" s="166"/>
      <c r="N43" s="166"/>
      <c r="O43" s="168"/>
      <c r="Q43" s="58"/>
    </row>
  </sheetData>
  <sheetProtection selectLockedCells="1"/>
  <mergeCells count="25">
    <mergeCell ref="B8:C8"/>
    <mergeCell ref="B9:C9"/>
    <mergeCell ref="B10:C10"/>
    <mergeCell ref="B11:C11"/>
    <mergeCell ref="C39:C40"/>
    <mergeCell ref="D39:D40"/>
    <mergeCell ref="E39:E40"/>
    <mergeCell ref="F39:F40"/>
    <mergeCell ref="G39:G40"/>
    <mergeCell ref="C33:C34"/>
    <mergeCell ref="D33:D34"/>
    <mergeCell ref="E33:E34"/>
    <mergeCell ref="F33:F34"/>
    <mergeCell ref="G33:G34"/>
    <mergeCell ref="K16:M16"/>
    <mergeCell ref="G27:G28"/>
    <mergeCell ref="F27:F28"/>
    <mergeCell ref="C27:C28"/>
    <mergeCell ref="D27:D28"/>
    <mergeCell ref="E27:E28"/>
    <mergeCell ref="C21:C22"/>
    <mergeCell ref="D21:D22"/>
    <mergeCell ref="E21:E22"/>
    <mergeCell ref="F21:F22"/>
    <mergeCell ref="G21:G22"/>
  </mergeCells>
  <phoneticPr fontId="6" type="noConversion"/>
  <conditionalFormatting sqref="F30 M29:N29 L27:L28 C25:P25 I37 C31:P31">
    <cfRule type="containsText" dxfId="179" priority="481" operator="containsText" text="Import NO Vàlid">
      <formula>NOT(ISERROR(SEARCH("Import NO Vàlid",C25)))</formula>
    </cfRule>
    <cfRule type="containsText" dxfId="178" priority="482" operator="containsText" text="Import Vàlid">
      <formula>NOT(ISERROR(SEARCH("Import Vàlid",C25)))</formula>
    </cfRule>
  </conditionalFormatting>
  <conditionalFormatting sqref="M30">
    <cfRule type="containsText" dxfId="177" priority="342" operator="containsText" text="Factor NO Vàlid">
      <formula>NOT(ISERROR(SEARCH("Factor NO Vàlid",M30)))</formula>
    </cfRule>
  </conditionalFormatting>
  <conditionalFormatting sqref="M30">
    <cfRule type="containsText" dxfId="176" priority="341" operator="containsText" text="Factor Vàlid">
      <formula>NOT(ISERROR(SEARCH("Factor Vàlid",M30)))</formula>
    </cfRule>
  </conditionalFormatting>
  <conditionalFormatting sqref="N30">
    <cfRule type="containsText" dxfId="175" priority="340" operator="containsText" text="Factor NO Vàlid">
      <formula>NOT(ISERROR(SEARCH("Factor NO Vàlid",N30)))</formula>
    </cfRule>
  </conditionalFormatting>
  <conditionalFormatting sqref="N30">
    <cfRule type="containsText" dxfId="174" priority="339" operator="containsText" text="Factor Vàlid">
      <formula>NOT(ISERROR(SEARCH("Factor Vàlid",N30)))</formula>
    </cfRule>
  </conditionalFormatting>
  <conditionalFormatting sqref="I30">
    <cfRule type="containsText" dxfId="173" priority="338" operator="containsText" text="Factor NO Vàlid">
      <formula>NOT(ISERROR(SEARCH("Factor NO Vàlid",I30)))</formula>
    </cfRule>
  </conditionalFormatting>
  <conditionalFormatting sqref="I30">
    <cfRule type="containsText" dxfId="172" priority="337" operator="containsText" text="Factor Vàlid">
      <formula>NOT(ISERROR(SEARCH("Factor Vàlid",I30)))</formula>
    </cfRule>
  </conditionalFormatting>
  <conditionalFormatting sqref="N27">
    <cfRule type="containsText" dxfId="171" priority="83" operator="containsText" text="Import NO Vàlid">
      <formula>NOT(ISERROR(SEARCH("Import NO Vàlid",N27)))</formula>
    </cfRule>
    <cfRule type="containsText" dxfId="170" priority="84" operator="containsText" text="Import Vàlid">
      <formula>NOT(ISERROR(SEARCH("Import Vàlid",N27)))</formula>
    </cfRule>
  </conditionalFormatting>
  <conditionalFormatting sqref="M27">
    <cfRule type="containsText" dxfId="169" priority="85" operator="containsText" text="Import NO Vàlid">
      <formula>NOT(ISERROR(SEARCH("Import NO Vàlid",M27)))</formula>
    </cfRule>
    <cfRule type="containsText" dxfId="168" priority="86" operator="containsText" text="Import Vàlid">
      <formula>NOT(ISERROR(SEARCH("Import Vàlid",M27)))</formula>
    </cfRule>
  </conditionalFormatting>
  <conditionalFormatting sqref="I36">
    <cfRule type="containsText" dxfId="167" priority="70" operator="containsText" text="Factor NO Vàlid">
      <formula>NOT(ISERROR(SEARCH("Factor NO Vàlid",I36)))</formula>
    </cfRule>
  </conditionalFormatting>
  <conditionalFormatting sqref="I36">
    <cfRule type="containsText" dxfId="166" priority="69" operator="containsText" text="Factor Vàlid">
      <formula>NOT(ISERROR(SEARCH("Factor Vàlid",I36)))</formula>
    </cfRule>
  </conditionalFormatting>
  <conditionalFormatting sqref="N33">
    <cfRule type="containsText" dxfId="165" priority="65" operator="containsText" text="Import NO Vàlid">
      <formula>NOT(ISERROR(SEARCH("Import NO Vàlid",N33)))</formula>
    </cfRule>
    <cfRule type="containsText" dxfId="164" priority="66" operator="containsText" text="Import Vàlid">
      <formula>NOT(ISERROR(SEARCH("Import Vàlid",N33)))</formula>
    </cfRule>
  </conditionalFormatting>
  <conditionalFormatting sqref="N36">
    <cfRule type="containsText" dxfId="163" priority="64" operator="containsText" text="Factor NO Vàlid">
      <formula>NOT(ISERROR(SEARCH("Factor NO Vàlid",N36)))</formula>
    </cfRule>
  </conditionalFormatting>
  <conditionalFormatting sqref="N36">
    <cfRule type="containsText" dxfId="162" priority="63" operator="containsText" text="Factor Vàlid">
      <formula>NOT(ISERROR(SEARCH("Factor Vàlid",N36)))</formula>
    </cfRule>
  </conditionalFormatting>
  <conditionalFormatting sqref="L34">
    <cfRule type="containsText" dxfId="161" priority="73" operator="containsText" text="Import NO Vàlid">
      <formula>NOT(ISERROR(SEARCH("Import NO Vàlid",L34)))</formula>
    </cfRule>
    <cfRule type="containsText" dxfId="160" priority="74" operator="containsText" text="Import Vàlid">
      <formula>NOT(ISERROR(SEARCH("Import Vàlid",L34)))</formula>
    </cfRule>
  </conditionalFormatting>
  <conditionalFormatting sqref="C37:H37 P37 J37:M37">
    <cfRule type="containsText" dxfId="159" priority="77" operator="containsText" text="Import NO Vàlid">
      <formula>NOT(ISERROR(SEARCH("Import NO Vàlid",C37)))</formula>
    </cfRule>
    <cfRule type="containsText" dxfId="158" priority="78" operator="containsText" text="Import Vàlid">
      <formula>NOT(ISERROR(SEARCH("Import Vàlid",C37)))</formula>
    </cfRule>
  </conditionalFormatting>
  <conditionalFormatting sqref="L33:M33">
    <cfRule type="containsText" dxfId="157" priority="75" operator="containsText" text="Import NO Vàlid">
      <formula>NOT(ISERROR(SEARCH("Import NO Vàlid",L33)))</formula>
    </cfRule>
    <cfRule type="containsText" dxfId="156" priority="76" operator="containsText" text="Import Vàlid">
      <formula>NOT(ISERROR(SEARCH("Import Vàlid",L33)))</formula>
    </cfRule>
  </conditionalFormatting>
  <conditionalFormatting sqref="M36">
    <cfRule type="containsText" dxfId="155" priority="72" operator="containsText" text="Factor NO Vàlid">
      <formula>NOT(ISERROR(SEARCH("Factor NO Vàlid",M36)))</formula>
    </cfRule>
  </conditionalFormatting>
  <conditionalFormatting sqref="M36">
    <cfRule type="containsText" dxfId="154" priority="71" operator="containsText" text="Factor Vàlid">
      <formula>NOT(ISERROR(SEARCH("Factor Vàlid",M36)))</formula>
    </cfRule>
  </conditionalFormatting>
  <conditionalFormatting sqref="N37:O37">
    <cfRule type="containsText" dxfId="153" priority="67" operator="containsText" text="Import NO Vàlid">
      <formula>NOT(ISERROR(SEARCH("Import NO Vàlid",N37)))</formula>
    </cfRule>
    <cfRule type="containsText" dxfId="152" priority="68" operator="containsText" text="Import Vàlid">
      <formula>NOT(ISERROR(SEARCH("Import Vàlid",N37)))</formula>
    </cfRule>
  </conditionalFormatting>
  <conditionalFormatting sqref="F36">
    <cfRule type="containsText" dxfId="151" priority="61" operator="containsText" text="Import NO Vàlid">
      <formula>NOT(ISERROR(SEARCH("Import NO Vàlid",F36)))</formula>
    </cfRule>
    <cfRule type="containsText" dxfId="150" priority="62" operator="containsText" text="Import Vàlid">
      <formula>NOT(ISERROR(SEARCH("Import Vàlid",F36)))</formula>
    </cfRule>
  </conditionalFormatting>
  <conditionalFormatting sqref="M35:N35">
    <cfRule type="containsText" dxfId="149" priority="59" operator="containsText" text="Import NO Vàlid">
      <formula>NOT(ISERROR(SEARCH("Import NO Vàlid",M35)))</formula>
    </cfRule>
    <cfRule type="containsText" dxfId="148" priority="60" operator="containsText" text="Import Vàlid">
      <formula>NOT(ISERROR(SEARCH("Import Vàlid",M35)))</formula>
    </cfRule>
  </conditionalFormatting>
  <conditionalFormatting sqref="I42:I43">
    <cfRule type="containsText" dxfId="147" priority="50" operator="containsText" text="Factor NO Vàlid">
      <formula>NOT(ISERROR(SEARCH("Factor NO Vàlid",I42)))</formula>
    </cfRule>
  </conditionalFormatting>
  <conditionalFormatting sqref="I42:I43">
    <cfRule type="containsText" dxfId="146" priority="49" operator="containsText" text="Factor Vàlid">
      <formula>NOT(ISERROR(SEARCH("Factor Vàlid",I42)))</formula>
    </cfRule>
  </conditionalFormatting>
  <conditionalFormatting sqref="N39">
    <cfRule type="containsText" dxfId="145" priority="45" operator="containsText" text="Import NO Vàlid">
      <formula>NOT(ISERROR(SEARCH("Import NO Vàlid",N39)))</formula>
    </cfRule>
    <cfRule type="containsText" dxfId="144" priority="46" operator="containsText" text="Import Vàlid">
      <formula>NOT(ISERROR(SEARCH("Import Vàlid",N39)))</formula>
    </cfRule>
  </conditionalFormatting>
  <conditionalFormatting sqref="N42:N43">
    <cfRule type="containsText" dxfId="143" priority="44" operator="containsText" text="Factor NO Vàlid">
      <formula>NOT(ISERROR(SEARCH("Factor NO Vàlid",N42)))</formula>
    </cfRule>
  </conditionalFormatting>
  <conditionalFormatting sqref="N42:N43">
    <cfRule type="containsText" dxfId="142" priority="43" operator="containsText" text="Factor Vàlid">
      <formula>NOT(ISERROR(SEARCH("Factor Vàlid",N42)))</formula>
    </cfRule>
  </conditionalFormatting>
  <conditionalFormatting sqref="L40">
    <cfRule type="containsText" dxfId="141" priority="53" operator="containsText" text="Import NO Vàlid">
      <formula>NOT(ISERROR(SEARCH("Import NO Vàlid",L40)))</formula>
    </cfRule>
    <cfRule type="containsText" dxfId="140" priority="54" operator="containsText" text="Import Vàlid">
      <formula>NOT(ISERROR(SEARCH("Import Vàlid",L40)))</formula>
    </cfRule>
  </conditionalFormatting>
  <conditionalFormatting sqref="L39:M39">
    <cfRule type="containsText" dxfId="139" priority="55" operator="containsText" text="Import NO Vàlid">
      <formula>NOT(ISERROR(SEARCH("Import NO Vàlid",L39)))</formula>
    </cfRule>
    <cfRule type="containsText" dxfId="138" priority="56" operator="containsText" text="Import Vàlid">
      <formula>NOT(ISERROR(SEARCH("Import Vàlid",L39)))</formula>
    </cfRule>
  </conditionalFormatting>
  <conditionalFormatting sqref="M42:M43">
    <cfRule type="containsText" dxfId="137" priority="52" operator="containsText" text="Factor NO Vàlid">
      <formula>NOT(ISERROR(SEARCH("Factor NO Vàlid",M42)))</formula>
    </cfRule>
  </conditionalFormatting>
  <conditionalFormatting sqref="M42:M43">
    <cfRule type="containsText" dxfId="136" priority="51" operator="containsText" text="Factor Vàlid">
      <formula>NOT(ISERROR(SEARCH("Factor Vàlid",M42)))</formula>
    </cfRule>
  </conditionalFormatting>
  <conditionalFormatting sqref="F42:F43">
    <cfRule type="containsText" dxfId="135" priority="41" operator="containsText" text="Import NO Vàlid">
      <formula>NOT(ISERROR(SEARCH("Import NO Vàlid",F42)))</formula>
    </cfRule>
    <cfRule type="containsText" dxfId="134" priority="42" operator="containsText" text="Import Vàlid">
      <formula>NOT(ISERROR(SEARCH("Import Vàlid",F42)))</formula>
    </cfRule>
  </conditionalFormatting>
  <conditionalFormatting sqref="M41:N41">
    <cfRule type="containsText" dxfId="133" priority="39" operator="containsText" text="Import NO Vàlid">
      <formula>NOT(ISERROR(SEARCH("Import NO Vàlid",M41)))</formula>
    </cfRule>
    <cfRule type="containsText" dxfId="132" priority="40" operator="containsText" text="Import Vàlid">
      <formula>NOT(ISERROR(SEARCH("Import Vàlid",M41)))</formula>
    </cfRule>
  </conditionalFormatting>
  <conditionalFormatting sqref="F24 M23:N23 L21:L22">
    <cfRule type="containsText" dxfId="131" priority="37" operator="containsText" text="Import NO Vàlid">
      <formula>NOT(ISERROR(SEARCH("Import NO Vàlid",F21)))</formula>
    </cfRule>
    <cfRule type="containsText" dxfId="130" priority="38" operator="containsText" text="Import Vàlid">
      <formula>NOT(ISERROR(SEARCH("Import Vàlid",F21)))</formula>
    </cfRule>
  </conditionalFormatting>
  <conditionalFormatting sqref="M24">
    <cfRule type="containsText" dxfId="129" priority="36" operator="containsText" text="Factor NO Vàlid">
      <formula>NOT(ISERROR(SEARCH("Factor NO Vàlid",M24)))</formula>
    </cfRule>
  </conditionalFormatting>
  <conditionalFormatting sqref="M24">
    <cfRule type="containsText" dxfId="128" priority="35" operator="containsText" text="Factor Vàlid">
      <formula>NOT(ISERROR(SEARCH("Factor Vàlid",M24)))</formula>
    </cfRule>
  </conditionalFormatting>
  <conditionalFormatting sqref="N24">
    <cfRule type="containsText" dxfId="127" priority="34" operator="containsText" text="Factor NO Vàlid">
      <formula>NOT(ISERROR(SEARCH("Factor NO Vàlid",N24)))</formula>
    </cfRule>
  </conditionalFormatting>
  <conditionalFormatting sqref="N24">
    <cfRule type="containsText" dxfId="126" priority="33" operator="containsText" text="Factor Vàlid">
      <formula>NOT(ISERROR(SEARCH("Factor Vàlid",N24)))</formula>
    </cfRule>
  </conditionalFormatting>
  <conditionalFormatting sqref="I24">
    <cfRule type="containsText" dxfId="125" priority="32" operator="containsText" text="Factor NO Vàlid">
      <formula>NOT(ISERROR(SEARCH("Factor NO Vàlid",I24)))</formula>
    </cfRule>
  </conditionalFormatting>
  <conditionalFormatting sqref="I24">
    <cfRule type="containsText" dxfId="124" priority="31" operator="containsText" text="Factor Vàlid">
      <formula>NOT(ISERROR(SEARCH("Factor Vàlid",I24)))</formula>
    </cfRule>
  </conditionalFormatting>
  <conditionalFormatting sqref="N21">
    <cfRule type="containsText" dxfId="123" priority="27" operator="containsText" text="Import NO Vàlid">
      <formula>NOT(ISERROR(SEARCH("Import NO Vàlid",N21)))</formula>
    </cfRule>
    <cfRule type="containsText" dxfId="122" priority="28" operator="containsText" text="Import Vàlid">
      <formula>NOT(ISERROR(SEARCH("Import Vàlid",N21)))</formula>
    </cfRule>
  </conditionalFormatting>
  <conditionalFormatting sqref="M21">
    <cfRule type="containsText" dxfId="121" priority="29" operator="containsText" text="Import NO Vàlid">
      <formula>NOT(ISERROR(SEARCH("Import NO Vàlid",M21)))</formula>
    </cfRule>
    <cfRule type="containsText" dxfId="120" priority="30" operator="containsText" text="Import Vàlid">
      <formula>NOT(ISERROR(SEARCH("Import Vàlid",M21)))</formula>
    </cfRule>
  </conditionalFormatting>
  <conditionalFormatting sqref="F9">
    <cfRule type="containsText" dxfId="119" priority="25" operator="containsText" text="Import Vàlid">
      <formula>NOT(ISERROR(SEARCH("Import Vàlid",F9)))</formula>
    </cfRule>
  </conditionalFormatting>
  <conditionalFormatting sqref="F9">
    <cfRule type="containsText" dxfId="118" priority="26" operator="containsText" text="Import NO Vàlid">
      <formula>NOT(ISERROR(SEARCH("Import NO Vàlid",F9)))</formula>
    </cfRule>
  </conditionalFormatting>
  <conditionalFormatting sqref="F8">
    <cfRule type="containsText" dxfId="117" priority="24" operator="containsText" text="Import NO Vàlid">
      <formula>NOT(ISERROR(SEARCH("Import NO Vàlid",F8)))</formula>
    </cfRule>
  </conditionalFormatting>
  <conditionalFormatting sqref="F8">
    <cfRule type="containsText" dxfId="116" priority="23" operator="containsText" text="Import Vàlid">
      <formula>NOT(ISERROR(SEARCH("Import Vàlid",F8)))</formula>
    </cfRule>
  </conditionalFormatting>
  <conditionalFormatting sqref="F10:F11">
    <cfRule type="containsText" dxfId="115" priority="21" operator="containsText" text="Import Vàlid">
      <formula>NOT(ISERROR(SEARCH("Import Vàlid",F10)))</formula>
    </cfRule>
  </conditionalFormatting>
  <conditionalFormatting sqref="F10:F11">
    <cfRule type="containsText" dxfId="114" priority="22" operator="containsText" text="Import NO Vàlid">
      <formula>NOT(ISERROR(SEARCH("Import NO Vàlid",F10)))</formula>
    </cfRule>
  </conditionalFormatting>
  <pageMargins left="0.78740157480314965" right="0.78740157480314965" top="1.0236220472440944" bottom="1.0236220472440944" header="0.78740157480314965" footer="0.78740157480314965"/>
  <pageSetup paperSize="9" scale="68" fitToHeight="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5"/>
  <sheetViews>
    <sheetView showGridLines="0" topLeftCell="A13" zoomScale="80" zoomScaleNormal="80" zoomScalePageLayoutView="70" workbookViewId="0">
      <selection activeCell="S29" sqref="S29"/>
    </sheetView>
  </sheetViews>
  <sheetFormatPr defaultColWidth="11.375" defaultRowHeight="14.25"/>
  <cols>
    <col min="1" max="2" width="6.625" customWidth="1"/>
    <col min="3" max="3" width="18.625" customWidth="1"/>
    <col min="4" max="4" width="15.625" customWidth="1"/>
    <col min="5" max="7" width="12.625" customWidth="1"/>
    <col min="8" max="8" width="6.625" customWidth="1"/>
    <col min="9" max="9" width="13.625" customWidth="1"/>
    <col min="10" max="11" width="12.625" customWidth="1"/>
    <col min="12" max="12" width="9.75" customWidth="1"/>
    <col min="13" max="13" width="8.125" customWidth="1"/>
    <col min="14" max="16" width="12.625" customWidth="1"/>
    <col min="17" max="17" width="6.625" customWidth="1"/>
    <col min="18" max="18" width="7" customWidth="1"/>
    <col min="19" max="19" width="12.625" customWidth="1"/>
  </cols>
  <sheetData>
    <row r="1" spans="2:16" s="8" customFormat="1" ht="15">
      <c r="D1" s="12"/>
      <c r="E1" s="12"/>
      <c r="G1" s="62"/>
    </row>
    <row r="2" spans="2:16" s="8" customFormat="1" ht="15">
      <c r="D2" s="12"/>
      <c r="E2" s="12"/>
      <c r="G2" s="62"/>
    </row>
    <row r="3" spans="2:16" s="8" customFormat="1" ht="15">
      <c r="D3" s="12"/>
      <c r="E3" s="12"/>
      <c r="G3" s="62"/>
    </row>
    <row r="4" spans="2:16" ht="18">
      <c r="B4" s="10" t="s">
        <v>96</v>
      </c>
    </row>
    <row r="7" spans="2:16" ht="60">
      <c r="B7" s="37" t="s">
        <v>27</v>
      </c>
      <c r="C7" s="79"/>
      <c r="D7" s="125" t="s">
        <v>24</v>
      </c>
      <c r="E7" s="126" t="s">
        <v>23</v>
      </c>
      <c r="F7" s="128" t="s">
        <v>84</v>
      </c>
      <c r="G7" s="38" t="s">
        <v>25</v>
      </c>
      <c r="I7" s="87"/>
      <c r="J7" s="35"/>
      <c r="K7" s="35"/>
      <c r="L7" s="35"/>
      <c r="N7" s="12"/>
      <c r="O7" s="87"/>
    </row>
    <row r="8" spans="2:16" ht="15">
      <c r="B8" s="72" t="s">
        <v>118</v>
      </c>
      <c r="C8" s="79"/>
      <c r="D8" s="110">
        <v>13</v>
      </c>
      <c r="E8" s="107"/>
      <c r="F8" s="129" t="str">
        <f>IF(E8&lt;=D8,"Import vàlid","Import NO vàlid")</f>
        <v>Import vàlid</v>
      </c>
      <c r="G8" s="73">
        <f>D25</f>
        <v>0</v>
      </c>
      <c r="I8" s="187"/>
      <c r="J8" s="188"/>
      <c r="K8" s="188"/>
      <c r="L8" s="188"/>
      <c r="N8" s="189"/>
      <c r="O8" s="187"/>
    </row>
    <row r="9" spans="2:16" ht="30">
      <c r="B9" s="72" t="s">
        <v>119</v>
      </c>
      <c r="C9" s="79"/>
      <c r="D9" s="110">
        <v>18</v>
      </c>
      <c r="E9" s="107"/>
      <c r="F9" s="129" t="str">
        <f>IF(E9&lt;=D9,"Import vàlid","Import NO vàlid")</f>
        <v>Import vàlid</v>
      </c>
      <c r="G9" s="73">
        <f>D31</f>
        <v>0</v>
      </c>
      <c r="I9" s="184" t="s">
        <v>0</v>
      </c>
      <c r="J9" s="185" t="s">
        <v>90</v>
      </c>
      <c r="K9" s="185" t="s">
        <v>91</v>
      </c>
      <c r="L9" s="185" t="s">
        <v>92</v>
      </c>
      <c r="N9" s="186" t="s">
        <v>30</v>
      </c>
      <c r="O9" s="184" t="s">
        <v>31</v>
      </c>
    </row>
    <row r="10" spans="2:16" ht="15">
      <c r="B10" s="266" t="s">
        <v>140</v>
      </c>
      <c r="C10" s="267"/>
      <c r="D10" s="110">
        <v>7.0000000000000007E-2</v>
      </c>
      <c r="E10" s="160"/>
      <c r="F10" s="129" t="str">
        <f>IF(E10&lt;=D10,"Import vàlid","Import NO vàlid")</f>
        <v>Import vàlid</v>
      </c>
      <c r="G10" s="73">
        <f>SUM(D37+D43)</f>
        <v>0</v>
      </c>
      <c r="I10" s="131" t="s">
        <v>12</v>
      </c>
      <c r="J10" s="107"/>
      <c r="K10" s="107"/>
      <c r="L10" s="107"/>
      <c r="N10" s="131" t="s">
        <v>12</v>
      </c>
      <c r="O10" s="107"/>
    </row>
    <row r="11" spans="2:16" ht="15">
      <c r="B11" s="33" t="s">
        <v>4</v>
      </c>
      <c r="C11" s="28"/>
      <c r="D11" s="158"/>
      <c r="G11" s="159">
        <f>SUM(G8:G10)</f>
        <v>0</v>
      </c>
      <c r="I11" s="131" t="s">
        <v>98</v>
      </c>
      <c r="J11" s="111">
        <v>1</v>
      </c>
      <c r="K11" s="111">
        <v>2</v>
      </c>
      <c r="L11" s="111">
        <v>3.5</v>
      </c>
      <c r="M11" s="27" t="s">
        <v>0</v>
      </c>
      <c r="N11" s="131" t="s">
        <v>98</v>
      </c>
      <c r="O11" s="111">
        <v>1.5</v>
      </c>
      <c r="P11" s="93">
        <v>0.1</v>
      </c>
    </row>
    <row r="12" spans="2:16">
      <c r="J12" s="11" t="str">
        <f>IF(J10&lt;=J11,"Factor Vàlid","Factor NO Vàlid")</f>
        <v>Factor Vàlid</v>
      </c>
      <c r="K12" s="11" t="str">
        <f>IF(K10&lt;=K11,"Factor Vàlid","Factor NO Vàlid")</f>
        <v>Factor Vàlid</v>
      </c>
      <c r="L12" s="11" t="str">
        <f>IF(L10&lt;=L11,"Factor Vàlid","Factor NO Vàlid")</f>
        <v>Factor Vàlid</v>
      </c>
      <c r="O12" s="129" t="str">
        <f>IF(O10&lt;=O11,"Factor Vàlid","Factor NO Vàlid")</f>
        <v>Factor Vàlid</v>
      </c>
    </row>
    <row r="13" spans="2:16" ht="15">
      <c r="B13" s="33" t="s">
        <v>151</v>
      </c>
      <c r="C13" s="50"/>
      <c r="D13" s="71">
        <f>G11*16</f>
        <v>0</v>
      </c>
      <c r="H13" s="8"/>
      <c r="I13" s="8"/>
      <c r="J13" s="8"/>
      <c r="K13" s="12"/>
    </row>
    <row r="14" spans="2:16" ht="15">
      <c r="B14" s="8"/>
      <c r="C14" s="8"/>
      <c r="D14" s="8"/>
      <c r="I14" s="263"/>
      <c r="J14" s="263"/>
      <c r="K14" s="12"/>
    </row>
    <row r="15" spans="2:16" ht="15">
      <c r="B15" s="8"/>
      <c r="C15" s="8"/>
      <c r="D15" s="8"/>
      <c r="I15" s="12"/>
      <c r="J15" s="12"/>
      <c r="K15" s="12"/>
    </row>
    <row r="17" spans="2:19" ht="15">
      <c r="I17" s="263"/>
      <c r="J17" s="263"/>
      <c r="K17" s="12"/>
      <c r="M17" s="263"/>
      <c r="N17" s="263"/>
      <c r="O17" s="263"/>
      <c r="P17" s="12"/>
    </row>
    <row r="19" spans="2:19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2"/>
    </row>
    <row r="20" spans="2:19" ht="15">
      <c r="B20" s="43"/>
      <c r="C20" s="26" t="s">
        <v>89</v>
      </c>
      <c r="K20" s="69"/>
      <c r="Q20" s="44"/>
    </row>
    <row r="21" spans="2:19" ht="15">
      <c r="B21" s="43"/>
      <c r="C21" s="26"/>
      <c r="K21" s="69"/>
      <c r="Q21" s="44"/>
    </row>
    <row r="22" spans="2:19">
      <c r="B22" s="40"/>
      <c r="C22" s="41"/>
      <c r="D22" s="41"/>
      <c r="E22" s="41"/>
      <c r="F22" s="41"/>
      <c r="G22" s="41"/>
      <c r="H22" s="41"/>
      <c r="I22" s="84"/>
      <c r="J22" s="41"/>
      <c r="K22" s="41"/>
      <c r="L22" s="41"/>
      <c r="M22" s="41"/>
      <c r="N22" s="41"/>
      <c r="O22" s="41"/>
      <c r="P22" s="41"/>
      <c r="Q22" s="42"/>
    </row>
    <row r="23" spans="2:19" ht="45">
      <c r="B23" s="43"/>
      <c r="C23" s="254" t="s">
        <v>122</v>
      </c>
      <c r="D23" s="255" t="s">
        <v>26</v>
      </c>
      <c r="E23" s="256" t="s">
        <v>24</v>
      </c>
      <c r="F23" s="258" t="s">
        <v>23</v>
      </c>
      <c r="G23" s="259" t="s">
        <v>22</v>
      </c>
      <c r="H23" s="75"/>
      <c r="I23" s="112" t="s">
        <v>7</v>
      </c>
      <c r="J23" s="143" t="s">
        <v>123</v>
      </c>
      <c r="K23" s="191"/>
      <c r="L23" s="247"/>
      <c r="M23" s="87"/>
      <c r="N23" s="12"/>
      <c r="O23" s="87"/>
      <c r="P23" s="87"/>
      <c r="Q23" s="44"/>
    </row>
    <row r="24" spans="2:19" ht="15">
      <c r="B24" s="43"/>
      <c r="C24" s="254"/>
      <c r="D24" s="255"/>
      <c r="E24" s="257"/>
      <c r="F24" s="258"/>
      <c r="G24" s="259"/>
      <c r="I24" s="131"/>
      <c r="J24" s="190"/>
      <c r="K24" s="192"/>
      <c r="L24" s="248"/>
      <c r="M24" s="12"/>
      <c r="N24" s="12"/>
      <c r="O24" s="148"/>
      <c r="P24" s="142"/>
      <c r="Q24" s="44"/>
      <c r="S24" s="35"/>
    </row>
    <row r="25" spans="2:19" ht="15">
      <c r="B25" s="43"/>
      <c r="C25" s="54" t="s">
        <v>120</v>
      </c>
      <c r="D25" s="67">
        <f>IF(G25&gt;0,F25*J25,0)</f>
        <v>0</v>
      </c>
      <c r="E25" s="162">
        <f>D8</f>
        <v>13</v>
      </c>
      <c r="F25" s="161">
        <f>E8</f>
        <v>0</v>
      </c>
      <c r="G25" s="109">
        <f>J25</f>
        <v>338</v>
      </c>
      <c r="I25" s="115" t="s">
        <v>22</v>
      </c>
      <c r="J25" s="194">
        <v>338</v>
      </c>
      <c r="K25" s="193"/>
      <c r="L25" s="249"/>
      <c r="M25" s="154"/>
      <c r="N25" s="12"/>
      <c r="O25" s="11"/>
      <c r="P25" s="147"/>
      <c r="Q25" s="44"/>
      <c r="S25" s="45"/>
    </row>
    <row r="26" spans="2:19" s="4" customFormat="1" ht="12">
      <c r="B26" s="55"/>
      <c r="F26" s="11" t="str">
        <f>IF(F25&lt;=E25,"Import vàlid","Import NO vàlid")</f>
        <v>Import vàlid</v>
      </c>
      <c r="I26" s="6"/>
      <c r="J26" s="83"/>
      <c r="K26" s="11"/>
      <c r="L26" s="250"/>
      <c r="M26" s="6"/>
      <c r="N26" s="6"/>
      <c r="O26" s="11"/>
      <c r="P26" s="11"/>
      <c r="Q26" s="81"/>
      <c r="S26" s="58"/>
    </row>
    <row r="27" spans="2:19" s="4" customFormat="1" ht="12">
      <c r="B27" s="55"/>
      <c r="F27" s="11"/>
      <c r="I27" s="6"/>
      <c r="K27" s="11"/>
      <c r="L27" s="167"/>
      <c r="M27" s="6"/>
      <c r="N27" s="6"/>
      <c r="O27" s="11"/>
      <c r="P27" s="11"/>
      <c r="Q27" s="81"/>
      <c r="S27" s="58"/>
    </row>
    <row r="28" spans="2:19">
      <c r="B28" s="40"/>
      <c r="C28" s="41"/>
      <c r="D28" s="41"/>
      <c r="E28" s="41"/>
      <c r="F28" s="41"/>
      <c r="G28" s="41"/>
      <c r="H28" s="41"/>
      <c r="I28" s="84"/>
      <c r="J28" s="41"/>
      <c r="K28" s="41"/>
      <c r="L28" s="251"/>
      <c r="M28" s="41"/>
      <c r="N28" s="41"/>
      <c r="O28" s="41"/>
      <c r="P28" s="41"/>
      <c r="Q28" s="42"/>
    </row>
    <row r="29" spans="2:19" ht="45">
      <c r="B29" s="43"/>
      <c r="C29" s="254" t="s">
        <v>122</v>
      </c>
      <c r="D29" s="255" t="s">
        <v>26</v>
      </c>
      <c r="E29" s="256" t="s">
        <v>24</v>
      </c>
      <c r="F29" s="258" t="s">
        <v>23</v>
      </c>
      <c r="G29" s="259" t="s">
        <v>22</v>
      </c>
      <c r="H29" s="75"/>
      <c r="I29" s="112" t="s">
        <v>7</v>
      </c>
      <c r="J29" s="143" t="s">
        <v>123</v>
      </c>
      <c r="K29" s="191"/>
      <c r="L29" s="247"/>
      <c r="N29" s="12"/>
      <c r="O29" s="87"/>
      <c r="P29" s="87"/>
      <c r="Q29" s="44"/>
    </row>
    <row r="30" spans="2:19" ht="15">
      <c r="B30" s="43"/>
      <c r="C30" s="254"/>
      <c r="D30" s="255"/>
      <c r="E30" s="257"/>
      <c r="F30" s="258"/>
      <c r="G30" s="259"/>
      <c r="I30" s="131"/>
      <c r="J30" s="190"/>
      <c r="K30" s="192"/>
      <c r="L30" s="248"/>
      <c r="N30" s="12"/>
      <c r="O30" s="142"/>
      <c r="P30" s="142"/>
      <c r="Q30" s="44"/>
      <c r="S30" s="35"/>
    </row>
    <row r="31" spans="2:19" ht="15">
      <c r="B31" s="43"/>
      <c r="C31" s="54" t="s">
        <v>121</v>
      </c>
      <c r="D31" s="67">
        <f>IF(G31&gt;0,F31*J31,0)</f>
        <v>0</v>
      </c>
      <c r="E31" s="162">
        <f>D9</f>
        <v>18</v>
      </c>
      <c r="F31" s="161">
        <f>E9</f>
        <v>0</v>
      </c>
      <c r="G31" s="109">
        <f>J31</f>
        <v>41</v>
      </c>
      <c r="I31" s="115" t="s">
        <v>22</v>
      </c>
      <c r="J31" s="194">
        <v>41</v>
      </c>
      <c r="K31" s="193"/>
      <c r="L31" s="249"/>
      <c r="N31" s="232"/>
      <c r="O31" s="11"/>
      <c r="P31" s="147"/>
      <c r="Q31" s="44"/>
      <c r="S31" s="45"/>
    </row>
    <row r="32" spans="2:19" s="4" customFormat="1" ht="12">
      <c r="B32" s="55"/>
      <c r="F32" s="11" t="str">
        <f>IF(F31&lt;=E31,"Import vàlid","Import NO vàlid")</f>
        <v>Import vàlid</v>
      </c>
      <c r="I32" s="6"/>
      <c r="J32" s="83"/>
      <c r="K32" s="11"/>
      <c r="L32" s="11"/>
      <c r="N32" s="6"/>
      <c r="O32" s="11"/>
      <c r="P32" s="11"/>
      <c r="Q32" s="81"/>
      <c r="S32" s="58"/>
    </row>
    <row r="33" spans="2:21">
      <c r="B33" s="46"/>
      <c r="C33" s="47"/>
      <c r="D33" s="76"/>
      <c r="E33" s="88"/>
      <c r="F33" s="47"/>
      <c r="G33" s="47"/>
      <c r="H33" s="47"/>
      <c r="I33" s="76"/>
      <c r="J33" s="78"/>
      <c r="K33" s="78"/>
      <c r="L33" s="53"/>
      <c r="M33" s="85"/>
      <c r="N33" s="53"/>
      <c r="O33" s="53"/>
      <c r="P33" s="53"/>
      <c r="Q33" s="80"/>
      <c r="R33" s="77"/>
      <c r="S33" s="36"/>
      <c r="T33" s="45"/>
      <c r="U33" s="77"/>
    </row>
    <row r="34" spans="2:21">
      <c r="B34" s="40"/>
      <c r="C34" s="41"/>
      <c r="D34" s="41"/>
      <c r="E34" s="41"/>
      <c r="F34" s="41"/>
      <c r="G34" s="41"/>
      <c r="H34" s="41"/>
      <c r="I34" s="84"/>
      <c r="J34" s="41"/>
      <c r="K34" s="41"/>
      <c r="L34" s="41"/>
      <c r="M34" s="41"/>
      <c r="N34" s="41"/>
      <c r="O34" s="41"/>
      <c r="P34" s="41"/>
      <c r="Q34" s="42"/>
    </row>
    <row r="35" spans="2:21" ht="30">
      <c r="B35" s="43"/>
      <c r="C35" s="254" t="s">
        <v>94</v>
      </c>
      <c r="D35" s="255" t="s">
        <v>26</v>
      </c>
      <c r="E35" s="256" t="s">
        <v>24</v>
      </c>
      <c r="F35" s="258" t="s">
        <v>23</v>
      </c>
      <c r="G35" s="259" t="s">
        <v>93</v>
      </c>
      <c r="H35" s="75"/>
      <c r="I35" s="29" t="s">
        <v>0</v>
      </c>
      <c r="J35" s="112" t="s">
        <v>1</v>
      </c>
      <c r="K35" s="112" t="s">
        <v>2</v>
      </c>
      <c r="L35" s="112" t="s">
        <v>3</v>
      </c>
      <c r="M35" s="87"/>
      <c r="N35" s="132" t="s">
        <v>30</v>
      </c>
      <c r="O35" s="29" t="s">
        <v>32</v>
      </c>
      <c r="P35" s="87"/>
      <c r="Q35" s="44"/>
    </row>
    <row r="36" spans="2:21" ht="15">
      <c r="B36" s="43"/>
      <c r="C36" s="254"/>
      <c r="D36" s="255"/>
      <c r="E36" s="257"/>
      <c r="F36" s="258"/>
      <c r="G36" s="259"/>
      <c r="I36" s="131" t="s">
        <v>12</v>
      </c>
      <c r="J36" s="82">
        <f>J10</f>
        <v>0</v>
      </c>
      <c r="K36" s="107">
        <f>K10</f>
        <v>0</v>
      </c>
      <c r="L36" s="107">
        <f>L10</f>
        <v>0</v>
      </c>
      <c r="M36" s="12"/>
      <c r="N36" s="132" t="s">
        <v>12</v>
      </c>
      <c r="O36" s="68">
        <v>1</v>
      </c>
      <c r="P36" s="142"/>
      <c r="Q36" s="44"/>
      <c r="S36" s="35"/>
    </row>
    <row r="37" spans="2:21" ht="15">
      <c r="B37" s="43"/>
      <c r="C37" s="54" t="s">
        <v>141</v>
      </c>
      <c r="D37" s="67">
        <f>IF(G37&gt;0,F37*SUMPRODUCT(J36:L36,J37:L37)*O36,0)</f>
        <v>0</v>
      </c>
      <c r="E37" s="162">
        <f>D10</f>
        <v>7.0000000000000007E-2</v>
      </c>
      <c r="F37" s="161">
        <f>E10</f>
        <v>0</v>
      </c>
      <c r="G37" s="109">
        <f>SUM(J37:L37)</f>
        <v>66504</v>
      </c>
      <c r="I37" s="115" t="s">
        <v>22</v>
      </c>
      <c r="J37" s="109">
        <v>21230</v>
      </c>
      <c r="K37" s="116">
        <v>45274</v>
      </c>
      <c r="L37" s="116">
        <v>0</v>
      </c>
      <c r="M37" s="154"/>
      <c r="N37" s="132"/>
      <c r="O37" s="163" t="str">
        <f>IF(O36&lt;=$O$11,"Factor Vàlid","Factor NO Vàlid")</f>
        <v>Factor Vàlid</v>
      </c>
      <c r="P37" s="147"/>
      <c r="Q37" s="44"/>
      <c r="S37" s="45"/>
    </row>
    <row r="38" spans="2:21" s="4" customFormat="1" ht="12">
      <c r="B38" s="55"/>
      <c r="F38" s="11" t="str">
        <f>IF(F37&lt;=E37,"Import vàlid","Import NO vàlid")</f>
        <v>Import vàlid</v>
      </c>
      <c r="I38" s="6"/>
      <c r="J38" s="11" t="str">
        <f>IF(J36&lt;=$J$11,"Factor Vàlid","Factor NO Vàlid")</f>
        <v>Factor Vàlid</v>
      </c>
      <c r="K38" s="11" t="str">
        <f>IF(K36&lt;=$K$11,"Factor Vàlid","Factor NO Vàlid")</f>
        <v>Factor Vàlid</v>
      </c>
      <c r="L38" s="11" t="str">
        <f>IF(L36&lt;=$L$11,"Factor Vàlid","Factor NO Vàlid")</f>
        <v>Factor Vàlid</v>
      </c>
      <c r="M38" s="6"/>
      <c r="N38" s="6"/>
      <c r="O38" s="83"/>
      <c r="P38" s="11"/>
      <c r="Q38" s="81"/>
      <c r="S38" s="58"/>
    </row>
    <row r="39" spans="2:21" s="4" customFormat="1" ht="12">
      <c r="B39" s="55"/>
      <c r="F39" s="11"/>
      <c r="I39" s="6"/>
      <c r="K39" s="11"/>
      <c r="L39" s="6"/>
      <c r="M39" s="6"/>
      <c r="N39" s="6"/>
      <c r="O39" s="11"/>
      <c r="P39" s="11"/>
      <c r="Q39" s="81"/>
      <c r="S39" s="58"/>
    </row>
    <row r="40" spans="2:21">
      <c r="B40" s="40"/>
      <c r="C40" s="41"/>
      <c r="D40" s="41"/>
      <c r="E40" s="41"/>
      <c r="F40" s="41"/>
      <c r="G40" s="41"/>
      <c r="H40" s="41"/>
      <c r="I40" s="84"/>
      <c r="J40" s="41"/>
      <c r="K40" s="41"/>
      <c r="L40" s="41"/>
      <c r="M40" s="41"/>
      <c r="N40" s="41"/>
      <c r="O40" s="41"/>
      <c r="P40" s="41"/>
      <c r="Q40" s="42"/>
    </row>
    <row r="41" spans="2:21" ht="30">
      <c r="B41" s="43"/>
      <c r="C41" s="254" t="s">
        <v>95</v>
      </c>
      <c r="D41" s="255" t="s">
        <v>26</v>
      </c>
      <c r="E41" s="256" t="s">
        <v>24</v>
      </c>
      <c r="F41" s="258" t="s">
        <v>23</v>
      </c>
      <c r="G41" s="259" t="s">
        <v>93</v>
      </c>
      <c r="H41" s="75"/>
      <c r="I41" s="29" t="s">
        <v>0</v>
      </c>
      <c r="J41" s="112" t="s">
        <v>1</v>
      </c>
      <c r="K41" s="112" t="s">
        <v>2</v>
      </c>
      <c r="L41" s="112" t="s">
        <v>3</v>
      </c>
      <c r="N41" s="132" t="s">
        <v>30</v>
      </c>
      <c r="O41" s="29" t="s">
        <v>31</v>
      </c>
      <c r="P41" s="87"/>
      <c r="Q41" s="44"/>
    </row>
    <row r="42" spans="2:21" ht="15">
      <c r="B42" s="43"/>
      <c r="C42" s="254"/>
      <c r="D42" s="255"/>
      <c r="E42" s="257"/>
      <c r="F42" s="258"/>
      <c r="G42" s="259"/>
      <c r="I42" s="131" t="s">
        <v>12</v>
      </c>
      <c r="J42" s="82">
        <f>J10</f>
        <v>0</v>
      </c>
      <c r="K42" s="107">
        <f>K10</f>
        <v>0</v>
      </c>
      <c r="L42" s="107">
        <f>L10</f>
        <v>0</v>
      </c>
      <c r="N42" s="132" t="s">
        <v>12</v>
      </c>
      <c r="O42" s="107">
        <f>O10</f>
        <v>0</v>
      </c>
      <c r="P42" s="142"/>
      <c r="Q42" s="44"/>
      <c r="S42" s="35"/>
    </row>
    <row r="43" spans="2:21" ht="15">
      <c r="B43" s="43"/>
      <c r="C43" s="54" t="s">
        <v>141</v>
      </c>
      <c r="D43" s="67">
        <f>IF(G43&gt;0,F43*SUMPRODUCT(J42:L42,J43:L43)*O42,0)</f>
        <v>0</v>
      </c>
      <c r="E43" s="162">
        <f>D10</f>
        <v>7.0000000000000007E-2</v>
      </c>
      <c r="F43" s="161">
        <f>E10</f>
        <v>0</v>
      </c>
      <c r="G43" s="109">
        <f>SUM(J43:L43)</f>
        <v>44057</v>
      </c>
      <c r="I43" s="115" t="s">
        <v>22</v>
      </c>
      <c r="J43" s="109">
        <v>0</v>
      </c>
      <c r="K43" s="116">
        <v>21416</v>
      </c>
      <c r="L43" s="116">
        <v>22641</v>
      </c>
      <c r="N43" s="132"/>
      <c r="O43" s="163" t="str">
        <f>IF(O42&lt;=$O$11,"Factor Vàlid","Factor NO Vàlid")</f>
        <v>Factor Vàlid</v>
      </c>
      <c r="P43" s="147"/>
      <c r="Q43" s="44"/>
      <c r="S43" s="45"/>
    </row>
    <row r="44" spans="2:21" s="4" customFormat="1" ht="12">
      <c r="B44" s="55"/>
      <c r="F44" s="11" t="str">
        <f>IF(F43&lt;=E43,"Import vàlid","Import NO vàlid")</f>
        <v>Import vàlid</v>
      </c>
      <c r="I44" s="6"/>
      <c r="J44" s="11" t="str">
        <f>IF(J42&lt;=$J$11,"Factor Vàlid","Factor NO Vàlid")</f>
        <v>Factor Vàlid</v>
      </c>
      <c r="K44" s="11" t="str">
        <f>IF(K42&lt;=$K$11,"Factor Vàlid","Factor NO Vàlid")</f>
        <v>Factor Vàlid</v>
      </c>
      <c r="L44" s="11" t="str">
        <f>IF(L42&lt;=$L$11,"Factor Vàlid","Factor NO Vàlid")</f>
        <v>Factor Vàlid</v>
      </c>
      <c r="N44" s="6"/>
      <c r="O44" s="83"/>
      <c r="P44" s="11"/>
      <c r="Q44" s="81"/>
      <c r="S44" s="58"/>
    </row>
    <row r="45" spans="2:21">
      <c r="B45" s="46"/>
      <c r="C45" s="47"/>
      <c r="D45" s="76"/>
      <c r="E45" s="88"/>
      <c r="F45" s="47"/>
      <c r="G45" s="47"/>
      <c r="H45" s="47"/>
      <c r="I45" s="76"/>
      <c r="J45" s="78"/>
      <c r="K45" s="78"/>
      <c r="L45" s="53"/>
      <c r="M45" s="85"/>
      <c r="N45" s="53"/>
      <c r="O45" s="53"/>
      <c r="P45" s="53"/>
      <c r="Q45" s="80"/>
      <c r="R45" s="77"/>
      <c r="S45" s="36"/>
      <c r="T45" s="45"/>
      <c r="U45" s="77"/>
    </row>
  </sheetData>
  <sheetProtection selectLockedCells="1"/>
  <mergeCells count="24">
    <mergeCell ref="M17:O17"/>
    <mergeCell ref="B10:C10"/>
    <mergeCell ref="I17:J17"/>
    <mergeCell ref="C29:C30"/>
    <mergeCell ref="D29:D30"/>
    <mergeCell ref="E29:E30"/>
    <mergeCell ref="F29:F30"/>
    <mergeCell ref="G29:G30"/>
    <mergeCell ref="C23:C24"/>
    <mergeCell ref="D23:D24"/>
    <mergeCell ref="E23:E24"/>
    <mergeCell ref="F23:F24"/>
    <mergeCell ref="G23:G24"/>
    <mergeCell ref="I14:J14"/>
    <mergeCell ref="C35:C36"/>
    <mergeCell ref="D35:D36"/>
    <mergeCell ref="E35:E36"/>
    <mergeCell ref="F35:F36"/>
    <mergeCell ref="G35:G36"/>
    <mergeCell ref="C41:C42"/>
    <mergeCell ref="D41:D42"/>
    <mergeCell ref="E41:E42"/>
    <mergeCell ref="F41:F42"/>
    <mergeCell ref="G41:G42"/>
  </mergeCells>
  <conditionalFormatting sqref="C33:O33 R33">
    <cfRule type="containsText" dxfId="113" priority="181" operator="containsText" text="Import NO Vàlid">
      <formula>NOT(ISERROR(SEARCH("Import NO Vàlid",C33)))</formula>
    </cfRule>
    <cfRule type="containsText" dxfId="112" priority="182" operator="containsText" text="Import Vàlid">
      <formula>NOT(ISERROR(SEARCH("Import Vàlid",C33)))</formula>
    </cfRule>
  </conditionalFormatting>
  <conditionalFormatting sqref="P33:Q33">
    <cfRule type="containsText" dxfId="111" priority="171" operator="containsText" text="Import NO Vàlid">
      <formula>NOT(ISERROR(SEARCH("Import NO Vàlid",P33)))</formula>
    </cfRule>
    <cfRule type="containsText" dxfId="110" priority="172" operator="containsText" text="Import Vàlid">
      <formula>NOT(ISERROR(SEARCH("Import Vàlid",P33)))</formula>
    </cfRule>
  </conditionalFormatting>
  <conditionalFormatting sqref="O27 K27 P26">
    <cfRule type="containsText" dxfId="109" priority="140" operator="containsText" text="Factor NO Vàlid">
      <formula>NOT(ISERROR(SEARCH("Factor NO Vàlid",K26)))</formula>
    </cfRule>
  </conditionalFormatting>
  <conditionalFormatting sqref="O27 K27 P26">
    <cfRule type="containsText" dxfId="108" priority="139" operator="containsText" text="Factor Vàlid">
      <formula>NOT(ISERROR(SEARCH("Factor Vàlid",K26)))</formula>
    </cfRule>
  </conditionalFormatting>
  <conditionalFormatting sqref="F10">
    <cfRule type="containsText" dxfId="107" priority="148" operator="containsText" text="Import NO Vàlid">
      <formula>NOT(ISERROR(SEARCH("Import NO Vàlid",F10)))</formula>
    </cfRule>
  </conditionalFormatting>
  <conditionalFormatting sqref="F10">
    <cfRule type="containsText" dxfId="106" priority="147" operator="containsText" text="Import Vàlid">
      <formula>NOT(ISERROR(SEARCH("Import Vàlid",F10)))</formula>
    </cfRule>
  </conditionalFormatting>
  <conditionalFormatting sqref="P27">
    <cfRule type="containsText" dxfId="105" priority="134" operator="containsText" text="Factor NO Vàlid">
      <formula>NOT(ISERROR(SEARCH("Factor NO Vàlid",P27)))</formula>
    </cfRule>
  </conditionalFormatting>
  <conditionalFormatting sqref="P27">
    <cfRule type="containsText" dxfId="104" priority="133" operator="containsText" text="Factor Vàlid">
      <formula>NOT(ISERROR(SEARCH("Factor Vàlid",P27)))</formula>
    </cfRule>
  </conditionalFormatting>
  <conditionalFormatting sqref="F26:F27">
    <cfRule type="containsText" dxfId="103" priority="131" operator="containsText" text="Import NO Vàlid">
      <formula>NOT(ISERROR(SEARCH("Import NO Vàlid",F26)))</formula>
    </cfRule>
    <cfRule type="containsText" dxfId="102" priority="132" operator="containsText" text="Import Vàlid">
      <formula>NOT(ISERROR(SEARCH("Import Vàlid",F26)))</formula>
    </cfRule>
  </conditionalFormatting>
  <conditionalFormatting sqref="F32">
    <cfRule type="containsText" dxfId="101" priority="111" operator="containsText" text="Import NO Vàlid">
      <formula>NOT(ISERROR(SEARCH("Import NO Vàlid",F32)))</formula>
    </cfRule>
    <cfRule type="containsText" dxfId="100" priority="112" operator="containsText" text="Import Vàlid">
      <formula>NOT(ISERROR(SEARCH("Import Vàlid",F32)))</formula>
    </cfRule>
  </conditionalFormatting>
  <conditionalFormatting sqref="K31">
    <cfRule type="containsText" dxfId="99" priority="109" operator="containsText" text="Import NO Vàlid">
      <formula>NOT(ISERROR(SEARCH("Import NO Vàlid",K31)))</formula>
    </cfRule>
    <cfRule type="containsText" dxfId="98" priority="110" operator="containsText" text="Import Vàlid">
      <formula>NOT(ISERROR(SEARCH("Import Vàlid",K31)))</formula>
    </cfRule>
  </conditionalFormatting>
  <conditionalFormatting sqref="K29">
    <cfRule type="containsText" dxfId="97" priority="123" operator="containsText" text="Import NO Vàlid">
      <formula>NOT(ISERROR(SEARCH("Import NO Vàlid",K29)))</formula>
    </cfRule>
    <cfRule type="containsText" dxfId="96" priority="124" operator="containsText" text="Import Vàlid">
      <formula>NOT(ISERROR(SEARCH("Import Vàlid",K29)))</formula>
    </cfRule>
  </conditionalFormatting>
  <conditionalFormatting sqref="K32">
    <cfRule type="containsText" dxfId="95" priority="120" operator="containsText" text="Factor NO Vàlid">
      <formula>NOT(ISERROR(SEARCH("Factor NO Vàlid",K32)))</formula>
    </cfRule>
  </conditionalFormatting>
  <conditionalFormatting sqref="K32">
    <cfRule type="containsText" dxfId="94" priority="119" operator="containsText" text="Factor Vàlid">
      <formula>NOT(ISERROR(SEARCH("Factor Vàlid",K32)))</formula>
    </cfRule>
  </conditionalFormatting>
  <conditionalFormatting sqref="L7:L8">
    <cfRule type="containsText" dxfId="93" priority="103" operator="containsText" text="Import NO Vàlid">
      <formula>NOT(ISERROR(SEARCH("Import NO Vàlid",L7)))</formula>
    </cfRule>
    <cfRule type="containsText" dxfId="92" priority="104" operator="containsText" text="Import Vàlid">
      <formula>NOT(ISERROR(SEARCH("Import Vàlid",L7)))</formula>
    </cfRule>
  </conditionalFormatting>
  <conditionalFormatting sqref="J7:K8">
    <cfRule type="containsText" dxfId="91" priority="107" operator="containsText" text="Import NO Vàlid">
      <formula>NOT(ISERROR(SEARCH("Import NO Vàlid",J7)))</formula>
    </cfRule>
    <cfRule type="containsText" dxfId="90" priority="108" operator="containsText" text="Import Vàlid">
      <formula>NOT(ISERROR(SEARCH("Import Vàlid",J7)))</formula>
    </cfRule>
  </conditionalFormatting>
  <conditionalFormatting sqref="L32">
    <cfRule type="containsText" dxfId="89" priority="102" operator="containsText" text="Factor NO Vàlid">
      <formula>NOT(ISERROR(SEARCH("Factor NO Vàlid",L32)))</formula>
    </cfRule>
  </conditionalFormatting>
  <conditionalFormatting sqref="L32">
    <cfRule type="containsText" dxfId="88" priority="101" operator="containsText" text="Factor Vàlid">
      <formula>NOT(ISERROR(SEARCH("Factor Vàlid",L32)))</formula>
    </cfRule>
  </conditionalFormatting>
  <conditionalFormatting sqref="J32">
    <cfRule type="containsText" dxfId="87" priority="100" operator="containsText" text="Factor NO Vàlid">
      <formula>NOT(ISERROR(SEARCH("Factor NO Vàlid",J32)))</formula>
    </cfRule>
  </conditionalFormatting>
  <conditionalFormatting sqref="J32">
    <cfRule type="containsText" dxfId="86" priority="99" operator="containsText" text="Factor Vàlid">
      <formula>NOT(ISERROR(SEARCH("Factor Vàlid",J32)))</formula>
    </cfRule>
  </conditionalFormatting>
  <conditionalFormatting sqref="P32">
    <cfRule type="containsText" dxfId="85" priority="98" operator="containsText" text="Factor NO Vàlid">
      <formula>NOT(ISERROR(SEARCH("Factor NO Vàlid",P32)))</formula>
    </cfRule>
  </conditionalFormatting>
  <conditionalFormatting sqref="P32">
    <cfRule type="containsText" dxfId="84" priority="97" operator="containsText" text="Factor Vàlid">
      <formula>NOT(ISERROR(SEARCH("Factor Vàlid",P32)))</formula>
    </cfRule>
  </conditionalFormatting>
  <conditionalFormatting sqref="K25">
    <cfRule type="containsText" dxfId="83" priority="87" operator="containsText" text="Import NO Vàlid">
      <formula>NOT(ISERROR(SEARCH("Import NO Vàlid",K25)))</formula>
    </cfRule>
    <cfRule type="containsText" dxfId="82" priority="88" operator="containsText" text="Import Vàlid">
      <formula>NOT(ISERROR(SEARCH("Import Vàlid",K25)))</formula>
    </cfRule>
  </conditionalFormatting>
  <conditionalFormatting sqref="J24">
    <cfRule type="containsText" dxfId="81" priority="93" operator="containsText" text="Import NO Vàlid">
      <formula>NOT(ISERROR(SEARCH("Import NO Vàlid",J24)))</formula>
    </cfRule>
    <cfRule type="containsText" dxfId="80" priority="94" operator="containsText" text="Import Vàlid">
      <formula>NOT(ISERROR(SEARCH("Import Vàlid",J24)))</formula>
    </cfRule>
  </conditionalFormatting>
  <conditionalFormatting sqref="K23">
    <cfRule type="containsText" dxfId="79" priority="95" operator="containsText" text="Import NO Vàlid">
      <formula>NOT(ISERROR(SEARCH("Import NO Vàlid",K23)))</formula>
    </cfRule>
    <cfRule type="containsText" dxfId="78" priority="96" operator="containsText" text="Import Vàlid">
      <formula>NOT(ISERROR(SEARCH("Import Vàlid",K23)))</formula>
    </cfRule>
  </conditionalFormatting>
  <conditionalFormatting sqref="K26">
    <cfRule type="containsText" dxfId="77" priority="92" operator="containsText" text="Factor NO Vàlid">
      <formula>NOT(ISERROR(SEARCH("Factor NO Vàlid",K26)))</formula>
    </cfRule>
  </conditionalFormatting>
  <conditionalFormatting sqref="K26">
    <cfRule type="containsText" dxfId="76" priority="91" operator="containsText" text="Factor Vàlid">
      <formula>NOT(ISERROR(SEARCH("Factor Vàlid",K26)))</formula>
    </cfRule>
  </conditionalFormatting>
  <conditionalFormatting sqref="L26">
    <cfRule type="containsText" dxfId="75" priority="86" operator="containsText" text="Factor NO Vàlid">
      <formula>NOT(ISERROR(SEARCH("Factor NO Vàlid",L26)))</formula>
    </cfRule>
  </conditionalFormatting>
  <conditionalFormatting sqref="L26">
    <cfRule type="containsText" dxfId="74" priority="85" operator="containsText" text="Factor Vàlid">
      <formula>NOT(ISERROR(SEARCH("Factor Vàlid",L26)))</formula>
    </cfRule>
  </conditionalFormatting>
  <conditionalFormatting sqref="J26">
    <cfRule type="containsText" dxfId="73" priority="84" operator="containsText" text="Factor NO Vàlid">
      <formula>NOT(ISERROR(SEARCH("Factor NO Vàlid",J26)))</formula>
    </cfRule>
  </conditionalFormatting>
  <conditionalFormatting sqref="J26">
    <cfRule type="containsText" dxfId="72" priority="83" operator="containsText" text="Factor Vàlid">
      <formula>NOT(ISERROR(SEARCH("Factor Vàlid",J26)))</formula>
    </cfRule>
  </conditionalFormatting>
  <conditionalFormatting sqref="O26">
    <cfRule type="containsText" dxfId="71" priority="82" operator="containsText" text="Factor NO Vàlid">
      <formula>NOT(ISERROR(SEARCH("Factor NO Vàlid",O26)))</formula>
    </cfRule>
  </conditionalFormatting>
  <conditionalFormatting sqref="O26">
    <cfRule type="containsText" dxfId="70" priority="81" operator="containsText" text="Factor Vàlid">
      <formula>NOT(ISERROR(SEARCH("Factor Vàlid",O26)))</formula>
    </cfRule>
  </conditionalFormatting>
  <conditionalFormatting sqref="O32">
    <cfRule type="containsText" dxfId="69" priority="80" operator="containsText" text="Factor NO Vàlid">
      <formula>NOT(ISERROR(SEARCH("Factor NO Vàlid",O32)))</formula>
    </cfRule>
  </conditionalFormatting>
  <conditionalFormatting sqref="O32">
    <cfRule type="containsText" dxfId="68" priority="79" operator="containsText" text="Factor Vàlid">
      <formula>NOT(ISERROR(SEARCH("Factor Vàlid",O32)))</formula>
    </cfRule>
  </conditionalFormatting>
  <conditionalFormatting sqref="O25">
    <cfRule type="containsText" dxfId="67" priority="78" operator="containsText" text="Factor NO Vàlid">
      <formula>NOT(ISERROR(SEARCH("Factor NO Vàlid",O25)))</formula>
    </cfRule>
  </conditionalFormatting>
  <conditionalFormatting sqref="O25">
    <cfRule type="containsText" dxfId="66" priority="77" operator="containsText" text="Factor Vàlid">
      <formula>NOT(ISERROR(SEARCH("Factor Vàlid",O25)))</formula>
    </cfRule>
  </conditionalFormatting>
  <conditionalFormatting sqref="O31">
    <cfRule type="containsText" dxfId="65" priority="76" operator="containsText" text="Factor NO Vàlid">
      <formula>NOT(ISERROR(SEARCH("Factor NO Vàlid",O31)))</formula>
    </cfRule>
  </conditionalFormatting>
  <conditionalFormatting sqref="O31">
    <cfRule type="containsText" dxfId="64" priority="75" operator="containsText" text="Factor Vàlid">
      <formula>NOT(ISERROR(SEARCH("Factor Vàlid",O31)))</formula>
    </cfRule>
  </conditionalFormatting>
  <conditionalFormatting sqref="J12:K12">
    <cfRule type="containsText" dxfId="63" priority="66" operator="containsText" text="Factor NO Vàlid">
      <formula>NOT(ISERROR(SEARCH("Factor NO Vàlid",J12)))</formula>
    </cfRule>
  </conditionalFormatting>
  <conditionalFormatting sqref="J12:K12">
    <cfRule type="containsText" dxfId="62" priority="65" operator="containsText" text="Factor Vàlid">
      <formula>NOT(ISERROR(SEARCH("Factor Vàlid",J12)))</formula>
    </cfRule>
  </conditionalFormatting>
  <conditionalFormatting sqref="L12">
    <cfRule type="containsText" dxfId="61" priority="64" operator="containsText" text="Factor NO Vàlid">
      <formula>NOT(ISERROR(SEARCH("Factor NO Vàlid",L12)))</formula>
    </cfRule>
  </conditionalFormatting>
  <conditionalFormatting sqref="L12">
    <cfRule type="containsText" dxfId="60" priority="63" operator="containsText" text="Factor Vàlid">
      <formula>NOT(ISERROR(SEARCH("Factor Vàlid",L12)))</formula>
    </cfRule>
  </conditionalFormatting>
  <conditionalFormatting sqref="O12">
    <cfRule type="containsText" dxfId="59" priority="62" operator="containsText" text="Factor NO Vàlid">
      <formula>NOT(ISERROR(SEARCH("Factor NO Vàlid",O12)))</formula>
    </cfRule>
  </conditionalFormatting>
  <conditionalFormatting sqref="O12">
    <cfRule type="containsText" dxfId="58" priority="61" operator="containsText" text="Factor Vàlid">
      <formula>NOT(ISERROR(SEARCH("Factor Vàlid",O12)))</formula>
    </cfRule>
  </conditionalFormatting>
  <conditionalFormatting sqref="C45:O45 R45">
    <cfRule type="containsText" dxfId="57" priority="57" operator="containsText" text="Import NO Vàlid">
      <formula>NOT(ISERROR(SEARCH("Import NO Vàlid",C45)))</formula>
    </cfRule>
    <cfRule type="containsText" dxfId="56" priority="58" operator="containsText" text="Import Vàlid">
      <formula>NOT(ISERROR(SEARCH("Import Vàlid",C45)))</formula>
    </cfRule>
  </conditionalFormatting>
  <conditionalFormatting sqref="P45:Q45">
    <cfRule type="containsText" dxfId="55" priority="55" operator="containsText" text="Import NO Vàlid">
      <formula>NOT(ISERROR(SEARCH("Import NO Vàlid",P45)))</formula>
    </cfRule>
    <cfRule type="containsText" dxfId="54" priority="56" operator="containsText" text="Import Vàlid">
      <formula>NOT(ISERROR(SEARCH("Import Vàlid",P45)))</formula>
    </cfRule>
  </conditionalFormatting>
  <conditionalFormatting sqref="O39 K39 P38">
    <cfRule type="containsText" dxfId="53" priority="54" operator="containsText" text="Factor NO Vàlid">
      <formula>NOT(ISERROR(SEARCH("Factor NO Vàlid",K38)))</formula>
    </cfRule>
  </conditionalFormatting>
  <conditionalFormatting sqref="O39 K39 P38">
    <cfRule type="containsText" dxfId="52" priority="53" operator="containsText" text="Factor Vàlid">
      <formula>NOT(ISERROR(SEARCH("Factor Vàlid",K38)))</formula>
    </cfRule>
  </conditionalFormatting>
  <conditionalFormatting sqref="P39">
    <cfRule type="containsText" dxfId="51" priority="52" operator="containsText" text="Factor NO Vàlid">
      <formula>NOT(ISERROR(SEARCH("Factor NO Vàlid",P39)))</formula>
    </cfRule>
  </conditionalFormatting>
  <conditionalFormatting sqref="P39">
    <cfRule type="containsText" dxfId="50" priority="51" operator="containsText" text="Factor Vàlid">
      <formula>NOT(ISERROR(SEARCH("Factor Vàlid",P39)))</formula>
    </cfRule>
  </conditionalFormatting>
  <conditionalFormatting sqref="F38:F39">
    <cfRule type="containsText" dxfId="49" priority="49" operator="containsText" text="Import NO Vàlid">
      <formula>NOT(ISERROR(SEARCH("Import NO Vàlid",F38)))</formula>
    </cfRule>
    <cfRule type="containsText" dxfId="48" priority="50" operator="containsText" text="Import Vàlid">
      <formula>NOT(ISERROR(SEARCH("Import Vàlid",F38)))</formula>
    </cfRule>
  </conditionalFormatting>
  <conditionalFormatting sqref="F44">
    <cfRule type="containsText" dxfId="47" priority="39" operator="containsText" text="Import NO Vàlid">
      <formula>NOT(ISERROR(SEARCH("Import NO Vàlid",F44)))</formula>
    </cfRule>
    <cfRule type="containsText" dxfId="46" priority="40" operator="containsText" text="Import Vàlid">
      <formula>NOT(ISERROR(SEARCH("Import Vàlid",F44)))</formula>
    </cfRule>
  </conditionalFormatting>
  <conditionalFormatting sqref="K43:L43">
    <cfRule type="containsText" dxfId="45" priority="37" operator="containsText" text="Import NO Vàlid">
      <formula>NOT(ISERROR(SEARCH("Import NO Vàlid",K43)))</formula>
    </cfRule>
    <cfRule type="containsText" dxfId="44" priority="38" operator="containsText" text="Import Vàlid">
      <formula>NOT(ISERROR(SEARCH("Import Vàlid",K43)))</formula>
    </cfRule>
  </conditionalFormatting>
  <conditionalFormatting sqref="L41">
    <cfRule type="containsText" dxfId="43" priority="41" operator="containsText" text="Import NO Vàlid">
      <formula>NOT(ISERROR(SEARCH("Import NO Vàlid",L41)))</formula>
    </cfRule>
    <cfRule type="containsText" dxfId="42" priority="42" operator="containsText" text="Import Vàlid">
      <formula>NOT(ISERROR(SEARCH("Import Vàlid",L41)))</formula>
    </cfRule>
  </conditionalFormatting>
  <conditionalFormatting sqref="J42">
    <cfRule type="containsText" dxfId="41" priority="45" operator="containsText" text="Import NO Vàlid">
      <formula>NOT(ISERROR(SEARCH("Import NO Vàlid",J42)))</formula>
    </cfRule>
    <cfRule type="containsText" dxfId="40" priority="46" operator="containsText" text="Import Vàlid">
      <formula>NOT(ISERROR(SEARCH("Import Vàlid",J42)))</formula>
    </cfRule>
  </conditionalFormatting>
  <conditionalFormatting sqref="J41:K41">
    <cfRule type="containsText" dxfId="39" priority="47" operator="containsText" text="Import NO Vàlid">
      <formula>NOT(ISERROR(SEARCH("Import NO Vàlid",J41)))</formula>
    </cfRule>
    <cfRule type="containsText" dxfId="38" priority="48" operator="containsText" text="Import Vàlid">
      <formula>NOT(ISERROR(SEARCH("Import Vàlid",J41)))</formula>
    </cfRule>
  </conditionalFormatting>
  <conditionalFormatting sqref="K44">
    <cfRule type="containsText" dxfId="37" priority="44" operator="containsText" text="Factor NO Vàlid">
      <formula>NOT(ISERROR(SEARCH("Factor NO Vàlid",K44)))</formula>
    </cfRule>
  </conditionalFormatting>
  <conditionalFormatting sqref="K44">
    <cfRule type="containsText" dxfId="36" priority="43" operator="containsText" text="Factor Vàlid">
      <formula>NOT(ISERROR(SEARCH("Factor Vàlid",K44)))</formula>
    </cfRule>
  </conditionalFormatting>
  <conditionalFormatting sqref="L44">
    <cfRule type="containsText" dxfId="35" priority="36" operator="containsText" text="Factor NO Vàlid">
      <formula>NOT(ISERROR(SEARCH("Factor NO Vàlid",L44)))</formula>
    </cfRule>
  </conditionalFormatting>
  <conditionalFormatting sqref="L44">
    <cfRule type="containsText" dxfId="34" priority="35" operator="containsText" text="Factor Vàlid">
      <formula>NOT(ISERROR(SEARCH("Factor Vàlid",L44)))</formula>
    </cfRule>
  </conditionalFormatting>
  <conditionalFormatting sqref="J44">
    <cfRule type="containsText" dxfId="33" priority="34" operator="containsText" text="Factor NO Vàlid">
      <formula>NOT(ISERROR(SEARCH("Factor NO Vàlid",J44)))</formula>
    </cfRule>
  </conditionalFormatting>
  <conditionalFormatting sqref="J44">
    <cfRule type="containsText" dxfId="32" priority="33" operator="containsText" text="Factor Vàlid">
      <formula>NOT(ISERROR(SEARCH("Factor Vàlid",J44)))</formula>
    </cfRule>
  </conditionalFormatting>
  <conditionalFormatting sqref="P44">
    <cfRule type="containsText" dxfId="31" priority="32" operator="containsText" text="Factor NO Vàlid">
      <formula>NOT(ISERROR(SEARCH("Factor NO Vàlid",P44)))</formula>
    </cfRule>
  </conditionalFormatting>
  <conditionalFormatting sqref="P44">
    <cfRule type="containsText" dxfId="30" priority="31" operator="containsText" text="Factor Vàlid">
      <formula>NOT(ISERROR(SEARCH("Factor Vàlid",P44)))</formula>
    </cfRule>
  </conditionalFormatting>
  <conditionalFormatting sqref="K37:L37">
    <cfRule type="containsText" dxfId="29" priority="21" operator="containsText" text="Import NO Vàlid">
      <formula>NOT(ISERROR(SEARCH("Import NO Vàlid",K37)))</formula>
    </cfRule>
    <cfRule type="containsText" dxfId="28" priority="22" operator="containsText" text="Import Vàlid">
      <formula>NOT(ISERROR(SEARCH("Import Vàlid",K37)))</formula>
    </cfRule>
  </conditionalFormatting>
  <conditionalFormatting sqref="L35">
    <cfRule type="containsText" dxfId="27" priority="23" operator="containsText" text="Import NO Vàlid">
      <formula>NOT(ISERROR(SEARCH("Import NO Vàlid",L35)))</formula>
    </cfRule>
    <cfRule type="containsText" dxfId="26" priority="24" operator="containsText" text="Import Vàlid">
      <formula>NOT(ISERROR(SEARCH("Import Vàlid",L35)))</formula>
    </cfRule>
  </conditionalFormatting>
  <conditionalFormatting sqref="J36">
    <cfRule type="containsText" dxfId="25" priority="27" operator="containsText" text="Import NO Vàlid">
      <formula>NOT(ISERROR(SEARCH("Import NO Vàlid",J36)))</formula>
    </cfRule>
    <cfRule type="containsText" dxfId="24" priority="28" operator="containsText" text="Import Vàlid">
      <formula>NOT(ISERROR(SEARCH("Import Vàlid",J36)))</formula>
    </cfRule>
  </conditionalFormatting>
  <conditionalFormatting sqref="J35:K35">
    <cfRule type="containsText" dxfId="23" priority="29" operator="containsText" text="Import NO Vàlid">
      <formula>NOT(ISERROR(SEARCH("Import NO Vàlid",J35)))</formula>
    </cfRule>
    <cfRule type="containsText" dxfId="22" priority="30" operator="containsText" text="Import Vàlid">
      <formula>NOT(ISERROR(SEARCH("Import Vàlid",J35)))</formula>
    </cfRule>
  </conditionalFormatting>
  <conditionalFormatting sqref="K38">
    <cfRule type="containsText" dxfId="21" priority="26" operator="containsText" text="Factor NO Vàlid">
      <formula>NOT(ISERROR(SEARCH("Factor NO Vàlid",K38)))</formula>
    </cfRule>
  </conditionalFormatting>
  <conditionalFormatting sqref="K38">
    <cfRule type="containsText" dxfId="20" priority="25" operator="containsText" text="Factor Vàlid">
      <formula>NOT(ISERROR(SEARCH("Factor Vàlid",K38)))</formula>
    </cfRule>
  </conditionalFormatting>
  <conditionalFormatting sqref="L38">
    <cfRule type="containsText" dxfId="19" priority="20" operator="containsText" text="Factor NO Vàlid">
      <formula>NOT(ISERROR(SEARCH("Factor NO Vàlid",L38)))</formula>
    </cfRule>
  </conditionalFormatting>
  <conditionalFormatting sqref="L38">
    <cfRule type="containsText" dxfId="18" priority="19" operator="containsText" text="Factor Vàlid">
      <formula>NOT(ISERROR(SEARCH("Factor Vàlid",L38)))</formula>
    </cfRule>
  </conditionalFormatting>
  <conditionalFormatting sqref="J38">
    <cfRule type="containsText" dxfId="17" priority="18" operator="containsText" text="Factor NO Vàlid">
      <formula>NOT(ISERROR(SEARCH("Factor NO Vàlid",J38)))</formula>
    </cfRule>
  </conditionalFormatting>
  <conditionalFormatting sqref="J38">
    <cfRule type="containsText" dxfId="16" priority="17" operator="containsText" text="Factor Vàlid">
      <formula>NOT(ISERROR(SEARCH("Factor Vàlid",J38)))</formula>
    </cfRule>
  </conditionalFormatting>
  <conditionalFormatting sqref="O38">
    <cfRule type="containsText" dxfId="15" priority="16" operator="containsText" text="Factor NO Vàlid">
      <formula>NOT(ISERROR(SEARCH("Factor NO Vàlid",O38)))</formula>
    </cfRule>
  </conditionalFormatting>
  <conditionalFormatting sqref="O38">
    <cfRule type="containsText" dxfId="14" priority="15" operator="containsText" text="Factor Vàlid">
      <formula>NOT(ISERROR(SEARCH("Factor Vàlid",O38)))</formula>
    </cfRule>
  </conditionalFormatting>
  <conditionalFormatting sqref="O44">
    <cfRule type="containsText" dxfId="13" priority="14" operator="containsText" text="Factor NO Vàlid">
      <formula>NOT(ISERROR(SEARCH("Factor NO Vàlid",O44)))</formula>
    </cfRule>
  </conditionalFormatting>
  <conditionalFormatting sqref="O44">
    <cfRule type="containsText" dxfId="12" priority="13" operator="containsText" text="Factor Vàlid">
      <formula>NOT(ISERROR(SEARCH("Factor Vàlid",O44)))</formula>
    </cfRule>
  </conditionalFormatting>
  <conditionalFormatting sqref="O37">
    <cfRule type="containsText" dxfId="11" priority="12" operator="containsText" text="Factor NO Vàlid">
      <formula>NOT(ISERROR(SEARCH("Factor NO Vàlid",O37)))</formula>
    </cfRule>
  </conditionalFormatting>
  <conditionalFormatting sqref="O37">
    <cfRule type="containsText" dxfId="10" priority="11" operator="containsText" text="Factor Vàlid">
      <formula>NOT(ISERROR(SEARCH("Factor Vàlid",O37)))</formula>
    </cfRule>
  </conditionalFormatting>
  <conditionalFormatting sqref="O43">
    <cfRule type="containsText" dxfId="9" priority="10" operator="containsText" text="Factor NO Vàlid">
      <formula>NOT(ISERROR(SEARCH("Factor NO Vàlid",O43)))</formula>
    </cfRule>
  </conditionalFormatting>
  <conditionalFormatting sqref="O43">
    <cfRule type="containsText" dxfId="8" priority="9" operator="containsText" text="Factor Vàlid">
      <formula>NOT(ISERROR(SEARCH("Factor Vàlid",O43)))</formula>
    </cfRule>
  </conditionalFormatting>
  <conditionalFormatting sqref="L9">
    <cfRule type="containsText" dxfId="7" priority="5" operator="containsText" text="Import NO Vàlid">
      <formula>NOT(ISERROR(SEARCH("Import NO Vàlid",L9)))</formula>
    </cfRule>
    <cfRule type="containsText" dxfId="6" priority="6" operator="containsText" text="Import Vàlid">
      <formula>NOT(ISERROR(SEARCH("Import Vàlid",L9)))</formula>
    </cfRule>
  </conditionalFormatting>
  <conditionalFormatting sqref="J9:K9">
    <cfRule type="containsText" dxfId="5" priority="7" operator="containsText" text="Import NO Vàlid">
      <formula>NOT(ISERROR(SEARCH("Import NO Vàlid",J9)))</formula>
    </cfRule>
    <cfRule type="containsText" dxfId="4" priority="8" operator="containsText" text="Import Vàlid">
      <formula>NOT(ISERROR(SEARCH("Import Vàlid",J9)))</formula>
    </cfRule>
  </conditionalFormatting>
  <conditionalFormatting sqref="F8:F9">
    <cfRule type="containsText" dxfId="3" priority="4" operator="containsText" text="Import NO Vàlid">
      <formula>NOT(ISERROR(SEARCH("Import NO Vàlid",F8)))</formula>
    </cfRule>
  </conditionalFormatting>
  <conditionalFormatting sqref="F8:F9">
    <cfRule type="containsText" dxfId="2" priority="3" operator="containsText" text="Import Vàlid">
      <formula>NOT(ISERROR(SEARCH("Import Vàlid",F8)))</formula>
    </cfRule>
  </conditionalFormatting>
  <conditionalFormatting sqref="J30">
    <cfRule type="containsText" dxfId="1" priority="1" operator="containsText" text="Import NO Vàlid">
      <formula>NOT(ISERROR(SEARCH("Import NO Vàlid",J30)))</formula>
    </cfRule>
    <cfRule type="containsText" dxfId="0" priority="2" operator="containsText" text="Import Vàlid">
      <formula>NOT(ISERROR(SEARCH("Import Vàlid",J30)))</formula>
    </cfRule>
  </conditionalFormatting>
  <pageMargins left="0.78740157480314965" right="0.78740157480314965" top="1.0236220472440944" bottom="1.0236220472440944" header="0.78740157480314965" footer="0.78740157480314965"/>
  <pageSetup paperSize="9" scale="6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10</vt:i4>
      </vt:variant>
    </vt:vector>
  </HeadingPairs>
  <TitlesOfParts>
    <vt:vector size="10" baseType="lpstr">
      <vt:lpstr>Introducció</vt:lpstr>
      <vt:lpstr>Resum oferta econòmica</vt:lpstr>
      <vt:lpstr>Conceptes generals</vt:lpstr>
      <vt:lpstr>Millora certificacions</vt:lpstr>
      <vt:lpstr>Trasllat inici contracte</vt:lpstr>
      <vt:lpstr>Trasllat Transform. Devolució</vt:lpstr>
      <vt:lpstr>Administració</vt:lpstr>
      <vt:lpstr>Computació virtual</vt:lpstr>
      <vt:lpstr>Emmagatzematge</vt:lpstr>
      <vt:lpstr>Emmagatzematge Backup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2020-02-13T08:39:27Z</dcterms:created>
  <dcterms:modified xsi:type="dcterms:W3CDTF">2020-02-17T07:34:29Z</dcterms:modified>
</cp:coreProperties>
</file>