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xl/tables/table4.xml" ContentType="application/vnd.openxmlformats-officedocument.spreadsheetml.table+xml"/>
  <Override PartName="/xl/tables/table5.xml" ContentType="application/vnd.openxmlformats-officedocument.spreadsheetml.table+xml"/>
  <Override PartName="/xl/tables/table6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7" rupBuild="9302"/>
  <workbookPr/>
  <bookViews>
    <workbookView xWindow="-105" yWindow="-105" windowWidth="20610" windowHeight="11640"/>
  </bookViews>
  <sheets>
    <sheet name="Instruccions" sheetId="10" r:id="rId1"/>
    <sheet name="Resum Oferta econòmica" sheetId="3" r:id="rId2"/>
    <sheet name="CA1.Maquinari i colocation " sheetId="11" r:id="rId3"/>
    <sheet name="CA2.Llicències" sheetId="13" r:id="rId4"/>
    <sheet name="CA3. Posada en marxa" sheetId="1" r:id="rId5"/>
    <sheet name="CA4. Servei regular " sheetId="4" r:id="rId6"/>
    <sheet name="CA5. Mateix hypervisor" sheetId="6" r:id="rId7"/>
    <sheet name="CA6. SDDC Components" sheetId="7" r:id="rId8"/>
    <sheet name="CA7. Clouds Hyperescalars" sheetId="8" r:id="rId9"/>
    <sheet name="CA8. Gestió Automatizada" sheetId="9" r:id="rId10"/>
    <sheet name="CA9. Llicències BD Oracle" sheetId="12" r:id="rId11"/>
    <sheet name="Taula elements preus unitaris" sheetId="5" r:id="rId12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alcChain.xml><?xml version="1.0" encoding="utf-8"?>
<calcChain xmlns="http://schemas.openxmlformats.org/spreadsheetml/2006/main">
  <c r="C25" i="11" l="1"/>
  <c r="C15" i="13" l="1"/>
  <c r="F9" i="3" s="1"/>
  <c r="C6" i="4" l="1"/>
  <c r="C7" i="4" s="1"/>
  <c r="B7" i="4"/>
  <c r="E13" i="3"/>
  <c r="D6" i="4" l="1"/>
  <c r="D7" i="4" s="1"/>
  <c r="E7" i="4" s="1"/>
  <c r="F12" i="3" s="1"/>
  <c r="I12" i="3" s="1"/>
  <c r="F5" i="12"/>
  <c r="I9" i="3" l="1"/>
  <c r="C16" i="11"/>
  <c r="F7" i="3" s="1"/>
  <c r="I7" i="3" s="1"/>
  <c r="F5" i="6"/>
  <c r="C9" i="1" l="1"/>
  <c r="F11" i="3"/>
  <c r="F10" i="3"/>
  <c r="I10" i="3" s="1"/>
  <c r="G11" i="3" l="1"/>
  <c r="I11" i="3"/>
  <c r="G12" i="3" l="1"/>
  <c r="G9" i="3"/>
  <c r="G10" i="3"/>
  <c r="F8" i="3" l="1"/>
  <c r="I8" i="3" s="1"/>
  <c r="G8" i="3" l="1"/>
  <c r="F13" i="3"/>
  <c r="I13" i="3" s="1"/>
  <c r="G7" i="3"/>
  <c r="G13" i="3" l="1"/>
</calcChain>
</file>

<file path=xl/sharedStrings.xml><?xml version="1.0" encoding="utf-8"?>
<sst xmlns="http://schemas.openxmlformats.org/spreadsheetml/2006/main" count="182" uniqueCount="119">
  <si>
    <t>Import sense iva</t>
  </si>
  <si>
    <t>Import únic sense iva</t>
  </si>
  <si>
    <t>Concepte</t>
  </si>
  <si>
    <t>Hardware per a solució SSDC</t>
  </si>
  <si>
    <t>Software SDDC</t>
  </si>
  <si>
    <t>Software de Sistemes Operatius</t>
  </si>
  <si>
    <t>Software de backup</t>
  </si>
  <si>
    <t>Altre hardware de computació</t>
  </si>
  <si>
    <t>Hardware d'emmagatzematge</t>
  </si>
  <si>
    <t>Colocation i serveis complementaris</t>
  </si>
  <si>
    <t>Import total sense iva</t>
  </si>
  <si>
    <t>Hardware de xarxa</t>
  </si>
  <si>
    <t>Cal omplir els camps en color verd, els camps en color taronja s'autocalcularan</t>
  </si>
  <si>
    <t>Resum oferta econòmica</t>
  </si>
  <si>
    <t>Servei Regular</t>
  </si>
  <si>
    <t>Import amb iva</t>
  </si>
  <si>
    <t>Colocation i serveis complementaris com línies de comunicacions</t>
  </si>
  <si>
    <t>Hardware Firewalls</t>
  </si>
  <si>
    <t>Hardware de Balancejadors</t>
  </si>
  <si>
    <t>Hardware de Backup</t>
  </si>
  <si>
    <t>Import sense iva mes 1 a mes 12</t>
  </si>
  <si>
    <t>Software d’automatització, monitorització i gestió d’infraestructes i antimalware si no esta inclòs en el software SDDC</t>
  </si>
  <si>
    <t xml:space="preserve">Instal·lació i configuració de hardware </t>
  </si>
  <si>
    <t>Instal·lació i configuració de software</t>
  </si>
  <si>
    <t>Tipus</t>
  </si>
  <si>
    <t>Hardware</t>
  </si>
  <si>
    <t>Software</t>
  </si>
  <si>
    <t>Altres hardware (especificar)</t>
  </si>
  <si>
    <t>Altres software (especificar)</t>
  </si>
  <si>
    <t>Import sense iva mes 13 a mes 24
Es calcula automaticament aplicant el factor de correcció de 15% sobre periode anterior</t>
  </si>
  <si>
    <t>Import mensual sense iva</t>
  </si>
  <si>
    <t>Import 36 mesos sense iva</t>
  </si>
  <si>
    <t>Element</t>
  </si>
  <si>
    <t>Característiques</t>
  </si>
  <si>
    <t>Preu unitari sense iva</t>
  </si>
  <si>
    <t>Llicències</t>
  </si>
  <si>
    <t>Software Antivirus</t>
  </si>
  <si>
    <t>Software antimalware</t>
  </si>
  <si>
    <t>Període Manteniment</t>
  </si>
  <si>
    <t>Període llicenciament</t>
  </si>
  <si>
    <t>Components</t>
  </si>
  <si>
    <t>Nombre servidors virtuals Annex II</t>
  </si>
  <si>
    <t>Nombre servidors que no canvien d'hypervisor</t>
  </si>
  <si>
    <t>Tant per cent</t>
  </si>
  <si>
    <t>Cal emplenar les cel·les de color verd, les cel·les taronja s'autocalcularan</t>
  </si>
  <si>
    <t>Tant per cent de servidors virtuals que mantindran el mateix Hypervisor (VMWare , HyperV, Oracle VM,altres)</t>
  </si>
  <si>
    <t>Criteri</t>
  </si>
  <si>
    <t>CA5</t>
  </si>
  <si>
    <t>CA6</t>
  </si>
  <si>
    <t>Components Software Defined Data Center (SDDC) formen part d'una mateixa suite de fabricant</t>
  </si>
  <si>
    <t>Component</t>
  </si>
  <si>
    <t>Hypervisor</t>
  </si>
  <si>
    <t>Software defined Storage</t>
  </si>
  <si>
    <t>Software defined Network</t>
  </si>
  <si>
    <t>Gestió Operacions</t>
  </si>
  <si>
    <t>Gestió de logs</t>
  </si>
  <si>
    <t>Eines d'automatització</t>
  </si>
  <si>
    <t>Cal emplenar les cel·les de color verd.</t>
  </si>
  <si>
    <t>Software de SDDC desplegable en Clouds hyperescalars de tipus AWS, Azure, Google o IBM Cloud sense que s’hagi de fer grans canvis en les configuracions</t>
  </si>
  <si>
    <t>CA7</t>
  </si>
  <si>
    <t>Cloud Hyperscalar</t>
  </si>
  <si>
    <t>Es pot desplegar suite SDDC (SI/NO)</t>
  </si>
  <si>
    <t>Nom de la Suite</t>
  </si>
  <si>
    <t>Eina d'automatització</t>
  </si>
  <si>
    <t>Eina del fabricant de hardware</t>
  </si>
  <si>
    <t>Eina de tercers</t>
  </si>
  <si>
    <t>No es fan servir eines especifiques, s'utilitzen scripts o desenvolupaments a mida</t>
  </si>
  <si>
    <t>Gestió automatitzada de pegats i firmware de hardware computació</t>
  </si>
  <si>
    <t>Gestió automatitzada de pegats i firmware de hardware emmagatzematge</t>
  </si>
  <si>
    <t>Gestió automatitzada de pegats i firmware de hardware xarxes</t>
  </si>
  <si>
    <t>Punts</t>
  </si>
  <si>
    <t>Indicar SI o NO</t>
  </si>
  <si>
    <t>Aquest document permet fer les propostes corresponents a criteris de valoració automàtics</t>
  </si>
  <si>
    <t>Hi ha un conjunt de pestanyes per a la oferta econòmica</t>
  </si>
  <si>
    <t>Resum Oferta econòmica</t>
  </si>
  <si>
    <t>CA 5. Tant per cent de servidors virtuals que mantindran el mateix Hypervisor (VMWare , HyperV, Oracle VM,altres)</t>
  </si>
  <si>
    <t>CA 6. Components Software Defined Data Center (SDDC) formen part d'una mateixa suite de fabricant</t>
  </si>
  <si>
    <t xml:space="preserve">CA 7. Software de SDDC desplegable en Clouds hyperescalars de tipus AWS, Azure, Google o IBM Cloud sense que s’hagi de fer grans canvis en les configuracions </t>
  </si>
  <si>
    <t xml:space="preserve">CA 8. Gestió automatitzada de pegats i firmware de hardware computació, emmagatzemament i xarxa </t>
  </si>
  <si>
    <t>CA 4. Servei regular</t>
  </si>
  <si>
    <t>POSADA EN MARXA</t>
  </si>
  <si>
    <t>Hi ha un altre conjunt de pestanyes per a la resta de criteris automàtics</t>
  </si>
  <si>
    <t>Cal omplir les cel·les de color verd, les cel·les taronja es calculen automàticament.</t>
  </si>
  <si>
    <t>MATEIX HYPERVISOR</t>
  </si>
  <si>
    <t>SDDC COMPONENTS</t>
  </si>
  <si>
    <t>CLOUDS HYPERESCALARS</t>
  </si>
  <si>
    <t>GESTIÓ AUTOMATITZADA</t>
  </si>
  <si>
    <t>LLICÈNCIES BASE DE DADES ORACLE</t>
  </si>
  <si>
    <t>Nombre de llicències de Oracle Database Enterprise edition processor perpetual que cal adquirir</t>
  </si>
  <si>
    <t xml:space="preserve">Nombre llicències actuals </t>
  </si>
  <si>
    <t>Nombre de llicències a adquirir</t>
  </si>
  <si>
    <t>CA9</t>
  </si>
  <si>
    <t>Posada en marxa CPD1</t>
  </si>
  <si>
    <t>Posada en marxa CPD2</t>
  </si>
  <si>
    <t>CA 9. Llicències  Base de Dades Oracle</t>
  </si>
  <si>
    <t>Aprovisionaments, instal·lació i configuració maquinari inicial</t>
  </si>
  <si>
    <t>Aprovisionaments, instal·lació i configuració Software inicial</t>
  </si>
  <si>
    <t>APROVISIONAMENTS INICIALS</t>
  </si>
  <si>
    <t>COLOCATION I SERVEIS COMPLEMENTARIS</t>
  </si>
  <si>
    <t xml:space="preserve">SERVEI REGULAR </t>
  </si>
  <si>
    <t>Import total</t>
  </si>
  <si>
    <t>Import sense iva mes 25 a mes 31
Es calcula automaticament aplicant el factor de correcció de 15% sobre periode anterior</t>
  </si>
  <si>
    <t>Import màxim oferta sense iva</t>
  </si>
  <si>
    <t>Les cel·les en blanc són valors fixats per l'IMI</t>
  </si>
  <si>
    <t>IMPORT MÀXIM DE LICITACIÓ</t>
  </si>
  <si>
    <t>Si alguna de les ofertes té un valor superior al valor màxim s'indicarà en color vermell import NO vàlid i es descartarà la oferta</t>
  </si>
  <si>
    <t>Oferta vàlida o no vàlida</t>
  </si>
  <si>
    <t>Si forma part de la oferta inicial indicar nombre elements subministrats</t>
  </si>
  <si>
    <t>S'incorpora també una taula d'elements subministrats a preu unitari per a la oferta inicial, oferta addicional i ampliacions.</t>
  </si>
  <si>
    <t>CA1.Maquinari i colocation</t>
  </si>
  <si>
    <t>CA2.Llicències</t>
  </si>
  <si>
    <t>CA 3. Posada en marxa</t>
  </si>
  <si>
    <t>El resum d'oferta econòmica es calcula automaticament a partir d'emplenar les cel·les de color verd dels fulls d'Aprovisonament,Posada en marxa, Colocation i Servei regular</t>
  </si>
  <si>
    <t>Criteri automàtic</t>
  </si>
  <si>
    <t>CA1</t>
  </si>
  <si>
    <t>CA2</t>
  </si>
  <si>
    <t>CA3</t>
  </si>
  <si>
    <t>CA4</t>
  </si>
  <si>
    <r>
      <rPr>
        <b/>
        <sz val="11"/>
        <color theme="1"/>
        <rFont val="Calibri"/>
        <family val="2"/>
        <scheme val="minor"/>
      </rPr>
      <t>NOTA:</t>
    </r>
    <r>
      <rPr>
        <sz val="11"/>
        <color theme="1"/>
        <rFont val="Calibri"/>
        <family val="2"/>
        <scheme val="minor"/>
      </rPr>
      <t xml:space="preserve"> L'import màxim de licitació (11.531.617,43 €) no coincideix amb l'import sense iva del contracte (13.142.250,49 €), ja que l'import de licitació no incorpora els imports de l'adquisicions de maquinari i llicències previstes per als anys 2022 i 2023 per un import sense iva de 1.610.633,06 €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</si>
</sst>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8" formatCode="#,##0.00\ &quot;€&quot;;[Red]\-#,##0.00\ &quot;€&quot;"/>
    <numFmt numFmtId="164" formatCode="#,##0.00\ &quot;€&quot;"/>
  </numFmts>
  <fonts count="7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u/>
      <sz val="11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theme="1"/>
      <name val="Calibri"/>
      <family val="2"/>
      <scheme val="minor"/>
    </font>
    <font>
      <sz val="12"/>
      <color theme="1"/>
      <name val="Calibri"/>
      <family val="2"/>
    </font>
    <font>
      <sz val="12"/>
      <color theme="1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theme="9" tint="0.39997558519241921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theme="4"/>
        <bgColor theme="4"/>
      </patternFill>
    </fill>
  </fills>
  <borders count="26">
    <border>
      <left/>
      <right/>
      <top/>
      <bottom/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/>
      <diagonal/>
    </border>
    <border>
      <left/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/>
      <top style="medium">
        <color auto="1"/>
      </top>
      <bottom style="medium">
        <color auto="1"/>
      </bottom>
      <diagonal/>
    </border>
    <border>
      <left/>
      <right style="medium">
        <color auto="1"/>
      </right>
      <top/>
      <bottom style="medium">
        <color auto="1"/>
      </bottom>
      <diagonal/>
    </border>
    <border>
      <left style="medium">
        <color auto="1"/>
      </left>
      <right style="medium">
        <color auto="1"/>
      </right>
      <top/>
      <bottom style="medium">
        <color auto="1"/>
      </bottom>
      <diagonal/>
    </border>
    <border>
      <left style="medium">
        <color auto="1"/>
      </left>
      <right/>
      <top/>
      <bottom style="medium">
        <color auto="1"/>
      </bottom>
      <diagonal/>
    </border>
    <border>
      <left/>
      <right style="medium">
        <color auto="1"/>
      </right>
      <top style="medium">
        <color auto="1"/>
      </top>
      <bottom/>
      <diagonal/>
    </border>
    <border>
      <left style="medium">
        <color auto="1"/>
      </left>
      <right/>
      <top style="medium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 style="thin">
        <color auto="1"/>
      </top>
      <bottom/>
      <diagonal/>
    </border>
    <border>
      <left style="thin">
        <color auto="1"/>
      </left>
      <right/>
      <top/>
      <bottom/>
      <diagonal/>
    </border>
    <border>
      <left/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/>
      <right style="medium">
        <color auto="1"/>
      </right>
      <top/>
      <bottom/>
      <diagonal/>
    </border>
    <border>
      <left style="medium">
        <color auto="1"/>
      </left>
      <right style="medium">
        <color auto="1"/>
      </right>
      <top/>
      <bottom/>
      <diagonal/>
    </border>
    <border>
      <left/>
      <right/>
      <top style="thin">
        <color auto="1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9" fontId="4" fillId="0" borderId="0" applyFont="0" applyFill="0" applyBorder="0" applyAlignment="0" applyProtection="0"/>
  </cellStyleXfs>
  <cellXfs count="82">
    <xf numFmtId="0" fontId="0" fillId="0" borderId="0" xfId="0"/>
    <xf numFmtId="0" fontId="1" fillId="0" borderId="0" xfId="0" applyFont="1"/>
    <xf numFmtId="0" fontId="0" fillId="0" borderId="1" xfId="0" applyBorder="1"/>
    <xf numFmtId="0" fontId="0" fillId="0" borderId="1" xfId="0" applyBorder="1" applyAlignment="1">
      <alignment wrapText="1"/>
    </xf>
    <xf numFmtId="0" fontId="0" fillId="0" borderId="3" xfId="0" applyBorder="1" applyAlignment="1">
      <alignment wrapText="1"/>
    </xf>
    <xf numFmtId="0" fontId="0" fillId="0" borderId="5" xfId="0" applyBorder="1"/>
    <xf numFmtId="0" fontId="0" fillId="0" borderId="6" xfId="0" applyBorder="1" applyAlignment="1">
      <alignment wrapText="1"/>
    </xf>
    <xf numFmtId="0" fontId="0" fillId="0" borderId="7" xfId="0" applyBorder="1" applyAlignment="1">
      <alignment wrapText="1"/>
    </xf>
    <xf numFmtId="0" fontId="0" fillId="0" borderId="8" xfId="0" applyBorder="1" applyAlignment="1">
      <alignment wrapText="1"/>
    </xf>
    <xf numFmtId="0" fontId="2" fillId="0" borderId="0" xfId="0" applyFont="1"/>
    <xf numFmtId="0" fontId="0" fillId="0" borderId="11" xfId="0" applyBorder="1"/>
    <xf numFmtId="0" fontId="0" fillId="0" borderId="12" xfId="0" applyBorder="1"/>
    <xf numFmtId="0" fontId="0" fillId="0" borderId="13" xfId="0" applyBorder="1"/>
    <xf numFmtId="0" fontId="0" fillId="0" borderId="14" xfId="0" applyBorder="1" applyAlignment="1">
      <alignment wrapText="1"/>
    </xf>
    <xf numFmtId="164" fontId="0" fillId="3" borderId="10" xfId="0" applyNumberFormat="1" applyFill="1" applyBorder="1"/>
    <xf numFmtId="164" fontId="0" fillId="3" borderId="15" xfId="0" applyNumberFormat="1" applyFill="1" applyBorder="1"/>
    <xf numFmtId="0" fontId="0" fillId="0" borderId="14" xfId="0" applyBorder="1"/>
    <xf numFmtId="0" fontId="0" fillId="0" borderId="16" xfId="0" applyBorder="1"/>
    <xf numFmtId="164" fontId="0" fillId="3" borderId="17" xfId="0" applyNumberFormat="1" applyFill="1" applyBorder="1"/>
    <xf numFmtId="164" fontId="0" fillId="3" borderId="18" xfId="0" applyNumberFormat="1" applyFill="1" applyBorder="1"/>
    <xf numFmtId="0" fontId="3" fillId="4" borderId="1" xfId="0" applyFont="1" applyFill="1" applyBorder="1"/>
    <xf numFmtId="0" fontId="3" fillId="4" borderId="1" xfId="0" applyFont="1" applyFill="1" applyBorder="1" applyAlignment="1">
      <alignment wrapText="1"/>
    </xf>
    <xf numFmtId="0" fontId="0" fillId="0" borderId="1" xfId="0" applyFont="1" applyBorder="1"/>
    <xf numFmtId="0" fontId="0" fillId="2" borderId="1" xfId="0" applyFont="1" applyFill="1" applyBorder="1"/>
    <xf numFmtId="0" fontId="0" fillId="0" borderId="1" xfId="0" applyFont="1" applyBorder="1" applyAlignment="1">
      <alignment wrapText="1"/>
    </xf>
    <xf numFmtId="0" fontId="1" fillId="0" borderId="1" xfId="0" applyFont="1" applyBorder="1" applyAlignment="1">
      <alignment wrapText="1"/>
    </xf>
    <xf numFmtId="0" fontId="0" fillId="0" borderId="20" xfId="0" applyBorder="1"/>
    <xf numFmtId="0" fontId="0" fillId="0" borderId="10" xfId="0" applyBorder="1"/>
    <xf numFmtId="0" fontId="0" fillId="0" borderId="0" xfId="0" applyBorder="1"/>
    <xf numFmtId="0" fontId="0" fillId="0" borderId="21" xfId="0" applyBorder="1"/>
    <xf numFmtId="164" fontId="0" fillId="0" borderId="19" xfId="0" applyNumberFormat="1" applyBorder="1"/>
    <xf numFmtId="0" fontId="0" fillId="0" borderId="10" xfId="0" applyBorder="1" applyAlignment="1">
      <alignment wrapText="1"/>
    </xf>
    <xf numFmtId="164" fontId="0" fillId="0" borderId="10" xfId="0" applyNumberFormat="1" applyBorder="1"/>
    <xf numFmtId="0" fontId="1" fillId="0" borderId="0" xfId="0" applyFont="1" applyAlignment="1">
      <alignment wrapText="1"/>
    </xf>
    <xf numFmtId="0" fontId="0" fillId="0" borderId="17" xfId="0" applyBorder="1"/>
    <xf numFmtId="0" fontId="5" fillId="0" borderId="6" xfId="0" applyFont="1" applyBorder="1" applyAlignment="1">
      <alignment horizontal="justify" vertical="center" wrapText="1"/>
    </xf>
    <xf numFmtId="0" fontId="5" fillId="0" borderId="5" xfId="0" applyFont="1" applyBorder="1" applyAlignment="1">
      <alignment horizontal="center" vertical="center" wrapText="1"/>
    </xf>
    <xf numFmtId="0" fontId="3" fillId="4" borderId="22" xfId="0" applyFont="1" applyFill="1" applyBorder="1"/>
    <xf numFmtId="9" fontId="1" fillId="3" borderId="1" xfId="1" applyFont="1" applyFill="1" applyBorder="1"/>
    <xf numFmtId="0" fontId="5" fillId="0" borderId="1" xfId="0" applyFont="1" applyBorder="1" applyAlignment="1">
      <alignment horizontal="center" vertical="center" wrapText="1"/>
    </xf>
    <xf numFmtId="0" fontId="6" fillId="0" borderId="0" xfId="0" applyFont="1" applyAlignment="1">
      <alignment horizontal="justify" vertical="center"/>
    </xf>
    <xf numFmtId="0" fontId="0" fillId="0" borderId="2" xfId="0" applyBorder="1"/>
    <xf numFmtId="0" fontId="3" fillId="4" borderId="5" xfId="0" applyFont="1" applyFill="1" applyBorder="1"/>
    <xf numFmtId="0" fontId="3" fillId="4" borderId="6" xfId="0" applyFont="1" applyFill="1" applyBorder="1"/>
    <xf numFmtId="0" fontId="3" fillId="4" borderId="7" xfId="0" applyFont="1" applyFill="1" applyBorder="1" applyAlignment="1">
      <alignment wrapText="1"/>
    </xf>
    <xf numFmtId="0" fontId="0" fillId="0" borderId="2" xfId="0" applyBorder="1" applyAlignment="1">
      <alignment horizontal="left"/>
    </xf>
    <xf numFmtId="0" fontId="0" fillId="0" borderId="23" xfId="0" applyBorder="1"/>
    <xf numFmtId="0" fontId="0" fillId="0" borderId="21" xfId="0" applyBorder="1" applyAlignment="1">
      <alignment horizontal="left" indent="3"/>
    </xf>
    <xf numFmtId="0" fontId="0" fillId="0" borderId="12" xfId="0" applyBorder="1" applyAlignment="1">
      <alignment horizontal="left" indent="3"/>
    </xf>
    <xf numFmtId="0" fontId="0" fillId="0" borderId="0" xfId="0" applyFont="1" applyAlignment="1">
      <alignment wrapText="1"/>
    </xf>
    <xf numFmtId="0" fontId="0" fillId="0" borderId="23" xfId="0" applyBorder="1" applyAlignment="1">
      <alignment horizontal="left" wrapText="1" indent="3"/>
    </xf>
    <xf numFmtId="0" fontId="0" fillId="0" borderId="6" xfId="0" applyBorder="1" applyAlignment="1">
      <alignment horizontal="left" wrapText="1" indent="3"/>
    </xf>
    <xf numFmtId="0" fontId="1" fillId="0" borderId="0" xfId="0" applyFont="1" applyFill="1" applyBorder="1" applyAlignment="1">
      <alignment horizontal="left"/>
    </xf>
    <xf numFmtId="4" fontId="0" fillId="0" borderId="0" xfId="0" applyNumberFormat="1"/>
    <xf numFmtId="4" fontId="0" fillId="0" borderId="14" xfId="0" applyNumberFormat="1" applyBorder="1" applyAlignment="1">
      <alignment wrapText="1"/>
    </xf>
    <xf numFmtId="4" fontId="0" fillId="0" borderId="14" xfId="0" applyNumberFormat="1" applyBorder="1"/>
    <xf numFmtId="8" fontId="0" fillId="0" borderId="0" xfId="0" applyNumberFormat="1"/>
    <xf numFmtId="164" fontId="0" fillId="0" borderId="16" xfId="0" applyNumberFormat="1" applyBorder="1"/>
    <xf numFmtId="164" fontId="0" fillId="2" borderId="1" xfId="0" applyNumberFormat="1" applyFill="1" applyBorder="1"/>
    <xf numFmtId="164" fontId="0" fillId="3" borderId="1" xfId="0" applyNumberFormat="1" applyFill="1" applyBorder="1"/>
    <xf numFmtId="164" fontId="0" fillId="2" borderId="1" xfId="0" applyNumberFormat="1" applyFont="1" applyFill="1" applyBorder="1"/>
    <xf numFmtId="164" fontId="1" fillId="3" borderId="1" xfId="0" applyNumberFormat="1" applyFont="1" applyFill="1" applyBorder="1"/>
    <xf numFmtId="164" fontId="0" fillId="2" borderId="4" xfId="0" applyNumberFormat="1" applyFill="1" applyBorder="1"/>
    <xf numFmtId="164" fontId="0" fillId="2" borderId="9" xfId="0" applyNumberFormat="1" applyFill="1" applyBorder="1"/>
    <xf numFmtId="164" fontId="0" fillId="3" borderId="4" xfId="0" applyNumberFormat="1" applyFill="1" applyBorder="1"/>
    <xf numFmtId="164" fontId="0" fillId="2" borderId="2" xfId="0" applyNumberFormat="1" applyFill="1" applyBorder="1"/>
    <xf numFmtId="164" fontId="0" fillId="3" borderId="2" xfId="0" applyNumberFormat="1" applyFill="1" applyBorder="1"/>
    <xf numFmtId="164" fontId="0" fillId="3" borderId="9" xfId="0" applyNumberFormat="1" applyFill="1" applyBorder="1"/>
    <xf numFmtId="0" fontId="0" fillId="0" borderId="11" xfId="0" applyBorder="1" applyAlignment="1">
      <alignment wrapText="1"/>
    </xf>
    <xf numFmtId="0" fontId="3" fillId="4" borderId="10" xfId="0" applyFont="1" applyFill="1" applyBorder="1" applyAlignment="1">
      <alignment wrapText="1"/>
    </xf>
    <xf numFmtId="0" fontId="0" fillId="0" borderId="0" xfId="0" applyBorder="1" applyAlignment="1">
      <alignment wrapText="1"/>
    </xf>
    <xf numFmtId="0" fontId="0" fillId="0" borderId="1" xfId="0" applyFill="1" applyBorder="1"/>
    <xf numFmtId="0" fontId="0" fillId="0" borderId="0" xfId="0" applyFill="1" applyBorder="1"/>
    <xf numFmtId="0" fontId="0" fillId="0" borderId="24" xfId="0" applyBorder="1"/>
    <xf numFmtId="0" fontId="0" fillId="0" borderId="12" xfId="0" applyBorder="1" applyAlignment="1">
      <alignment wrapText="1"/>
    </xf>
    <xf numFmtId="0" fontId="0" fillId="0" borderId="15" xfId="0" applyBorder="1" applyAlignment="1">
      <alignment horizontal="left" vertical="top" wrapText="1"/>
    </xf>
    <xf numFmtId="0" fontId="0" fillId="0" borderId="25" xfId="0" applyBorder="1" applyAlignment="1">
      <alignment horizontal="left" vertical="top" wrapText="1"/>
    </xf>
    <xf numFmtId="0" fontId="0" fillId="0" borderId="14" xfId="0" applyBorder="1" applyAlignment="1">
      <alignment horizontal="left" vertical="top" wrapText="1"/>
    </xf>
    <xf numFmtId="0" fontId="5" fillId="0" borderId="1" xfId="0" applyFont="1" applyBorder="1" applyAlignment="1">
      <alignment horizontal="center" vertical="center" wrapText="1"/>
    </xf>
    <xf numFmtId="0" fontId="5" fillId="0" borderId="2" xfId="0" applyFont="1" applyBorder="1" applyAlignment="1">
      <alignment horizontal="center" vertical="center" wrapText="1"/>
    </xf>
    <xf numFmtId="0" fontId="5" fillId="0" borderId="23" xfId="0" applyFont="1" applyBorder="1" applyAlignment="1">
      <alignment horizontal="center" vertical="center" wrapText="1"/>
    </xf>
    <xf numFmtId="0" fontId="5" fillId="0" borderId="6" xfId="0" applyFont="1" applyBorder="1" applyAlignment="1">
      <alignment horizontal="center" vertical="center" wrapText="1"/>
    </xf>
  </cellXfs>
  <cellStyles count="2">
    <cellStyle name="Normal" xfId="0" builtinId="0"/>
    <cellStyle name="Percentatge" xfId="1" builtinId="5"/>
  </cellStyles>
  <dxfs count="70">
    <dxf>
      <border diagonalUp="0" diagonalDown="0" outline="0">
        <left/>
        <right/>
        <top/>
        <bottom/>
      </border>
    </dxf>
    <dxf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numFmt numFmtId="164" formatCode="#,##0.00\ &quot;€&quot;"/>
      <border diagonalUp="0" diagonalDown="0" outline="0">
        <left style="thin">
          <color auto="1"/>
        </left>
        <right/>
        <top/>
        <bottom/>
      </border>
    </dxf>
    <dxf>
      <numFmt numFmtId="164" formatCode="#,##0.00\ &quot;€&quot;"/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 diagonalUp="0" diagonalDown="0" outline="0">
        <left style="thin">
          <color auto="1"/>
        </left>
        <right style="thin">
          <color auto="1"/>
        </right>
        <top style="thin">
          <color auto="1"/>
        </top>
        <bottom/>
      </border>
    </dxf>
    <dxf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border diagonalUp="0" diagonalDown="0" outline="0">
        <left style="thin">
          <color auto="1"/>
        </left>
        <right style="thin">
          <color auto="1"/>
        </right>
        <top style="thin">
          <color auto="1"/>
        </top>
        <bottom/>
      </border>
    </dxf>
    <dxf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border diagonalUp="0" diagonalDown="0" outline="0">
        <left style="thin">
          <color auto="1"/>
        </left>
        <right style="thin">
          <color auto="1"/>
        </right>
        <top/>
        <bottom/>
      </border>
    </dxf>
    <dxf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 diagonalUp="0" diagonalDown="0" outline="0">
        <left/>
        <right style="thin">
          <color auto="1"/>
        </right>
        <top/>
        <bottom/>
      </border>
    </dxf>
    <dxf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 diagonalUp="0" diagonalDown="0" outline="0">
        <left/>
        <right style="thin">
          <color auto="1"/>
        </right>
        <top/>
        <bottom/>
      </border>
    </dxf>
    <dxf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top style="thin">
          <color auto="1"/>
        </top>
      </border>
    </dxf>
    <dxf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border>
        <bottom style="thin">
          <color auto="1"/>
        </bottom>
      </border>
    </dxf>
    <dxf>
      <border diagonalUp="0" diagonalDown="0">
        <left style="thin">
          <color auto="1"/>
        </left>
        <right style="thin">
          <color auto="1"/>
        </right>
        <top/>
        <bottom/>
        <vertical style="thin">
          <color auto="1"/>
        </vertical>
        <horizontal style="thin">
          <color auto="1"/>
        </horizontal>
      </border>
    </dxf>
    <dxf>
      <numFmt numFmtId="164" formatCode="#,##0.00\ &quot;€&quot;"/>
      <fill>
        <patternFill patternType="solid">
          <fgColor indexed="64"/>
          <bgColor rgb="FFFFC000"/>
        </patternFill>
      </fill>
      <border diagonalUp="0" diagonalDown="0" outline="0">
        <left style="medium">
          <color auto="1"/>
        </left>
        <right/>
        <top style="medium">
          <color auto="1"/>
        </top>
        <bottom style="medium">
          <color auto="1"/>
        </bottom>
      </border>
    </dxf>
    <dxf>
      <numFmt numFmtId="164" formatCode="#,##0.00\ &quot;€&quot;"/>
      <fill>
        <patternFill patternType="solid">
          <fgColor indexed="64"/>
          <bgColor rgb="FFFFC000"/>
        </patternFill>
      </fill>
      <border diagonalUp="0" diagonalDown="0">
        <left style="medium">
          <color auto="1"/>
        </left>
        <right style="medium">
          <color auto="1"/>
        </right>
        <top style="medium">
          <color auto="1"/>
        </top>
        <bottom style="medium">
          <color auto="1"/>
        </bottom>
      </border>
    </dxf>
    <dxf>
      <numFmt numFmtId="164" formatCode="#,##0.00\ &quot;€&quot;"/>
      <fill>
        <patternFill patternType="solid">
          <fgColor indexed="64"/>
          <bgColor rgb="FFFFC000"/>
        </patternFill>
      </fill>
      <border diagonalUp="0" diagonalDown="0">
        <left style="medium">
          <color auto="1"/>
        </left>
        <right style="medium">
          <color auto="1"/>
        </right>
        <top style="medium">
          <color auto="1"/>
        </top>
        <bottom style="medium">
          <color auto="1"/>
        </bottom>
      </border>
    </dxf>
    <dxf>
      <numFmt numFmtId="164" formatCode="#,##0.00\ &quot;€&quot;"/>
      <fill>
        <patternFill patternType="solid">
          <fgColor indexed="64"/>
          <bgColor theme="9" tint="0.39997558519241921"/>
        </patternFill>
      </fill>
      <border diagonalUp="0" diagonalDown="0" outline="0">
        <left style="medium">
          <color auto="1"/>
        </left>
        <right style="medium">
          <color auto="1"/>
        </right>
        <top style="medium">
          <color auto="1"/>
        </top>
        <bottom style="medium">
          <color auto="1"/>
        </bottom>
      </border>
    </dxf>
    <dxf>
      <alignment horizontal="general" vertical="bottom" textRotation="0" wrapText="1" indent="0" justifyLastLine="0" shrinkToFit="0" readingOrder="0"/>
      <border diagonalUp="0" diagonalDown="0" outline="0">
        <left/>
        <right style="medium">
          <color auto="1"/>
        </right>
        <top style="medium">
          <color auto="1"/>
        </top>
        <bottom style="medium">
          <color auto="1"/>
        </bottom>
      </border>
    </dxf>
    <dxf>
      <border outline="0">
        <top style="medium">
          <color auto="1"/>
        </top>
      </border>
    </dxf>
    <dxf>
      <border outline="0">
        <left style="medium">
          <color auto="1"/>
        </left>
        <right style="medium">
          <color auto="1"/>
        </right>
        <top style="medium">
          <color auto="1"/>
        </top>
        <bottom style="medium">
          <color auto="1"/>
        </bottom>
      </border>
    </dxf>
    <dxf>
      <border outline="0">
        <bottom style="medium">
          <color auto="1"/>
        </bottom>
      </border>
    </dxf>
    <dxf>
      <alignment horizontal="general" vertical="bottom" textRotation="0" wrapText="1" indent="0" justifyLastLine="0" shrinkToFit="0" readingOrder="0"/>
      <border diagonalUp="0" diagonalDown="0" outline="0">
        <left style="medium">
          <color auto="1"/>
        </left>
        <right style="medium">
          <color auto="1"/>
        </right>
        <top/>
        <bottom/>
      </border>
    </dxf>
    <dxf>
      <numFmt numFmtId="164" formatCode="#,##0.00\ &quot;€&quot;"/>
      <fill>
        <patternFill patternType="solid">
          <fgColor indexed="64"/>
          <bgColor rgb="FFFFC000"/>
        </patternFill>
      </fill>
      <border diagonalUp="0" diagonalDown="0" outline="0">
        <left style="medium">
          <color auto="1"/>
        </left>
        <right style="medium">
          <color auto="1"/>
        </right>
        <top style="medium">
          <color auto="1"/>
        </top>
        <bottom style="medium">
          <color auto="1"/>
        </bottom>
      </border>
    </dxf>
    <dxf>
      <numFmt numFmtId="164" formatCode="#,##0.00\ &quot;€&quot;"/>
      <fill>
        <patternFill patternType="solid">
          <fgColor indexed="64"/>
          <bgColor theme="9" tint="0.39997558519241921"/>
        </patternFill>
      </fill>
      <border diagonalUp="0" diagonalDown="0" outline="0">
        <left style="medium">
          <color auto="1"/>
        </left>
        <right/>
        <top style="medium">
          <color auto="1"/>
        </top>
        <bottom style="medium">
          <color auto="1"/>
        </bottom>
      </border>
    </dxf>
    <dxf>
      <border diagonalUp="0" diagonalDown="0" outline="0">
        <left style="medium">
          <color auto="1"/>
        </left>
        <right style="medium">
          <color auto="1"/>
        </right>
        <top style="medium">
          <color auto="1"/>
        </top>
        <bottom/>
      </border>
    </dxf>
    <dxf>
      <border diagonalUp="0" diagonalDown="0" outline="0">
        <left style="medium">
          <color auto="1"/>
        </left>
        <right style="medium">
          <color auto="1"/>
        </right>
        <top style="medium">
          <color auto="1"/>
        </top>
        <bottom style="medium">
          <color auto="1"/>
        </bottom>
      </border>
    </dxf>
    <dxf>
      <alignment horizontal="general" vertical="bottom" textRotation="0" wrapText="1" indent="0" justifyLastLine="0" shrinkToFit="0" readingOrder="0"/>
      <border diagonalUp="0" diagonalDown="0" outline="0">
        <left style="medium">
          <color auto="1"/>
        </left>
        <right style="medium">
          <color auto="1"/>
        </right>
        <top style="medium">
          <color auto="1"/>
        </top>
        <bottom style="medium">
          <color auto="1"/>
        </bottom>
      </border>
    </dxf>
    <dxf>
      <alignment horizontal="general" vertical="bottom" textRotation="0" wrapText="1" indent="0" justifyLastLine="0" shrinkToFit="0" readingOrder="0"/>
      <border diagonalUp="0" diagonalDown="0">
        <left/>
        <right style="medium">
          <color auto="1"/>
        </right>
        <top style="medium">
          <color auto="1"/>
        </top>
        <bottom style="medium">
          <color auto="1"/>
        </bottom>
        <vertical/>
        <horizontal/>
      </border>
    </dxf>
    <dxf>
      <border outline="0">
        <top style="medium">
          <color auto="1"/>
        </top>
      </border>
    </dxf>
    <dxf>
      <border outline="0">
        <left style="medium">
          <color auto="1"/>
        </left>
        <right style="medium">
          <color auto="1"/>
        </right>
        <top style="medium">
          <color auto="1"/>
        </top>
        <bottom style="medium">
          <color auto="1"/>
        </bottom>
      </border>
    </dxf>
    <dxf>
      <border outline="0">
        <bottom style="medium">
          <color auto="1"/>
        </bottom>
      </border>
    </dxf>
    <dxf>
      <numFmt numFmtId="164" formatCode="#,##0.00\ &quot;€&quot;"/>
      <fill>
        <patternFill patternType="solid">
          <fgColor indexed="64"/>
          <bgColor rgb="FFFFC000"/>
        </patternFill>
      </fill>
      <border diagonalUp="0" diagonalDown="0" outline="0">
        <left style="medium">
          <color auto="1"/>
        </left>
        <right/>
        <top style="medium">
          <color auto="1"/>
        </top>
        <bottom style="medium">
          <color auto="1"/>
        </bottom>
      </border>
    </dxf>
    <dxf>
      <numFmt numFmtId="164" formatCode="#,##0.00\ &quot;€&quot;"/>
      <fill>
        <patternFill patternType="solid">
          <fgColor indexed="64"/>
          <bgColor theme="9" tint="0.39997558519241921"/>
        </patternFill>
      </fill>
      <border diagonalUp="0" diagonalDown="0" outline="0">
        <left style="medium">
          <color auto="1"/>
        </left>
        <right style="medium">
          <color auto="1"/>
        </right>
        <top style="medium">
          <color auto="1"/>
        </top>
        <bottom style="medium">
          <color auto="1"/>
        </bottom>
      </border>
    </dxf>
    <dxf>
      <alignment horizontal="general" vertical="bottom" textRotation="0" wrapText="1" indent="0" justifyLastLine="0" shrinkToFit="0" readingOrder="0"/>
      <border diagonalUp="0" diagonalDown="0" outline="0">
        <left/>
        <right style="medium">
          <color auto="1"/>
        </right>
        <top style="medium">
          <color auto="1"/>
        </top>
        <bottom style="medium">
          <color auto="1"/>
        </bottom>
      </border>
    </dxf>
    <dxf>
      <border outline="0">
        <top style="medium">
          <color auto="1"/>
        </top>
      </border>
    </dxf>
    <dxf>
      <border outline="0">
        <left style="medium">
          <color auto="1"/>
        </left>
        <right style="medium">
          <color auto="1"/>
        </right>
        <top style="medium">
          <color auto="1"/>
        </top>
        <bottom style="medium">
          <color auto="1"/>
        </bottom>
      </border>
    </dxf>
    <dxf>
      <border outline="0">
        <bottom style="medium">
          <color auto="1"/>
        </bottom>
      </border>
    </dxf>
    <dxf>
      <alignment horizontal="general" vertical="bottom" textRotation="0" wrapText="1" indent="0" justifyLastLine="0" shrinkToFit="0" readingOrder="0"/>
      <border diagonalUp="0" diagonalDown="0" outline="0">
        <left style="medium">
          <color auto="1"/>
        </left>
        <right style="medium">
          <color auto="1"/>
        </right>
        <top/>
        <bottom/>
      </border>
    </dxf>
    <dxf>
      <numFmt numFmtId="164" formatCode="#,##0.00\ &quot;€&quot;"/>
      <fill>
        <patternFill patternType="solid">
          <fgColor indexed="64"/>
          <bgColor rgb="FFFFC000"/>
        </patternFill>
      </fill>
      <border diagonalUp="0" diagonalDown="0" outline="0">
        <left style="medium">
          <color auto="1"/>
        </left>
        <right style="medium">
          <color auto="1"/>
        </right>
        <top style="medium">
          <color auto="1"/>
        </top>
        <bottom style="medium">
          <color auto="1"/>
        </bottom>
      </border>
    </dxf>
    <dxf>
      <numFmt numFmtId="164" formatCode="#,##0.00\ &quot;€&quot;"/>
      <border diagonalUp="0" diagonalDown="0" outline="0">
        <left style="medium">
          <color auto="1"/>
        </left>
        <right style="medium">
          <color auto="1"/>
        </right>
        <top style="medium">
          <color auto="1"/>
        </top>
        <bottom style="medium">
          <color auto="1"/>
        </bottom>
      </border>
    </dxf>
    <dxf>
      <alignment horizontal="general" vertical="bottom" textRotation="0" wrapText="1" indent="0" justifyLastLine="0" shrinkToFit="0" readingOrder="0"/>
      <border diagonalUp="0" diagonalDown="0" outline="0">
        <left style="medium">
          <color auto="1"/>
        </left>
        <right style="medium">
          <color auto="1"/>
        </right>
        <top style="medium">
          <color auto="1"/>
        </top>
        <bottom style="medium">
          <color auto="1"/>
        </bottom>
      </border>
    </dxf>
    <dxf>
      <alignment horizontal="general" vertical="bottom" textRotation="0" wrapText="1" indent="0" justifyLastLine="0" shrinkToFit="0" readingOrder="0"/>
      <border diagonalUp="0" diagonalDown="0" outline="0">
        <left style="medium">
          <color auto="1"/>
        </left>
        <right style="medium">
          <color auto="1"/>
        </right>
        <top style="medium">
          <color auto="1"/>
        </top>
        <bottom style="medium">
          <color auto="1"/>
        </bottom>
      </border>
    </dxf>
    <dxf>
      <alignment horizontal="general" vertical="bottom" textRotation="0" wrapText="1" indent="0" justifyLastLine="0" shrinkToFit="0" readingOrder="0"/>
      <border diagonalUp="0" diagonalDown="0" outline="0">
        <left style="medium">
          <color auto="1"/>
        </left>
        <right style="medium">
          <color auto="1"/>
        </right>
        <top style="medium">
          <color auto="1"/>
        </top>
        <bottom style="medium">
          <color auto="1"/>
        </bottom>
      </border>
    </dxf>
    <dxf>
      <alignment horizontal="general" vertical="bottom" textRotation="0" wrapText="1" indent="0" justifyLastLine="0" shrinkToFit="0" readingOrder="0"/>
      <border diagonalUp="0" diagonalDown="0">
        <left style="medium">
          <color auto="1"/>
        </left>
        <right style="medium">
          <color auto="1"/>
        </right>
        <top style="medium">
          <color auto="1"/>
        </top>
        <bottom style="medium">
          <color auto="1"/>
        </bottom>
        <vertical style="medium">
          <color auto="1"/>
        </vertical>
        <horizontal style="medium">
          <color auto="1"/>
        </horizontal>
      </border>
    </dxf>
    <dxf>
      <border outline="0">
        <top style="medium">
          <color auto="1"/>
        </top>
      </border>
    </dxf>
    <dxf>
      <alignment horizontal="general" vertical="bottom" textRotation="0" wrapText="1" indent="0" justifyLastLine="0" shrinkToFit="0" readingOrder="0"/>
      <border diagonalUp="0" diagonalDown="0">
        <left style="medium">
          <color auto="1"/>
        </left>
        <right style="medium">
          <color auto="1"/>
        </right>
        <top/>
        <bottom/>
        <vertical style="medium">
          <color auto="1"/>
        </vertical>
        <horizontal style="medium">
          <color auto="1"/>
        </horizontal>
      </border>
    </dxf>
    <dxf>
      <numFmt numFmtId="164" formatCode="#,##0.00\ &quot;€&quot;"/>
      <fill>
        <patternFill patternType="solid">
          <fgColor indexed="64"/>
          <bgColor rgb="FFFFC000"/>
        </patternFill>
      </fill>
      <border diagonalUp="0" diagonalDown="0" outline="0">
        <left style="thin">
          <color auto="1"/>
        </left>
        <right/>
        <top style="thin">
          <color auto="1"/>
        </top>
        <bottom/>
      </border>
    </dxf>
    <dxf>
      <numFmt numFmtId="164" formatCode="#,##0.00\ &quot;€&quot;"/>
      <fill>
        <patternFill patternType="solid">
          <fgColor indexed="64"/>
          <bgColor rgb="FFFFC000"/>
        </patternFill>
      </fill>
      <border diagonalUp="0" diagonalDown="0">
        <left style="thin">
          <color auto="1"/>
        </left>
        <right/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numFmt numFmtId="164" formatCode="#,##0.00\ &quot;€&quot;"/>
      <fill>
        <patternFill patternType="solid">
          <fgColor indexed="64"/>
          <bgColor rgb="FFFFC000"/>
        </patternFill>
      </fill>
      <border diagonalUp="0" diagonalDown="0" outline="0">
        <left style="thin">
          <color auto="1"/>
        </left>
        <right style="thin">
          <color auto="1"/>
        </right>
        <top style="thin">
          <color auto="1"/>
        </top>
        <bottom/>
      </border>
    </dxf>
    <dxf>
      <numFmt numFmtId="164" formatCode="#,##0.00\ &quot;€&quot;"/>
      <fill>
        <patternFill patternType="solid">
          <fgColor indexed="64"/>
          <bgColor rgb="FFFFC000"/>
        </patternFill>
      </fill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numFmt numFmtId="164" formatCode="#,##0.00\ &quot;€&quot;"/>
      <border diagonalUp="0" diagonalDown="0" outline="0">
        <left/>
        <right style="thin">
          <color auto="1"/>
        </right>
        <top style="thin">
          <color auto="1"/>
        </top>
        <bottom/>
      </border>
    </dxf>
    <dxf>
      <alignment horizontal="general" vertical="bottom" textRotation="0" wrapText="1" indent="0" justifyLastLine="0" shrinkToFit="0" readingOrder="0"/>
      <border diagonalUp="0" diagonalDown="0">
        <left/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border diagonalUp="0" diagonalDown="0" outline="0">
        <left/>
        <right style="thin">
          <color auto="1"/>
        </right>
        <top style="thin">
          <color auto="1"/>
        </top>
        <bottom/>
      </border>
    </dxf>
    <dxf>
      <alignment horizontal="general" vertical="bottom" textRotation="0" wrapText="1" indent="0" justifyLastLine="0" shrinkToFit="0" readingOrder="0"/>
      <border diagonalUp="0" diagonalDown="0">
        <left/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border diagonalUp="0" diagonalDown="0" outline="0">
        <left/>
        <right/>
        <top style="thin">
          <color auto="1"/>
        </top>
        <bottom/>
      </border>
    </dxf>
    <dxf>
      <border diagonalUp="0" diagonalDown="0">
        <left/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top style="thin">
          <color auto="1"/>
        </top>
      </border>
    </dxf>
    <dxf>
      <border diagonalUp="0" diagonalDown="0">
        <left style="thin">
          <color auto="1"/>
        </left>
        <right style="thin">
          <color auto="1"/>
        </right>
        <top/>
        <bottom/>
        <vertical style="thin">
          <color auto="1"/>
        </vertical>
        <horizontal style="thin">
          <color auto="1"/>
        </horizontal>
      </border>
    </dxf>
    <dxf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border>
        <bottom style="thin">
          <color auto="1"/>
        </bottom>
      </border>
    </dxf>
    <dxf>
      <border diagonalUp="0" diagonalDown="0">
        <left style="thin">
          <color auto="1"/>
        </left>
        <right style="thin">
          <color auto="1"/>
        </right>
        <top/>
        <bottom/>
        <vertical style="thin">
          <color auto="1"/>
        </vertical>
        <horizontal style="thin">
          <color auto="1"/>
        </horizontal>
      </border>
    </dxf>
    <dxf>
      <fill>
        <patternFill>
          <bgColor rgb="FF92D050"/>
        </patternFill>
      </fill>
    </dxf>
    <dxf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rgb="FFFF000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2" Type="http://schemas.openxmlformats.org/officeDocument/2006/relationships/worksheet" Target="worksheets/sheet2.xml"/><Relationship Id="rId16" Type="http://schemas.openxmlformats.org/officeDocument/2006/relationships/calcChain" Target="calcChain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sharedStrings" Target="sharedStrings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styles" Target="styles.xml"/></Relationships>
</file>

<file path=xl/tables/table1.xml><?xml version="1.0" encoding="utf-8"?>
<table xmlns="http://schemas.openxmlformats.org/spreadsheetml/2006/main" id="5" name="Tabla5" displayName="Tabla5" ref="C6:G13" totalsRowCount="1" headerRowDxfId="65" totalsRowDxfId="62" headerRowBorderDxfId="64" tableBorderDxfId="63" totalsRowBorderDxfId="61">
  <autoFilter ref="C6:G12"/>
  <tableColumns count="5">
    <tableColumn id="1" name="Criteri automàtic" dataDxfId="60" totalsRowDxfId="59"/>
    <tableColumn id="5" name="Resum oferta econòmica" totalsRowLabel="IMPORT MÀXIM DE LICITACIÓ" dataDxfId="58" totalsRowDxfId="57"/>
    <tableColumn id="4" name="Import màxim oferta sense iva" totalsRowFunction="sum" dataDxfId="56" totalsRowDxfId="55"/>
    <tableColumn id="2" name="Import sense iva" totalsRowFunction="sum" dataDxfId="54" totalsRowDxfId="53">
      <calculatedColumnFormula>'CA3. Posada en marxa'!#REF!</calculatedColumnFormula>
    </tableColumn>
    <tableColumn id="3" name="Import amb iva" totalsRowFunction="sum" dataDxfId="52" totalsRowDxfId="51">
      <calculatedColumnFormula>Tabla5[[#This Row],[Import sense iva]]*1.21</calculatedColumnFormula>
    </tableColumn>
  </tableColumns>
  <tableStyleInfo name="TableStyleLight9" showFirstColumn="0" showLastColumn="0" showRowStripes="1" showColumnStripes="0"/>
</table>
</file>

<file path=xl/tables/table2.xml><?xml version="1.0" encoding="utf-8"?>
<table xmlns="http://schemas.openxmlformats.org/spreadsheetml/2006/main" id="6" name="Tabla17" displayName="Tabla17" ref="A5:C16" totalsRowCount="1" headerRowDxfId="50" totalsRowBorderDxfId="49">
  <autoFilter ref="A5:C15"/>
  <tableColumns count="3">
    <tableColumn id="1" name="Concepte" totalsRowLabel="Import total sense iva" dataDxfId="48" totalsRowDxfId="47"/>
    <tableColumn id="3" name="Tipus" dataDxfId="46" totalsRowDxfId="45"/>
    <tableColumn id="2" name="Import únic sense iva" totalsRowFunction="sum" dataDxfId="44" totalsRowDxfId="43"/>
  </tableColumns>
  <tableStyleInfo name="TableStyleLight9" showFirstColumn="0" showLastColumn="0" showRowStripes="1" showColumnStripes="0"/>
</table>
</file>

<file path=xl/tables/table3.xml><?xml version="1.0" encoding="utf-8"?>
<table xmlns="http://schemas.openxmlformats.org/spreadsheetml/2006/main" id="4" name="Tabla25" displayName="Tabla25" ref="A24:C25" totalsRowShown="0" headerRowDxfId="42" headerRowBorderDxfId="41" tableBorderDxfId="40" totalsRowBorderDxfId="39">
  <autoFilter ref="A24:C25"/>
  <tableColumns count="3">
    <tableColumn id="1" name="Concepte" dataDxfId="38"/>
    <tableColumn id="2" name="Import mensual sense iva" dataDxfId="37"/>
    <tableColumn id="5" name="Import 36 mesos sense iva" dataDxfId="36">
      <calculatedColumnFormula>Tabla25[[#This Row],[Import mensual sense iva]]*36</calculatedColumnFormula>
    </tableColumn>
  </tableColumns>
  <tableStyleInfo name="TableStyleLight9" showFirstColumn="0" showLastColumn="0" showRowStripes="1" showColumnStripes="0"/>
</table>
</file>

<file path=xl/tables/table4.xml><?xml version="1.0" encoding="utf-8"?>
<table xmlns="http://schemas.openxmlformats.org/spreadsheetml/2006/main" id="8" name="Taula79" displayName="Taula79" ref="A5:C15" totalsRowCount="1" headerRowBorderDxfId="35" tableBorderDxfId="34" totalsRowBorderDxfId="33">
  <autoFilter ref="A5:C14"/>
  <tableColumns count="3">
    <tableColumn id="1" name="Concepte" totalsRowLabel="Import total sense iva" dataDxfId="32" totalsRowDxfId="31"/>
    <tableColumn id="2" name="Tipus" dataDxfId="30" totalsRowDxfId="29"/>
    <tableColumn id="3" name="Import únic sense iva" totalsRowFunction="sum" dataDxfId="28" totalsRowDxfId="27"/>
  </tableColumns>
  <tableStyleInfo name="TableStyleLight9" showFirstColumn="0" showLastColumn="0" showRowStripes="1" showColumnStripes="0"/>
</table>
</file>

<file path=xl/tables/table5.xml><?xml version="1.0" encoding="utf-8"?>
<table xmlns="http://schemas.openxmlformats.org/spreadsheetml/2006/main" id="2" name="Tabla253" displayName="Tabla253" ref="A5:E7" totalsRowShown="0" headerRowDxfId="26" headerRowBorderDxfId="25" tableBorderDxfId="24" totalsRowBorderDxfId="23">
  <autoFilter ref="A5:E7"/>
  <tableColumns count="5">
    <tableColumn id="1" name="Concepte" dataDxfId="22"/>
    <tableColumn id="2" name="Import sense iva mes 1 a mes 12" dataDxfId="21"/>
    <tableColumn id="3" name="Import sense iva mes 13 a mes 24_x000a_Es calcula automaticament aplicant el factor de correcció de 15% sobre periode anterior" dataDxfId="20">
      <calculatedColumnFormula>B6*1.15</calculatedColumnFormula>
    </tableColumn>
    <tableColumn id="4" name="Import sense iva mes 25 a mes 31_x000a_Es calcula automaticament aplicant el factor de correcció de 15% sobre periode anterior" dataDxfId="19">
      <calculatedColumnFormula>C6*1.15</calculatedColumnFormula>
    </tableColumn>
    <tableColumn id="5" name="Import total sense iva" dataDxfId="18">
      <calculatedColumnFormula>B6+C6+D6</calculatedColumnFormula>
    </tableColumn>
  </tableColumns>
  <tableStyleInfo name="TableStyleLight9" showFirstColumn="0" showLastColumn="0" showRowStripes="1" showColumnStripes="0"/>
</table>
</file>

<file path=xl/tables/table6.xml><?xml version="1.0" encoding="utf-8"?>
<table xmlns="http://schemas.openxmlformats.org/spreadsheetml/2006/main" id="3" name="Tabla16" displayName="Tabla16" ref="A1:G17" totalsRowCount="1" headerRowDxfId="17" headerRowBorderDxfId="16" tableBorderDxfId="15" totalsRowBorderDxfId="14">
  <autoFilter ref="A1:G16"/>
  <tableColumns count="7">
    <tableColumn id="1" name="Tipus" dataDxfId="13" totalsRowDxfId="12"/>
    <tableColumn id="6" name="Element" dataDxfId="11" totalsRowDxfId="10"/>
    <tableColumn id="2" name="Característiques" dataDxfId="9" totalsRowDxfId="8"/>
    <tableColumn id="5" name="Període Manteniment" dataDxfId="7" totalsRowDxfId="6"/>
    <tableColumn id="7" name="Període llicenciament" dataDxfId="5" totalsRowDxfId="4"/>
    <tableColumn id="3" name="Preu unitari sense iva" dataDxfId="3" totalsRowDxfId="2"/>
    <tableColumn id="4" name="Si forma part de la oferta inicial indicar nombre elements subministrats" dataDxfId="1" totalsRowDxfId="0"/>
  </tableColumns>
  <tableStyleInfo name="TableStyleLight9" showFirstColumn="0" showLastColumn="0" showRowStripes="1" showColumnStripes="0"/>
</table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table" Target="../tables/table3.xml"/><Relationship Id="rId2" Type="http://schemas.openxmlformats.org/officeDocument/2006/relationships/table" Target="../tables/table2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table" Target="../tables/table4.x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table" Target="../tables/table5.xml"/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2" Type="http://schemas.openxmlformats.org/officeDocument/2006/relationships/table" Target="../tables/table6.xml"/><Relationship Id="rId1" Type="http://schemas.openxmlformats.org/officeDocument/2006/relationships/printerSettings" Target="../printerSettings/printerSettings1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3:B25"/>
  <sheetViews>
    <sheetView tabSelected="1" workbookViewId="0">
      <selection activeCell="C14" sqref="C14"/>
    </sheetView>
  </sheetViews>
  <sheetFormatPr defaultColWidth="8.85546875" defaultRowHeight="15" x14ac:dyDescent="0.25"/>
  <cols>
    <col min="2" max="2" width="83.28515625" customWidth="1"/>
  </cols>
  <sheetData>
    <row r="3" spans="2:2" x14ac:dyDescent="0.25">
      <c r="B3" s="1" t="s">
        <v>72</v>
      </c>
    </row>
    <row r="4" spans="2:2" ht="14.45" x14ac:dyDescent="0.3">
      <c r="B4" s="1"/>
    </row>
    <row r="5" spans="2:2" x14ac:dyDescent="0.25">
      <c r="B5" s="49" t="s">
        <v>82</v>
      </c>
    </row>
    <row r="6" spans="2:2" x14ac:dyDescent="0.25">
      <c r="B6" s="49" t="s">
        <v>103</v>
      </c>
    </row>
    <row r="7" spans="2:2" ht="14.45" x14ac:dyDescent="0.3">
      <c r="B7" s="33"/>
    </row>
    <row r="8" spans="2:2" x14ac:dyDescent="0.25">
      <c r="B8" s="34" t="s">
        <v>73</v>
      </c>
    </row>
    <row r="9" spans="2:2" ht="14.45" x14ac:dyDescent="0.3">
      <c r="B9" s="29"/>
    </row>
    <row r="10" spans="2:2" x14ac:dyDescent="0.25">
      <c r="B10" s="47" t="s">
        <v>74</v>
      </c>
    </row>
    <row r="11" spans="2:2" ht="14.45" x14ac:dyDescent="0.3">
      <c r="B11" s="47" t="s">
        <v>109</v>
      </c>
    </row>
    <row r="12" spans="2:2" x14ac:dyDescent="0.25">
      <c r="B12" s="47" t="s">
        <v>110</v>
      </c>
    </row>
    <row r="13" spans="2:2" ht="14.45" x14ac:dyDescent="0.3">
      <c r="B13" s="47" t="s">
        <v>111</v>
      </c>
    </row>
    <row r="14" spans="2:2" ht="14.45" x14ac:dyDescent="0.3">
      <c r="B14" s="48" t="s">
        <v>79</v>
      </c>
    </row>
    <row r="15" spans="2:2" thickBot="1" x14ac:dyDescent="0.35"/>
    <row r="16" spans="2:2" x14ac:dyDescent="0.25">
      <c r="B16" s="45" t="s">
        <v>81</v>
      </c>
    </row>
    <row r="17" spans="2:2" ht="14.45" x14ac:dyDescent="0.3">
      <c r="B17" s="46"/>
    </row>
    <row r="18" spans="2:2" ht="28.9" x14ac:dyDescent="0.3">
      <c r="B18" s="50" t="s">
        <v>75</v>
      </c>
    </row>
    <row r="19" spans="2:2" ht="28.9" x14ac:dyDescent="0.3">
      <c r="B19" s="50" t="s">
        <v>76</v>
      </c>
    </row>
    <row r="20" spans="2:2" ht="30" x14ac:dyDescent="0.25">
      <c r="B20" s="50" t="s">
        <v>77</v>
      </c>
    </row>
    <row r="21" spans="2:2" ht="30" x14ac:dyDescent="0.25">
      <c r="B21" s="50" t="s">
        <v>78</v>
      </c>
    </row>
    <row r="22" spans="2:2" ht="15.75" thickBot="1" x14ac:dyDescent="0.3">
      <c r="B22" s="51" t="s">
        <v>94</v>
      </c>
    </row>
    <row r="25" spans="2:2" x14ac:dyDescent="0.25">
      <c r="B25" s="52" t="s">
        <v>108</v>
      </c>
    </row>
  </sheetData>
  <pageMargins left="0.7" right="0.7" top="0.75" bottom="0.75" header="0.3" footer="0.3"/>
  <pageSetup paperSize="9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C2:M21"/>
  <sheetViews>
    <sheetView topLeftCell="B4" workbookViewId="0">
      <selection activeCell="D21" sqref="D21"/>
    </sheetView>
  </sheetViews>
  <sheetFormatPr defaultColWidth="11.42578125" defaultRowHeight="15" x14ac:dyDescent="0.25"/>
  <cols>
    <col min="3" max="3" width="10.28515625" customWidth="1"/>
    <col min="4" max="4" width="38.28515625" customWidth="1"/>
    <col min="5" max="5" width="18.42578125" customWidth="1"/>
    <col min="6" max="6" width="17" customWidth="1"/>
    <col min="7" max="7" width="15.28515625" customWidth="1"/>
    <col min="9" max="9" width="16" customWidth="1"/>
  </cols>
  <sheetData>
    <row r="2" spans="3:9" ht="75" x14ac:dyDescent="0.25">
      <c r="D2" s="33" t="s">
        <v>112</v>
      </c>
      <c r="E2" s="33"/>
    </row>
    <row r="3" spans="3:9" ht="14.45" x14ac:dyDescent="0.3">
      <c r="C3" s="33"/>
      <c r="D3" s="33"/>
      <c r="E3" s="33"/>
    </row>
    <row r="4" spans="3:9" x14ac:dyDescent="0.25">
      <c r="D4" t="s">
        <v>105</v>
      </c>
    </row>
    <row r="6" spans="3:9" ht="30" x14ac:dyDescent="0.25">
      <c r="C6" s="74" t="s">
        <v>113</v>
      </c>
      <c r="D6" s="10" t="s">
        <v>13</v>
      </c>
      <c r="E6" s="68" t="s">
        <v>102</v>
      </c>
      <c r="F6" s="11" t="s">
        <v>0</v>
      </c>
      <c r="G6" s="12" t="s">
        <v>15</v>
      </c>
      <c r="I6" s="69" t="s">
        <v>106</v>
      </c>
    </row>
    <row r="7" spans="3:9" ht="30" x14ac:dyDescent="0.25">
      <c r="C7" s="10" t="s">
        <v>114</v>
      </c>
      <c r="D7" s="13" t="s">
        <v>95</v>
      </c>
      <c r="E7" s="54">
        <v>5651680.9900000002</v>
      </c>
      <c r="F7" s="14">
        <f>Tabla17[[#Totals],[Import únic sense iva]]</f>
        <v>0</v>
      </c>
      <c r="G7" s="15">
        <f>Tabla5[[#This Row],[Import sense iva]]*1.21</f>
        <v>0</v>
      </c>
      <c r="I7" s="27" t="str">
        <f>IF(F7&lt;=E7,"Import vàlid","Import NO vàlid")</f>
        <v>Import vàlid</v>
      </c>
    </row>
    <row r="8" spans="3:9" ht="14.45" x14ac:dyDescent="0.3">
      <c r="C8" s="16" t="s">
        <v>114</v>
      </c>
      <c r="D8" s="16" t="s">
        <v>9</v>
      </c>
      <c r="E8" s="55">
        <v>467479.35</v>
      </c>
      <c r="F8" s="14">
        <f>'CA1.Maquinari i colocation '!C25</f>
        <v>0</v>
      </c>
      <c r="G8" s="15">
        <f>Tabla5[[#This Row],[Import sense iva]]*1.21</f>
        <v>0</v>
      </c>
      <c r="I8" s="27" t="str">
        <f>IF(F8&lt;=E8,"Import vàlid","Import NO vàlid")</f>
        <v>Import vàlid</v>
      </c>
    </row>
    <row r="9" spans="3:9" ht="30" x14ac:dyDescent="0.25">
      <c r="C9" s="16" t="s">
        <v>115</v>
      </c>
      <c r="D9" s="13" t="s">
        <v>96</v>
      </c>
      <c r="E9" s="54">
        <v>2746966.94</v>
      </c>
      <c r="F9" s="14">
        <f>Taula79[[#Totals],[Import únic sense iva]]</f>
        <v>0</v>
      </c>
      <c r="G9" s="15">
        <f>Tabla5[[#This Row],[Import sense iva]]*1.21</f>
        <v>0</v>
      </c>
      <c r="I9" s="27" t="str">
        <f t="shared" ref="I9:I13" si="0">IF(F9&lt;=E9,"Import vàlid","Import NO vàlid")</f>
        <v>Import vàlid</v>
      </c>
    </row>
    <row r="10" spans="3:9" ht="14.45" x14ac:dyDescent="0.3">
      <c r="C10" s="16" t="s">
        <v>116</v>
      </c>
      <c r="D10" s="13" t="s">
        <v>92</v>
      </c>
      <c r="E10" s="54">
        <v>348841.33</v>
      </c>
      <c r="F10" s="14">
        <f>'CA3. Posada en marxa'!C7</f>
        <v>0</v>
      </c>
      <c r="G10" s="15">
        <f>Tabla5[[#This Row],[Import sense iva]]*1.21</f>
        <v>0</v>
      </c>
      <c r="I10" s="27" t="str">
        <f t="shared" si="0"/>
        <v>Import vàlid</v>
      </c>
    </row>
    <row r="11" spans="3:9" ht="14.45" x14ac:dyDescent="0.3">
      <c r="C11" s="16" t="s">
        <v>116</v>
      </c>
      <c r="D11" s="13" t="s">
        <v>93</v>
      </c>
      <c r="E11" s="54">
        <v>111237</v>
      </c>
      <c r="F11" s="14">
        <f>'CA3. Posada en marxa'!C8</f>
        <v>0</v>
      </c>
      <c r="G11" s="15">
        <f>Tabla5[[#This Row],[Import sense iva]]*1.21</f>
        <v>0</v>
      </c>
      <c r="I11" s="27" t="str">
        <f t="shared" si="0"/>
        <v>Import vàlid</v>
      </c>
    </row>
    <row r="12" spans="3:9" ht="14.45" x14ac:dyDescent="0.3">
      <c r="C12" s="17" t="s">
        <v>117</v>
      </c>
      <c r="D12" s="16" t="s">
        <v>14</v>
      </c>
      <c r="E12" s="55">
        <v>2205411.8199999998</v>
      </c>
      <c r="F12" s="14">
        <f>'CA4. Servei regular '!E7</f>
        <v>0</v>
      </c>
      <c r="G12" s="15">
        <f>Tabla5[[#This Row],[Import sense iva]]*1.21</f>
        <v>0</v>
      </c>
      <c r="I12" s="27" t="str">
        <f t="shared" si="0"/>
        <v>Import vàlid</v>
      </c>
    </row>
    <row r="13" spans="3:9" x14ac:dyDescent="0.25">
      <c r="C13" s="73"/>
      <c r="D13" s="17" t="s">
        <v>104</v>
      </c>
      <c r="E13" s="57">
        <f>SUBTOTAL(109,Tabla5[Import màxim oferta sense iva])</f>
        <v>11531617.43</v>
      </c>
      <c r="F13" s="18">
        <f>SUBTOTAL(109,Tabla5[Import sense iva])</f>
        <v>0</v>
      </c>
      <c r="G13" s="19">
        <f>SUBTOTAL(109,Tabla5[Import amb iva])</f>
        <v>0</v>
      </c>
      <c r="I13" s="27" t="str">
        <f t="shared" si="0"/>
        <v>Import vàlid</v>
      </c>
    </row>
    <row r="16" spans="3:9" ht="49.15" customHeight="1" x14ac:dyDescent="0.25">
      <c r="D16" s="75" t="s">
        <v>118</v>
      </c>
      <c r="E16" s="76"/>
      <c r="F16" s="76"/>
      <c r="G16" s="77"/>
    </row>
    <row r="17" spans="4:13" ht="14.45" x14ac:dyDescent="0.3">
      <c r="E17" s="56"/>
      <c r="F17" s="56"/>
    </row>
    <row r="19" spans="4:13" ht="14.45" x14ac:dyDescent="0.3">
      <c r="D19" s="53"/>
    </row>
    <row r="20" spans="4:13" ht="14.45" x14ac:dyDescent="0.3">
      <c r="I20" s="56"/>
      <c r="J20" s="56"/>
      <c r="K20" s="56"/>
      <c r="L20" s="56"/>
      <c r="M20" s="56"/>
    </row>
    <row r="21" spans="4:13" ht="14.45" x14ac:dyDescent="0.3">
      <c r="D21" s="53"/>
      <c r="H21" s="56"/>
      <c r="I21" s="56"/>
      <c r="J21" s="56"/>
      <c r="K21" s="56"/>
      <c r="L21" s="56"/>
    </row>
  </sheetData>
  <mergeCells count="1">
    <mergeCell ref="D16:G16"/>
  </mergeCells>
  <conditionalFormatting sqref="I7">
    <cfRule type="containsText" dxfId="69" priority="4" operator="containsText" text="Import NO vàlid">
      <formula>NOT(ISERROR(SEARCH("Import NO vàlid",I7)))</formula>
    </cfRule>
    <cfRule type="containsText" dxfId="68" priority="7" operator="containsText" text="Import Vàlid">
      <formula>NOT(ISERROR(SEARCH("Import Vàlid",I7)))</formula>
    </cfRule>
    <cfRule type="colorScale" priority="8">
      <colorScale>
        <cfvo type="formula" val="$F$7&lt;=$E$7"/>
        <cfvo type="max"/>
        <color rgb="FF92D050"/>
        <color rgb="FFFFEF9C"/>
      </colorScale>
    </cfRule>
  </conditionalFormatting>
  <conditionalFormatting sqref="I8:I13">
    <cfRule type="containsText" dxfId="67" priority="1" operator="containsText" text="Import NO vàlid">
      <formula>NOT(ISERROR(SEARCH("Import NO vàlid",I8)))</formula>
    </cfRule>
    <cfRule type="containsText" dxfId="66" priority="2" operator="containsText" text="Import Vàlid">
      <formula>NOT(ISERROR(SEARCH("Import Vàlid",I8)))</formula>
    </cfRule>
    <cfRule type="colorScale" priority="3">
      <colorScale>
        <cfvo type="formula" val="$F$7&lt;=$E$7"/>
        <cfvo type="max"/>
        <color rgb="FF92D050"/>
        <color rgb="FFFFEF9C"/>
      </colorScale>
    </cfRule>
  </conditionalFormatting>
  <pageMargins left="0.7" right="0.7" top="0.75" bottom="0.75" header="0.3" footer="0.3"/>
  <pageSetup paperSize="9" orientation="portrait" horizontalDpi="300" verticalDpi="300" r:id="rId1"/>
  <tableParts count="1">
    <tablePart r:id="rId2"/>
  </tablePart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25"/>
  <sheetViews>
    <sheetView workbookViewId="0">
      <selection activeCell="E22" sqref="E22"/>
    </sheetView>
  </sheetViews>
  <sheetFormatPr defaultColWidth="11.42578125" defaultRowHeight="15" x14ac:dyDescent="0.25"/>
  <cols>
    <col min="1" max="1" width="56.85546875" customWidth="1"/>
    <col min="2" max="2" width="9" customWidth="1"/>
    <col min="3" max="3" width="24.28515625" customWidth="1"/>
    <col min="4" max="4" width="15" customWidth="1"/>
    <col min="5" max="5" width="15.42578125" customWidth="1"/>
    <col min="6" max="6" width="20.5703125" customWidth="1"/>
  </cols>
  <sheetData>
    <row r="1" spans="1:3" ht="14.45" x14ac:dyDescent="0.3">
      <c r="A1" s="9" t="s">
        <v>97</v>
      </c>
      <c r="B1" s="9"/>
    </row>
    <row r="2" spans="1:3" ht="14.45" x14ac:dyDescent="0.3">
      <c r="A2" s="9"/>
      <c r="B2" s="9"/>
    </row>
    <row r="3" spans="1:3" ht="28.9" x14ac:dyDescent="0.3">
      <c r="A3" s="33" t="s">
        <v>12</v>
      </c>
      <c r="B3" s="1"/>
    </row>
    <row r="4" spans="1:3" thickBot="1" x14ac:dyDescent="0.35"/>
    <row r="5" spans="1:3" ht="15.75" thickBot="1" x14ac:dyDescent="0.3">
      <c r="A5" s="2" t="s">
        <v>2</v>
      </c>
      <c r="B5" s="2" t="s">
        <v>24</v>
      </c>
      <c r="C5" s="3" t="s">
        <v>1</v>
      </c>
    </row>
    <row r="6" spans="1:3" ht="15.75" thickBot="1" x14ac:dyDescent="0.3">
      <c r="A6" s="2" t="s">
        <v>3</v>
      </c>
      <c r="B6" s="2" t="s">
        <v>25</v>
      </c>
      <c r="C6" s="58"/>
    </row>
    <row r="7" spans="1:3" ht="15.75" thickBot="1" x14ac:dyDescent="0.3">
      <c r="A7" s="2" t="s">
        <v>7</v>
      </c>
      <c r="B7" s="2" t="s">
        <v>25</v>
      </c>
      <c r="C7" s="58"/>
    </row>
    <row r="8" spans="1:3" thickBot="1" x14ac:dyDescent="0.35">
      <c r="A8" s="2" t="s">
        <v>8</v>
      </c>
      <c r="B8" s="2" t="s">
        <v>25</v>
      </c>
      <c r="C8" s="58"/>
    </row>
    <row r="9" spans="1:3" thickBot="1" x14ac:dyDescent="0.35">
      <c r="A9" s="3" t="s">
        <v>11</v>
      </c>
      <c r="B9" s="2" t="s">
        <v>25</v>
      </c>
      <c r="C9" s="58"/>
    </row>
    <row r="10" spans="1:3" thickBot="1" x14ac:dyDescent="0.35">
      <c r="A10" s="3" t="s">
        <v>17</v>
      </c>
      <c r="B10" s="2" t="s">
        <v>25</v>
      </c>
      <c r="C10" s="58"/>
    </row>
    <row r="11" spans="1:3" thickBot="1" x14ac:dyDescent="0.35">
      <c r="A11" s="2" t="s">
        <v>18</v>
      </c>
      <c r="B11" s="2" t="s">
        <v>25</v>
      </c>
      <c r="C11" s="58"/>
    </row>
    <row r="12" spans="1:3" thickBot="1" x14ac:dyDescent="0.35">
      <c r="A12" s="2" t="s">
        <v>19</v>
      </c>
      <c r="B12" s="2" t="s">
        <v>25</v>
      </c>
      <c r="C12" s="58"/>
    </row>
    <row r="13" spans="1:3" ht="15.75" thickBot="1" x14ac:dyDescent="0.3">
      <c r="A13" s="3" t="s">
        <v>22</v>
      </c>
      <c r="B13" s="2" t="s">
        <v>25</v>
      </c>
      <c r="C13" s="58"/>
    </row>
    <row r="14" spans="1:3" thickBot="1" x14ac:dyDescent="0.35">
      <c r="A14" s="3" t="s">
        <v>27</v>
      </c>
      <c r="B14" s="2" t="s">
        <v>25</v>
      </c>
      <c r="C14" s="58"/>
    </row>
    <row r="15" spans="1:3" thickBot="1" x14ac:dyDescent="0.35">
      <c r="A15" s="3" t="s">
        <v>27</v>
      </c>
      <c r="B15" s="2" t="s">
        <v>25</v>
      </c>
      <c r="C15" s="58"/>
    </row>
    <row r="16" spans="1:3" thickBot="1" x14ac:dyDescent="0.35">
      <c r="A16" s="3" t="s">
        <v>10</v>
      </c>
      <c r="B16" s="3"/>
      <c r="C16" s="59">
        <f>SUBTOTAL(109,Tabla17[Import únic sense iva])</f>
        <v>0</v>
      </c>
    </row>
    <row r="17" spans="1:3" thickBot="1" x14ac:dyDescent="0.35">
      <c r="A17" s="3"/>
      <c r="B17" s="3"/>
      <c r="C17" s="71"/>
    </row>
    <row r="18" spans="1:3" ht="14.45" x14ac:dyDescent="0.3">
      <c r="A18" s="70"/>
      <c r="B18" s="70"/>
      <c r="C18" s="72"/>
    </row>
    <row r="19" spans="1:3" ht="14.45" x14ac:dyDescent="0.3">
      <c r="A19" s="70"/>
      <c r="B19" s="70"/>
      <c r="C19" s="72"/>
    </row>
    <row r="20" spans="1:3" ht="14.45" x14ac:dyDescent="0.3">
      <c r="A20" s="9" t="s">
        <v>98</v>
      </c>
    </row>
    <row r="21" spans="1:3" ht="14.45" x14ac:dyDescent="0.3">
      <c r="A21" s="9"/>
    </row>
    <row r="22" spans="1:3" ht="14.45" x14ac:dyDescent="0.3">
      <c r="A22" s="1" t="s">
        <v>12</v>
      </c>
    </row>
    <row r="24" spans="1:3" ht="43.9" thickBot="1" x14ac:dyDescent="0.35">
      <c r="A24" s="5" t="s">
        <v>2</v>
      </c>
      <c r="B24" s="6" t="s">
        <v>30</v>
      </c>
      <c r="C24" s="7" t="s">
        <v>31</v>
      </c>
    </row>
    <row r="25" spans="1:3" ht="30.75" thickBot="1" x14ac:dyDescent="0.3">
      <c r="A25" s="4" t="s">
        <v>16</v>
      </c>
      <c r="B25" s="58"/>
      <c r="C25" s="64">
        <f>Tabla25[[#This Row],[Import mensual sense iva]]*36</f>
        <v>0</v>
      </c>
    </row>
  </sheetData>
  <pageMargins left="0.7" right="0.7" top="0.75" bottom="0.75" header="0.3" footer="0.3"/>
  <pageSetup paperSize="9" orientation="portrait" horizontalDpi="300" verticalDpi="300" r:id="rId1"/>
  <tableParts count="2">
    <tablePart r:id="rId2"/>
    <tablePart r:id="rId3"/>
  </tablePart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15"/>
  <sheetViews>
    <sheetView workbookViewId="0">
      <selection activeCell="C6" sqref="C6"/>
    </sheetView>
  </sheetViews>
  <sheetFormatPr defaultColWidth="11.42578125" defaultRowHeight="15" x14ac:dyDescent="0.25"/>
  <cols>
    <col min="1" max="1" width="56.85546875" customWidth="1"/>
    <col min="2" max="2" width="9" customWidth="1"/>
    <col min="3" max="3" width="24.28515625" customWidth="1"/>
    <col min="4" max="4" width="15" customWidth="1"/>
    <col min="5" max="5" width="15.42578125" customWidth="1"/>
    <col min="6" max="6" width="20.5703125" customWidth="1"/>
  </cols>
  <sheetData>
    <row r="1" spans="1:3" ht="14.45" x14ac:dyDescent="0.3">
      <c r="A1" s="9" t="s">
        <v>97</v>
      </c>
      <c r="B1" s="9"/>
    </row>
    <row r="2" spans="1:3" ht="14.45" x14ac:dyDescent="0.3">
      <c r="A2" s="9"/>
      <c r="B2" s="9"/>
    </row>
    <row r="3" spans="1:3" ht="28.9" x14ac:dyDescent="0.3">
      <c r="A3" s="33" t="s">
        <v>12</v>
      </c>
      <c r="B3" s="1"/>
    </row>
    <row r="5" spans="1:3" ht="15.75" thickBot="1" x14ac:dyDescent="0.3">
      <c r="A5" s="42" t="s">
        <v>2</v>
      </c>
      <c r="B5" s="43" t="s">
        <v>24</v>
      </c>
      <c r="C5" s="44" t="s">
        <v>1</v>
      </c>
    </row>
    <row r="6" spans="1:3" thickBot="1" x14ac:dyDescent="0.35">
      <c r="A6" s="2" t="s">
        <v>4</v>
      </c>
      <c r="B6" s="2" t="s">
        <v>26</v>
      </c>
      <c r="C6" s="58"/>
    </row>
    <row r="7" spans="1:3" ht="45.75" thickBot="1" x14ac:dyDescent="0.3">
      <c r="A7" s="4" t="s">
        <v>21</v>
      </c>
      <c r="B7" s="2" t="s">
        <v>26</v>
      </c>
      <c r="C7" s="62"/>
    </row>
    <row r="8" spans="1:3" thickBot="1" x14ac:dyDescent="0.35">
      <c r="A8" s="4" t="s">
        <v>5</v>
      </c>
      <c r="B8" s="2" t="s">
        <v>26</v>
      </c>
      <c r="C8" s="62"/>
    </row>
    <row r="9" spans="1:3" thickBot="1" x14ac:dyDescent="0.35">
      <c r="A9" s="4" t="s">
        <v>6</v>
      </c>
      <c r="B9" s="2" t="s">
        <v>26</v>
      </c>
      <c r="C9" s="62"/>
    </row>
    <row r="10" spans="1:3" thickBot="1" x14ac:dyDescent="0.35">
      <c r="A10" s="4" t="s">
        <v>36</v>
      </c>
      <c r="B10" s="3" t="s">
        <v>26</v>
      </c>
      <c r="C10" s="62"/>
    </row>
    <row r="11" spans="1:3" thickBot="1" x14ac:dyDescent="0.35">
      <c r="A11" s="4" t="s">
        <v>37</v>
      </c>
      <c r="B11" s="3" t="s">
        <v>26</v>
      </c>
      <c r="C11" s="62"/>
    </row>
    <row r="12" spans="1:3" ht="15.75" thickBot="1" x14ac:dyDescent="0.3">
      <c r="A12" s="4" t="s">
        <v>23</v>
      </c>
      <c r="B12" s="2" t="s">
        <v>26</v>
      </c>
      <c r="C12" s="62"/>
    </row>
    <row r="13" spans="1:3" thickBot="1" x14ac:dyDescent="0.35">
      <c r="A13" s="4" t="s">
        <v>28</v>
      </c>
      <c r="B13" s="2" t="s">
        <v>26</v>
      </c>
      <c r="C13" s="62"/>
    </row>
    <row r="14" spans="1:3" thickBot="1" x14ac:dyDescent="0.35">
      <c r="A14" s="8" t="s">
        <v>28</v>
      </c>
      <c r="B14" s="41" t="s">
        <v>26</v>
      </c>
      <c r="C14" s="63"/>
    </row>
    <row r="15" spans="1:3" thickBot="1" x14ac:dyDescent="0.35">
      <c r="A15" s="3" t="s">
        <v>10</v>
      </c>
      <c r="B15" s="41"/>
      <c r="C15" s="59">
        <f>SUBTOTAL(109,Taula79[Import únic sense iva])</f>
        <v>0</v>
      </c>
    </row>
  </sheetData>
  <pageMargins left="0.7" right="0.7" top="0.75" bottom="0.75" header="0.3" footer="0.3"/>
  <pageSetup paperSize="9" orientation="portrait" horizontalDpi="300" verticalDpi="300" r:id="rId1"/>
  <tableParts count="1">
    <tablePart r:id="rId2"/>
  </tablePart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9"/>
  <sheetViews>
    <sheetView workbookViewId="0">
      <selection activeCell="C8" sqref="C8"/>
    </sheetView>
  </sheetViews>
  <sheetFormatPr defaultColWidth="11.42578125" defaultRowHeight="15" x14ac:dyDescent="0.25"/>
  <cols>
    <col min="1" max="1" width="56.85546875" customWidth="1"/>
    <col min="2" max="2" width="9" customWidth="1"/>
    <col min="3" max="3" width="24.28515625" customWidth="1"/>
    <col min="4" max="4" width="15" customWidth="1"/>
    <col min="5" max="5" width="15.42578125" customWidth="1"/>
    <col min="6" max="6" width="20.5703125" customWidth="1"/>
  </cols>
  <sheetData>
    <row r="1" spans="1:3" ht="14.45" x14ac:dyDescent="0.3">
      <c r="A1" s="9" t="s">
        <v>80</v>
      </c>
      <c r="B1" s="9"/>
    </row>
    <row r="2" spans="1:3" ht="14.45" x14ac:dyDescent="0.3">
      <c r="A2" s="9"/>
      <c r="B2" s="9"/>
    </row>
    <row r="3" spans="1:3" ht="28.9" x14ac:dyDescent="0.3">
      <c r="A3" s="33" t="s">
        <v>12</v>
      </c>
      <c r="B3" s="1"/>
    </row>
    <row r="5" spans="1:3" thickBot="1" x14ac:dyDescent="0.35"/>
    <row r="6" spans="1:3" ht="15.75" thickBot="1" x14ac:dyDescent="0.3">
      <c r="A6" s="20" t="s">
        <v>2</v>
      </c>
      <c r="B6" s="20" t="s">
        <v>24</v>
      </c>
      <c r="C6" s="21" t="s">
        <v>1</v>
      </c>
    </row>
    <row r="7" spans="1:3" thickBot="1" x14ac:dyDescent="0.35">
      <c r="A7" s="24" t="s">
        <v>92</v>
      </c>
      <c r="B7" s="24"/>
      <c r="C7" s="60"/>
    </row>
    <row r="8" spans="1:3" thickBot="1" x14ac:dyDescent="0.35">
      <c r="A8" s="24" t="s">
        <v>93</v>
      </c>
      <c r="B8" s="22"/>
      <c r="C8" s="60"/>
    </row>
    <row r="9" spans="1:3" thickBot="1" x14ac:dyDescent="0.35">
      <c r="A9" s="25" t="s">
        <v>10</v>
      </c>
      <c r="B9" s="25"/>
      <c r="C9" s="61">
        <f>SUM(C7:C8)</f>
        <v>0</v>
      </c>
    </row>
  </sheetData>
  <pageMargins left="0.7" right="0.7" top="0.75" bottom="0.75" header="0.3" footer="0.3"/>
  <pageSetup paperSize="9" orientation="portrait" horizontalDpi="300" verticalDpi="300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14"/>
  <sheetViews>
    <sheetView workbookViewId="0">
      <selection activeCell="B6" sqref="B6"/>
    </sheetView>
  </sheetViews>
  <sheetFormatPr defaultColWidth="11.42578125" defaultRowHeight="15" x14ac:dyDescent="0.25"/>
  <cols>
    <col min="1" max="1" width="33.7109375" customWidth="1"/>
    <col min="2" max="2" width="16.140625" customWidth="1"/>
    <col min="3" max="3" width="15" customWidth="1"/>
    <col min="4" max="4" width="15.42578125" customWidth="1"/>
    <col min="5" max="5" width="20.5703125" customWidth="1"/>
  </cols>
  <sheetData>
    <row r="1" spans="1:5" ht="14.45" x14ac:dyDescent="0.3">
      <c r="A1" s="9" t="s">
        <v>99</v>
      </c>
    </row>
    <row r="2" spans="1:5" ht="14.45" x14ac:dyDescent="0.3">
      <c r="A2" s="9"/>
    </row>
    <row r="3" spans="1:5" ht="14.45" x14ac:dyDescent="0.3">
      <c r="A3" s="1" t="s">
        <v>12</v>
      </c>
    </row>
    <row r="5" spans="1:5" ht="165.75" thickBot="1" x14ac:dyDescent="0.3">
      <c r="A5" s="5" t="s">
        <v>2</v>
      </c>
      <c r="B5" s="6" t="s">
        <v>20</v>
      </c>
      <c r="C5" s="6" t="s">
        <v>29</v>
      </c>
      <c r="D5" s="6" t="s">
        <v>101</v>
      </c>
      <c r="E5" s="7" t="s">
        <v>10</v>
      </c>
    </row>
    <row r="6" spans="1:5" thickBot="1" x14ac:dyDescent="0.35">
      <c r="A6" s="8" t="s">
        <v>14</v>
      </c>
      <c r="B6" s="65"/>
      <c r="C6" s="66">
        <f>B6*1.15</f>
        <v>0</v>
      </c>
      <c r="D6" s="66">
        <f>C6*1.15</f>
        <v>0</v>
      </c>
      <c r="E6" s="67"/>
    </row>
    <row r="7" spans="1:5" ht="14.45" x14ac:dyDescent="0.3">
      <c r="A7" s="8" t="s">
        <v>100</v>
      </c>
      <c r="B7" s="66">
        <f>B6*12</f>
        <v>0</v>
      </c>
      <c r="C7" s="66">
        <f>C6*12</f>
        <v>0</v>
      </c>
      <c r="D7" s="66">
        <f>D6*7</f>
        <v>0</v>
      </c>
      <c r="E7" s="67">
        <f>B7+C7+D7</f>
        <v>0</v>
      </c>
    </row>
    <row r="14" spans="1:5" ht="14.45" x14ac:dyDescent="0.3">
      <c r="B14" s="53"/>
    </row>
  </sheetData>
  <pageMargins left="0.7" right="0.7" top="0.75" bottom="0.75" header="0.3" footer="0.3"/>
  <pageSetup paperSize="9" orientation="portrait" horizontalDpi="300" verticalDpi="300" r:id="rId1"/>
  <tableParts count="1">
    <tablePart r:id="rId2"/>
  </tableParts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5"/>
  <sheetViews>
    <sheetView workbookViewId="0">
      <selection activeCell="E4" sqref="E4"/>
    </sheetView>
  </sheetViews>
  <sheetFormatPr defaultColWidth="8.85546875" defaultRowHeight="15" x14ac:dyDescent="0.25"/>
  <cols>
    <col min="3" max="3" width="27.7109375" customWidth="1"/>
    <col min="4" max="4" width="18.5703125" customWidth="1"/>
    <col min="5" max="5" width="23.5703125" customWidth="1"/>
    <col min="6" max="6" width="11.5703125" customWidth="1"/>
  </cols>
  <sheetData>
    <row r="1" spans="1:6" ht="14.45" x14ac:dyDescent="0.3">
      <c r="A1" s="9" t="s">
        <v>83</v>
      </c>
    </row>
    <row r="2" spans="1:6" ht="45" x14ac:dyDescent="0.25">
      <c r="C2" s="33" t="s">
        <v>44</v>
      </c>
    </row>
    <row r="3" spans="1:6" thickBot="1" x14ac:dyDescent="0.35"/>
    <row r="4" spans="1:6" ht="29.45" thickBot="1" x14ac:dyDescent="0.35">
      <c r="B4" s="20" t="s">
        <v>46</v>
      </c>
      <c r="C4" s="20" t="s">
        <v>40</v>
      </c>
      <c r="D4" s="21" t="s">
        <v>41</v>
      </c>
      <c r="E4" s="21" t="s">
        <v>42</v>
      </c>
      <c r="F4" s="37" t="s">
        <v>43</v>
      </c>
    </row>
    <row r="5" spans="1:6" ht="63" thickBot="1" x14ac:dyDescent="0.35">
      <c r="B5" s="35" t="s">
        <v>47</v>
      </c>
      <c r="C5" s="35" t="s">
        <v>45</v>
      </c>
      <c r="D5" s="36">
        <v>795</v>
      </c>
      <c r="E5" s="23"/>
      <c r="F5" s="38">
        <f>E5/D5</f>
        <v>0</v>
      </c>
    </row>
  </sheetData>
  <pageMargins left="0.7" right="0.7" top="0.75" bottom="0.75" header="0.3" footer="0.3"/>
  <pageSetup paperSize="9" orientation="portrait" verticalDpi="0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11"/>
  <sheetViews>
    <sheetView workbookViewId="0">
      <selection activeCell="E15" sqref="E15"/>
    </sheetView>
  </sheetViews>
  <sheetFormatPr defaultColWidth="8.85546875" defaultRowHeight="15" x14ac:dyDescent="0.25"/>
  <cols>
    <col min="3" max="3" width="41" customWidth="1"/>
    <col min="4" max="4" width="24.42578125" customWidth="1"/>
    <col min="5" max="5" width="23.5703125" customWidth="1"/>
    <col min="6" max="6" width="16.7109375" customWidth="1"/>
  </cols>
  <sheetData>
    <row r="1" spans="1:5" ht="14.45" x14ac:dyDescent="0.3">
      <c r="A1" s="9" t="s">
        <v>84</v>
      </c>
    </row>
    <row r="2" spans="1:5" x14ac:dyDescent="0.25">
      <c r="C2" s="33" t="s">
        <v>57</v>
      </c>
    </row>
    <row r="4" spans="1:5" thickBot="1" x14ac:dyDescent="0.35"/>
    <row r="5" spans="1:5" thickBot="1" x14ac:dyDescent="0.35">
      <c r="B5" s="20" t="s">
        <v>46</v>
      </c>
      <c r="C5" s="20" t="s">
        <v>40</v>
      </c>
      <c r="D5" s="21" t="s">
        <v>50</v>
      </c>
      <c r="E5" s="21" t="s">
        <v>62</v>
      </c>
    </row>
    <row r="6" spans="1:5" ht="16.5" thickBot="1" x14ac:dyDescent="0.3">
      <c r="B6" s="78" t="s">
        <v>48</v>
      </c>
      <c r="C6" s="78" t="s">
        <v>49</v>
      </c>
      <c r="D6" s="39" t="s">
        <v>51</v>
      </c>
      <c r="E6" s="23"/>
    </row>
    <row r="7" spans="1:5" ht="32.25" thickBot="1" x14ac:dyDescent="0.3">
      <c r="B7" s="78"/>
      <c r="C7" s="78"/>
      <c r="D7" s="39" t="s">
        <v>52</v>
      </c>
      <c r="E7" s="23"/>
    </row>
    <row r="8" spans="1:5" ht="32.25" thickBot="1" x14ac:dyDescent="0.3">
      <c r="B8" s="78"/>
      <c r="C8" s="78"/>
      <c r="D8" s="39" t="s">
        <v>53</v>
      </c>
      <c r="E8" s="23"/>
    </row>
    <row r="9" spans="1:5" ht="16.5" thickBot="1" x14ac:dyDescent="0.3">
      <c r="B9" s="78"/>
      <c r="C9" s="78"/>
      <c r="D9" s="39" t="s">
        <v>54</v>
      </c>
      <c r="E9" s="23"/>
    </row>
    <row r="10" spans="1:5" ht="16.5" thickBot="1" x14ac:dyDescent="0.3">
      <c r="B10" s="78"/>
      <c r="C10" s="78"/>
      <c r="D10" s="39" t="s">
        <v>55</v>
      </c>
      <c r="E10" s="23"/>
    </row>
    <row r="11" spans="1:5" ht="16.5" thickBot="1" x14ac:dyDescent="0.3">
      <c r="B11" s="78"/>
      <c r="C11" s="78"/>
      <c r="D11" s="39" t="s">
        <v>56</v>
      </c>
      <c r="E11" s="23"/>
    </row>
  </sheetData>
  <mergeCells count="2">
    <mergeCell ref="B6:B11"/>
    <mergeCell ref="C6:C11"/>
  </mergeCells>
  <pageMargins left="0.7" right="0.7" top="0.75" bottom="0.75" header="0.3" footer="0.3"/>
  <pageSetup paperSize="9" orientation="portrait" verticalDpi="0"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9"/>
  <sheetViews>
    <sheetView workbookViewId="0">
      <selection activeCell="E6" sqref="E6"/>
    </sheetView>
  </sheetViews>
  <sheetFormatPr defaultColWidth="8.85546875" defaultRowHeight="15" x14ac:dyDescent="0.25"/>
  <cols>
    <col min="3" max="3" width="41" customWidth="1"/>
    <col min="4" max="4" width="24.42578125" customWidth="1"/>
    <col min="5" max="5" width="23.5703125" customWidth="1"/>
    <col min="6" max="6" width="16.7109375" customWidth="1"/>
  </cols>
  <sheetData>
    <row r="1" spans="1:5" ht="14.45" x14ac:dyDescent="0.3">
      <c r="A1" s="9" t="s">
        <v>85</v>
      </c>
    </row>
    <row r="2" spans="1:5" x14ac:dyDescent="0.25">
      <c r="C2" s="33" t="s">
        <v>57</v>
      </c>
    </row>
    <row r="4" spans="1:5" thickBot="1" x14ac:dyDescent="0.35"/>
    <row r="5" spans="1:5" ht="29.45" thickBot="1" x14ac:dyDescent="0.35">
      <c r="B5" s="20" t="s">
        <v>46</v>
      </c>
      <c r="C5" s="20" t="s">
        <v>40</v>
      </c>
      <c r="D5" s="21" t="s">
        <v>60</v>
      </c>
      <c r="E5" s="21" t="s">
        <v>61</v>
      </c>
    </row>
    <row r="6" spans="1:5" ht="16.5" customHeight="1" thickBot="1" x14ac:dyDescent="0.3">
      <c r="B6" s="78" t="s">
        <v>59</v>
      </c>
      <c r="C6" s="79" t="s">
        <v>58</v>
      </c>
      <c r="D6" s="23"/>
      <c r="E6" s="23"/>
    </row>
    <row r="7" spans="1:5" ht="15.75" thickBot="1" x14ac:dyDescent="0.3">
      <c r="B7" s="78"/>
      <c r="C7" s="80"/>
      <c r="D7" s="23"/>
      <c r="E7" s="23"/>
    </row>
    <row r="8" spans="1:5" ht="15.75" thickBot="1" x14ac:dyDescent="0.3">
      <c r="B8" s="78"/>
      <c r="C8" s="80"/>
      <c r="D8" s="23"/>
      <c r="E8" s="23"/>
    </row>
    <row r="9" spans="1:5" ht="15.75" thickBot="1" x14ac:dyDescent="0.3">
      <c r="B9" s="78"/>
      <c r="C9" s="81"/>
      <c r="D9" s="23"/>
      <c r="E9" s="23"/>
    </row>
  </sheetData>
  <mergeCells count="2">
    <mergeCell ref="B6:B9"/>
    <mergeCell ref="C6:C9"/>
  </mergeCells>
  <pageMargins left="0.7" right="0.7" top="0.75" bottom="0.75" header="0.3" footer="0.3"/>
  <pageSetup paperSize="9" orientation="portrait" verticalDpi="0" r:id="rId1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22"/>
  <sheetViews>
    <sheetView topLeftCell="A7" workbookViewId="0">
      <selection activeCell="F6" sqref="F6"/>
    </sheetView>
  </sheetViews>
  <sheetFormatPr defaultColWidth="8.85546875" defaultRowHeight="15" x14ac:dyDescent="0.25"/>
  <cols>
    <col min="3" max="3" width="41" customWidth="1"/>
    <col min="4" max="4" width="24.42578125" customWidth="1"/>
    <col min="5" max="5" width="8.5703125" customWidth="1"/>
    <col min="6" max="6" width="14.85546875" customWidth="1"/>
    <col min="7" max="7" width="16.7109375" customWidth="1"/>
    <col min="8" max="8" width="31.85546875" customWidth="1"/>
  </cols>
  <sheetData>
    <row r="1" spans="1:6" x14ac:dyDescent="0.25">
      <c r="A1" s="9" t="s">
        <v>86</v>
      </c>
    </row>
    <row r="2" spans="1:6" x14ac:dyDescent="0.25">
      <c r="C2" s="33" t="s">
        <v>57</v>
      </c>
    </row>
    <row r="4" spans="1:6" thickBot="1" x14ac:dyDescent="0.35"/>
    <row r="5" spans="1:6" ht="15.75" thickBot="1" x14ac:dyDescent="0.3">
      <c r="B5" s="20" t="s">
        <v>46</v>
      </c>
      <c r="C5" s="20" t="s">
        <v>40</v>
      </c>
      <c r="D5" s="21" t="s">
        <v>63</v>
      </c>
      <c r="E5" s="21" t="s">
        <v>70</v>
      </c>
      <c r="F5" s="21" t="s">
        <v>71</v>
      </c>
    </row>
    <row r="6" spans="1:6" ht="32.25" thickBot="1" x14ac:dyDescent="0.3">
      <c r="B6" s="78" t="s">
        <v>59</v>
      </c>
      <c r="C6" s="79" t="s">
        <v>67</v>
      </c>
      <c r="D6" s="39" t="s">
        <v>64</v>
      </c>
      <c r="E6" s="39">
        <v>0.8</v>
      </c>
      <c r="F6" s="23"/>
    </row>
    <row r="7" spans="1:6" ht="16.5" thickBot="1" x14ac:dyDescent="0.3">
      <c r="B7" s="78"/>
      <c r="C7" s="80"/>
      <c r="D7" s="39" t="s">
        <v>65</v>
      </c>
      <c r="E7" s="39">
        <v>0.4</v>
      </c>
      <c r="F7" s="23"/>
    </row>
    <row r="8" spans="1:6" ht="79.5" thickBot="1" x14ac:dyDescent="0.3">
      <c r="B8" s="78"/>
      <c r="C8" s="80"/>
      <c r="D8" s="39" t="s">
        <v>66</v>
      </c>
      <c r="E8" s="39">
        <v>0</v>
      </c>
      <c r="F8" s="23"/>
    </row>
    <row r="9" spans="1:6" ht="32.25" thickBot="1" x14ac:dyDescent="0.3">
      <c r="B9" s="78" t="s">
        <v>59</v>
      </c>
      <c r="C9" s="79" t="s">
        <v>68</v>
      </c>
      <c r="D9" s="39" t="s">
        <v>64</v>
      </c>
      <c r="E9" s="39">
        <v>0.6</v>
      </c>
      <c r="F9" s="23"/>
    </row>
    <row r="10" spans="1:6" ht="16.5" thickBot="1" x14ac:dyDescent="0.3">
      <c r="B10" s="78"/>
      <c r="C10" s="80"/>
      <c r="D10" s="39" t="s">
        <v>65</v>
      </c>
      <c r="E10" s="39">
        <v>0.3</v>
      </c>
      <c r="F10" s="23"/>
    </row>
    <row r="11" spans="1:6" ht="79.5" thickBot="1" x14ac:dyDescent="0.3">
      <c r="B11" s="78"/>
      <c r="C11" s="80"/>
      <c r="D11" s="39" t="s">
        <v>66</v>
      </c>
      <c r="E11" s="39">
        <v>0</v>
      </c>
      <c r="F11" s="23"/>
    </row>
    <row r="12" spans="1:6" ht="32.25" thickBot="1" x14ac:dyDescent="0.3">
      <c r="B12" s="78" t="s">
        <v>59</v>
      </c>
      <c r="C12" s="79" t="s">
        <v>69</v>
      </c>
      <c r="D12" s="39" t="s">
        <v>64</v>
      </c>
      <c r="E12" s="39">
        <v>0.6</v>
      </c>
      <c r="F12" s="23"/>
    </row>
    <row r="13" spans="1:6" ht="16.5" thickBot="1" x14ac:dyDescent="0.3">
      <c r="B13" s="78"/>
      <c r="C13" s="80"/>
      <c r="D13" s="39" t="s">
        <v>65</v>
      </c>
      <c r="E13" s="39">
        <v>0.3</v>
      </c>
      <c r="F13" s="23"/>
    </row>
    <row r="14" spans="1:6" ht="79.5" thickBot="1" x14ac:dyDescent="0.3">
      <c r="B14" s="78"/>
      <c r="C14" s="81"/>
      <c r="D14" s="39" t="s">
        <v>66</v>
      </c>
      <c r="E14" s="39">
        <v>0</v>
      </c>
      <c r="F14" s="23"/>
    </row>
    <row r="20" spans="8:9" ht="15.75" x14ac:dyDescent="0.25">
      <c r="H20" s="40"/>
      <c r="I20" s="40"/>
    </row>
    <row r="21" spans="8:9" ht="15.75" x14ac:dyDescent="0.25">
      <c r="H21" s="40"/>
      <c r="I21" s="40"/>
    </row>
    <row r="22" spans="8:9" ht="15.75" x14ac:dyDescent="0.25">
      <c r="H22" s="40"/>
      <c r="I22" s="40"/>
    </row>
  </sheetData>
  <mergeCells count="6">
    <mergeCell ref="B6:B8"/>
    <mergeCell ref="C6:C8"/>
    <mergeCell ref="B9:B11"/>
    <mergeCell ref="C9:C11"/>
    <mergeCell ref="B12:B14"/>
    <mergeCell ref="C12:C14"/>
  </mergeCells>
  <pageMargins left="0.7" right="0.7" top="0.75" bottom="0.75" header="0.3" footer="0.3"/>
  <pageSetup paperSize="9" orientation="portrait" verticalDpi="0" r:id="rId1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5"/>
  <sheetViews>
    <sheetView workbookViewId="0">
      <selection activeCell="E5" sqref="E5"/>
    </sheetView>
  </sheetViews>
  <sheetFormatPr defaultColWidth="8.85546875" defaultRowHeight="15" x14ac:dyDescent="0.25"/>
  <cols>
    <col min="3" max="3" width="27.7109375" customWidth="1"/>
    <col min="4" max="4" width="18.5703125" customWidth="1"/>
    <col min="5" max="5" width="23.5703125" customWidth="1"/>
    <col min="6" max="6" width="11.5703125" customWidth="1"/>
  </cols>
  <sheetData>
    <row r="1" spans="1:6" x14ac:dyDescent="0.25">
      <c r="A1" s="9" t="s">
        <v>87</v>
      </c>
    </row>
    <row r="2" spans="1:6" ht="45" x14ac:dyDescent="0.25">
      <c r="C2" s="33" t="s">
        <v>44</v>
      </c>
    </row>
    <row r="3" spans="1:6" thickBot="1" x14ac:dyDescent="0.35"/>
    <row r="4" spans="1:6" ht="30.75" thickBot="1" x14ac:dyDescent="0.3">
      <c r="B4" s="20" t="s">
        <v>46</v>
      </c>
      <c r="C4" s="20" t="s">
        <v>40</v>
      </c>
      <c r="D4" s="21" t="s">
        <v>89</v>
      </c>
      <c r="E4" s="21" t="s">
        <v>90</v>
      </c>
      <c r="F4" s="37" t="s">
        <v>43</v>
      </c>
    </row>
    <row r="5" spans="1:6" ht="63.75" thickBot="1" x14ac:dyDescent="0.3">
      <c r="B5" s="35" t="s">
        <v>91</v>
      </c>
      <c r="C5" s="35" t="s">
        <v>88</v>
      </c>
      <c r="D5" s="36">
        <v>30</v>
      </c>
      <c r="E5" s="23"/>
      <c r="F5" s="38">
        <f>E5/D5</f>
        <v>0</v>
      </c>
    </row>
  </sheetData>
  <pageMargins left="0.7" right="0.7" top="0.75" bottom="0.75" header="0.3" footer="0.3"/>
  <pageSetup paperSize="9" orientation="portrait" verticalDpi="0" r:id="rId1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17"/>
  <sheetViews>
    <sheetView workbookViewId="0">
      <selection activeCell="F5" sqref="F5"/>
    </sheetView>
  </sheetViews>
  <sheetFormatPr defaultColWidth="11.42578125" defaultRowHeight="15" x14ac:dyDescent="0.25"/>
  <cols>
    <col min="1" max="1" width="10.42578125" customWidth="1"/>
    <col min="2" max="2" width="25" customWidth="1"/>
    <col min="3" max="3" width="77.7109375" customWidth="1"/>
    <col min="4" max="5" width="8.7109375" customWidth="1"/>
    <col min="6" max="6" width="12.28515625" customWidth="1"/>
    <col min="7" max="7" width="12.140625" customWidth="1"/>
  </cols>
  <sheetData>
    <row r="1" spans="1:7" ht="120" x14ac:dyDescent="0.25">
      <c r="A1" s="27" t="s">
        <v>24</v>
      </c>
      <c r="B1" s="27" t="s">
        <v>32</v>
      </c>
      <c r="C1" s="27" t="s">
        <v>33</v>
      </c>
      <c r="D1" s="31" t="s">
        <v>38</v>
      </c>
      <c r="E1" s="31" t="s">
        <v>39</v>
      </c>
      <c r="F1" s="27" t="s">
        <v>34</v>
      </c>
      <c r="G1" s="31" t="s">
        <v>107</v>
      </c>
    </row>
    <row r="2" spans="1:7" ht="14.45" x14ac:dyDescent="0.3">
      <c r="A2" s="27" t="s">
        <v>25</v>
      </c>
      <c r="B2" s="27"/>
      <c r="C2" s="27"/>
      <c r="D2" s="27"/>
      <c r="E2" s="27"/>
      <c r="F2" s="32"/>
      <c r="G2" s="27"/>
    </row>
    <row r="3" spans="1:7" x14ac:dyDescent="0.25">
      <c r="A3" s="27" t="s">
        <v>35</v>
      </c>
      <c r="B3" s="27"/>
      <c r="C3" s="27"/>
      <c r="D3" s="27"/>
      <c r="E3" s="27"/>
      <c r="F3" s="32"/>
      <c r="G3" s="27"/>
    </row>
    <row r="4" spans="1:7" ht="14.45" x14ac:dyDescent="0.3">
      <c r="A4" s="27"/>
      <c r="B4" s="27"/>
      <c r="C4" s="27"/>
      <c r="D4" s="27"/>
      <c r="E4" s="27"/>
      <c r="F4" s="32"/>
      <c r="G4" s="27"/>
    </row>
    <row r="5" spans="1:7" ht="14.45" x14ac:dyDescent="0.3">
      <c r="A5" s="27"/>
      <c r="B5" s="27"/>
      <c r="C5" s="27"/>
      <c r="D5" s="27"/>
      <c r="E5" s="27"/>
      <c r="F5" s="32"/>
      <c r="G5" s="27"/>
    </row>
    <row r="6" spans="1:7" ht="14.45" x14ac:dyDescent="0.3">
      <c r="A6" s="27"/>
      <c r="B6" s="27"/>
      <c r="C6" s="27"/>
      <c r="D6" s="27"/>
      <c r="E6" s="27"/>
      <c r="F6" s="32"/>
      <c r="G6" s="27"/>
    </row>
    <row r="7" spans="1:7" ht="14.45" x14ac:dyDescent="0.3">
      <c r="A7" s="27"/>
      <c r="B7" s="27"/>
      <c r="C7" s="27"/>
      <c r="D7" s="27"/>
      <c r="E7" s="27"/>
      <c r="F7" s="32"/>
      <c r="G7" s="27"/>
    </row>
    <row r="8" spans="1:7" ht="14.45" x14ac:dyDescent="0.3">
      <c r="A8" s="27"/>
      <c r="B8" s="27"/>
      <c r="C8" s="27"/>
      <c r="D8" s="27"/>
      <c r="E8" s="27"/>
      <c r="F8" s="32"/>
      <c r="G8" s="27"/>
    </row>
    <row r="9" spans="1:7" ht="14.45" x14ac:dyDescent="0.3">
      <c r="A9" s="27"/>
      <c r="B9" s="27"/>
      <c r="C9" s="27"/>
      <c r="D9" s="27"/>
      <c r="E9" s="27"/>
      <c r="F9" s="32"/>
      <c r="G9" s="27"/>
    </row>
    <row r="10" spans="1:7" ht="14.45" x14ac:dyDescent="0.3">
      <c r="A10" s="27"/>
      <c r="B10" s="27"/>
      <c r="C10" s="27"/>
      <c r="D10" s="27"/>
      <c r="E10" s="27"/>
      <c r="F10" s="32"/>
      <c r="G10" s="27"/>
    </row>
    <row r="11" spans="1:7" ht="14.45" x14ac:dyDescent="0.3">
      <c r="A11" s="27"/>
      <c r="B11" s="27"/>
      <c r="C11" s="27"/>
      <c r="D11" s="27"/>
      <c r="E11" s="27"/>
      <c r="F11" s="32"/>
      <c r="G11" s="27"/>
    </row>
    <row r="12" spans="1:7" ht="14.45" x14ac:dyDescent="0.3">
      <c r="A12" s="27"/>
      <c r="B12" s="27"/>
      <c r="C12" s="27"/>
      <c r="D12" s="27"/>
      <c r="E12" s="27"/>
      <c r="F12" s="32"/>
      <c r="G12" s="27"/>
    </row>
    <row r="13" spans="1:7" ht="14.45" x14ac:dyDescent="0.3">
      <c r="A13" s="27"/>
      <c r="B13" s="27"/>
      <c r="C13" s="27"/>
      <c r="D13" s="27"/>
      <c r="E13" s="27"/>
      <c r="F13" s="32"/>
      <c r="G13" s="27"/>
    </row>
    <row r="14" spans="1:7" ht="14.45" x14ac:dyDescent="0.3">
      <c r="A14" s="27"/>
      <c r="B14" s="27"/>
      <c r="C14" s="27"/>
      <c r="D14" s="27"/>
      <c r="E14" s="27"/>
      <c r="F14" s="32"/>
      <c r="G14" s="27"/>
    </row>
    <row r="15" spans="1:7" ht="14.45" x14ac:dyDescent="0.3">
      <c r="A15" s="27"/>
      <c r="B15" s="27"/>
      <c r="C15" s="27"/>
      <c r="D15" s="27"/>
      <c r="E15" s="27"/>
      <c r="F15" s="32"/>
      <c r="G15" s="27"/>
    </row>
    <row r="16" spans="1:7" ht="14.45" x14ac:dyDescent="0.3">
      <c r="A16" s="27"/>
      <c r="B16" s="27"/>
      <c r="C16" s="27"/>
      <c r="D16" s="27"/>
      <c r="E16" s="27"/>
      <c r="F16" s="32"/>
      <c r="G16" s="27"/>
    </row>
    <row r="17" spans="1:7" ht="14.45" x14ac:dyDescent="0.3">
      <c r="A17" s="26"/>
      <c r="B17" s="26"/>
      <c r="C17" s="29"/>
      <c r="D17" s="34"/>
      <c r="E17" s="34"/>
      <c r="F17" s="30"/>
      <c r="G17" s="28"/>
    </row>
  </sheetData>
  <pageMargins left="0.7" right="0.7" top="0.75" bottom="0.75" header="0.3" footer="0.3"/>
  <pageSetup paperSize="9" orientation="portrait" horizontalDpi="300" verticalDpi="300" r:id="rId1"/>
  <tableParts count="1">
    <tablePart r:id="rId2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Fulls de càlcul</vt:lpstr>
      </vt:variant>
      <vt:variant>
        <vt:i4>12</vt:i4>
      </vt:variant>
    </vt:vector>
  </HeadingPairs>
  <TitlesOfParts>
    <vt:vector size="12" baseType="lpstr">
      <vt:lpstr>Instruccions</vt:lpstr>
      <vt:lpstr>Resum Oferta econòmica</vt:lpstr>
      <vt:lpstr>CA1.Maquinari i colocation </vt:lpstr>
      <vt:lpstr>CA2.Llicències</vt:lpstr>
      <vt:lpstr>CA3. Posada en marxa</vt:lpstr>
      <vt:lpstr>CA4. Servei regular </vt:lpstr>
      <vt:lpstr>CA5. Mateix hypervisor</vt:lpstr>
      <vt:lpstr>CA6. SDDC Components</vt:lpstr>
      <vt:lpstr>CA7. Clouds Hyperescalars</vt:lpstr>
      <vt:lpstr>CA8. Gestió Automatizada</vt:lpstr>
      <vt:lpstr>CA9. Llicències BD Oracle</vt:lpstr>
      <vt:lpstr>Taula elements preus unitaris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Ruben</dc:creator>
  <cp:lastModifiedBy>Ajuntament de Barcelona</cp:lastModifiedBy>
  <dcterms:created xsi:type="dcterms:W3CDTF">2019-11-25T15:56:05Z</dcterms:created>
  <dcterms:modified xsi:type="dcterms:W3CDTF">2020-05-11T13:11:06Z</dcterms:modified>
</cp:coreProperties>
</file>