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610" windowHeight="11640"/>
  </bookViews>
  <sheets>
    <sheet name="Resum Puntuacios CA1-CA8" sheetId="10" r:id="rId1"/>
    <sheet name="CA1-CA4 Oferta econòmica" sheetId="9" r:id="rId2"/>
    <sheet name="CA5 Canvi hypervisor" sheetId="8" r:id="rId3"/>
    <sheet name="CA6 Suite SDDC" sheetId="3" r:id="rId4"/>
    <sheet name="CA7 Clouds hyperescalars" sheetId="4" r:id="rId5"/>
    <sheet name="CA8 Gestió automatitzada" sheetId="5" r:id="rId6"/>
    <sheet name="CA9 Llicències Oracle" sheetId="6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6" i="9" l="1"/>
  <c r="O15" i="9"/>
  <c r="O14" i="9"/>
  <c r="O13" i="9"/>
  <c r="O12" i="9"/>
  <c r="O11" i="9"/>
  <c r="O10" i="9"/>
  <c r="O9" i="9"/>
  <c r="O8" i="9"/>
  <c r="O7" i="9"/>
  <c r="O6" i="9"/>
  <c r="O5" i="9"/>
  <c r="O4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I14" i="10" l="1"/>
  <c r="I12" i="10"/>
  <c r="I11" i="10"/>
  <c r="I10" i="10"/>
  <c r="I9" i="10"/>
  <c r="I8" i="10"/>
  <c r="I7" i="10"/>
  <c r="I6" i="10"/>
  <c r="I5" i="10"/>
  <c r="I4" i="10"/>
  <c r="I16" i="10"/>
  <c r="I15" i="10"/>
  <c r="I13" i="10"/>
  <c r="X16" i="9"/>
  <c r="X15" i="9"/>
  <c r="X14" i="9"/>
  <c r="X13" i="9"/>
  <c r="X12" i="9"/>
  <c r="X11" i="9"/>
  <c r="X10" i="9"/>
  <c r="X9" i="9"/>
  <c r="X8" i="9"/>
  <c r="X7" i="9"/>
  <c r="X6" i="9"/>
  <c r="X5" i="9"/>
  <c r="V16" i="9"/>
  <c r="V15" i="9"/>
  <c r="V14" i="9"/>
  <c r="V13" i="9"/>
  <c r="V12" i="9"/>
  <c r="V11" i="9"/>
  <c r="V10" i="9"/>
  <c r="V9" i="9"/>
  <c r="V8" i="9"/>
  <c r="V7" i="9"/>
  <c r="V6" i="9"/>
  <c r="V5" i="9"/>
  <c r="V4" i="9"/>
  <c r="X4" i="9" s="1"/>
  <c r="R16" i="9"/>
  <c r="R15" i="9"/>
  <c r="R14" i="9"/>
  <c r="R13" i="9"/>
  <c r="R12" i="9"/>
  <c r="R11" i="9"/>
  <c r="R10" i="9"/>
  <c r="R9" i="9"/>
  <c r="R8" i="9"/>
  <c r="R7" i="9"/>
  <c r="R6" i="9"/>
  <c r="R5" i="9"/>
  <c r="R4" i="9"/>
  <c r="P4" i="9"/>
  <c r="L16" i="9"/>
  <c r="L15" i="9"/>
  <c r="L14" i="9"/>
  <c r="L13" i="9"/>
  <c r="L12" i="9"/>
  <c r="L11" i="9"/>
  <c r="L10" i="9"/>
  <c r="L9" i="9"/>
  <c r="L8" i="9"/>
  <c r="L7" i="9"/>
  <c r="L6" i="9"/>
  <c r="L5" i="9"/>
  <c r="L4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F4" i="9"/>
  <c r="O17" i="5" l="1"/>
  <c r="O16" i="5"/>
  <c r="O15" i="5"/>
  <c r="O14" i="5"/>
  <c r="O13" i="5"/>
  <c r="O12" i="5"/>
  <c r="O11" i="5"/>
  <c r="O10" i="5"/>
  <c r="O9" i="5"/>
  <c r="O8" i="5"/>
  <c r="O7" i="5"/>
  <c r="O6" i="5" l="1"/>
  <c r="O5" i="5" l="1"/>
  <c r="W16" i="9"/>
  <c r="W15" i="9"/>
  <c r="W14" i="9"/>
  <c r="W13" i="9"/>
  <c r="W12" i="9"/>
  <c r="W11" i="9"/>
  <c r="W10" i="9"/>
  <c r="W9" i="9"/>
  <c r="W8" i="9"/>
  <c r="W7" i="9"/>
  <c r="W6" i="9"/>
  <c r="W5" i="9"/>
  <c r="W4" i="9"/>
</calcChain>
</file>

<file path=xl/sharedStrings.xml><?xml version="1.0" encoding="utf-8"?>
<sst xmlns="http://schemas.openxmlformats.org/spreadsheetml/2006/main" count="343" uniqueCount="102">
  <si>
    <t>Oferta Econòmica</t>
  </si>
  <si>
    <r>
      <t xml:space="preserve">Llicències </t>
    </r>
    <r>
      <rPr>
        <sz val="9"/>
        <color rgb="FF000000"/>
        <rFont val="Verdana"/>
        <family val="2"/>
      </rPr>
      <t>de Software Defined Data Center, Seguretat, Sistemes Operatius, Virtualització Oracle, eines antivirus i altres (inclou serveis d’instal·lació i de configuració)</t>
    </r>
  </si>
  <si>
    <t>Posada en marxa</t>
  </si>
  <si>
    <t>Servei Regular</t>
  </si>
  <si>
    <t>ATOS</t>
  </si>
  <si>
    <t>BT</t>
  </si>
  <si>
    <t>Claranet</t>
  </si>
  <si>
    <t>DXC</t>
  </si>
  <si>
    <t>Econocom</t>
  </si>
  <si>
    <t>Fujitsu</t>
  </si>
  <si>
    <t>Hitachi</t>
  </si>
  <si>
    <t>Logicalis</t>
  </si>
  <si>
    <t>Mediacloud</t>
  </si>
  <si>
    <t>NTT</t>
  </si>
  <si>
    <t>T-Systems</t>
  </si>
  <si>
    <t>Vodafone</t>
  </si>
  <si>
    <t>Puntuació màxima</t>
  </si>
  <si>
    <t>Nom de la Suite</t>
  </si>
  <si>
    <t>Hypervisor</t>
  </si>
  <si>
    <t>Software Defined Storage</t>
  </si>
  <si>
    <t>Software Defined Network</t>
  </si>
  <si>
    <t>Gestió Operacions</t>
  </si>
  <si>
    <t>Gestió de logs</t>
  </si>
  <si>
    <t>Eines d'automatització</t>
  </si>
  <si>
    <t>Nombre de Clouds hyperescalars on es pot desplegar la solució SDDC</t>
  </si>
  <si>
    <t>Programari de SDDC desplegable en Proveïdors de Serveis Cloud Públic Hyperscalars amb CPDs desplegats a la Unió Europea (tipus AWS, Azure, Google o IBM Cloud) sense que s’hagi de fer grans canvis en les configuracions</t>
  </si>
  <si>
    <t>Eina de tercers</t>
  </si>
  <si>
    <t>No es fan servir eines especifiques, s'utilitzen scripts o desenvolupaments a mida</t>
  </si>
  <si>
    <t>Nombre de llicències a adquirir</t>
  </si>
  <si>
    <t>Tant per cent</t>
  </si>
  <si>
    <t>Nombre de llicències d’Oracle Database Enterprise edition processor perpetual que cal adquirir</t>
  </si>
  <si>
    <t>Nombre servidors virtuals</t>
  </si>
  <si>
    <t>Nombre servidors que no canvien d'hypervisor</t>
  </si>
  <si>
    <t>Licitador</t>
  </si>
  <si>
    <t>Ibermàtica</t>
  </si>
  <si>
    <t>Puntuacio</t>
  </si>
  <si>
    <t xml:space="preserve"> Components Software Defined Data Center (SDDC) formen part d'una mateixa suite de fabricant</t>
  </si>
  <si>
    <t>Criteri CA6</t>
  </si>
  <si>
    <t>Criteri CA5</t>
  </si>
  <si>
    <t xml:space="preserve"> Tant per cent de servidors virtuals que mantindran el mateix Hypervisor (VMWare , HyperV, Oracle VM, Oracle Linux Virtualization Manager, altres)</t>
  </si>
  <si>
    <t>Criteri CA7</t>
  </si>
  <si>
    <t>Puntuació</t>
  </si>
  <si>
    <t>Llicències</t>
  </si>
  <si>
    <t>Total</t>
  </si>
  <si>
    <t>CA1 Puntuació</t>
  </si>
  <si>
    <t>CA2 Puntuació</t>
  </si>
  <si>
    <t>CA3 Puntuació</t>
  </si>
  <si>
    <t>CA4 Puntuació</t>
  </si>
  <si>
    <t xml:space="preserve"> CA2 Oferta Econòmica</t>
  </si>
  <si>
    <t>CA1 Oferta Econòmica</t>
  </si>
  <si>
    <t xml:space="preserve"> CA3 Oferta Econòmica</t>
  </si>
  <si>
    <t xml:space="preserve"> CA4 Oferta Econòmica</t>
  </si>
  <si>
    <t>Criteri CA9</t>
  </si>
  <si>
    <t>Nombre llicències actuals 30</t>
  </si>
  <si>
    <t>CA8.1 Gestió automatitzada de pegats i firmware de maquinari computació</t>
  </si>
  <si>
    <t>CA8.2 Gestió automatitzada de pegats i firmware de maquinari emmagatzematge</t>
  </si>
  <si>
    <t>CA8.3 Gestió automatitzada de pegats i firmware de maquinari xarxes</t>
  </si>
  <si>
    <t>Criteri CA8</t>
  </si>
  <si>
    <t>Puntuació CA8.1</t>
  </si>
  <si>
    <t>Puntuació CA8.3</t>
  </si>
  <si>
    <t>Puntuació CA8.2</t>
  </si>
  <si>
    <t>Puntuació toal</t>
  </si>
  <si>
    <t xml:space="preserve"> Colocation i serveis complementaris.</t>
  </si>
  <si>
    <r>
      <t>Maquinari</t>
    </r>
    <r>
      <rPr>
        <sz val="9"/>
        <color rgb="FF000000"/>
        <rFont val="Verdana"/>
        <family val="2"/>
      </rPr>
      <t xml:space="preserve"> Computació, Emmagatzematge, Xarxa i Telecomunicacions (incloent Firewalls i Balancejadors), </t>
    </r>
    <r>
      <rPr>
        <b/>
        <sz val="9"/>
        <color rgb="FF000000"/>
        <rFont val="Verdana"/>
        <family val="2"/>
      </rPr>
      <t>Preparació CPD</t>
    </r>
    <r>
      <rPr>
        <sz val="9"/>
        <color rgb="FF000000"/>
        <rFont val="Verdana"/>
        <family val="2"/>
      </rPr>
      <t xml:space="preserve"> (Inclou transport, instal·lació i configuració) </t>
    </r>
  </si>
  <si>
    <t>Maquinari, Preparació i Colocation</t>
  </si>
  <si>
    <t>Posada en marxa CPD1</t>
  </si>
  <si>
    <t>Posada en marxa CPD2</t>
  </si>
  <si>
    <t>Vmware Cloud Foundation Enterprise</t>
  </si>
  <si>
    <t>Eina del fabricant de hardware</t>
  </si>
  <si>
    <t>SI</t>
  </si>
  <si>
    <t>Vmware</t>
  </si>
  <si>
    <t>Vmware Cloud Foundation</t>
  </si>
  <si>
    <t>VMware Cloud Foundation 4 Enterprise</t>
  </si>
  <si>
    <t>Oferta més econòmica</t>
  </si>
  <si>
    <t>Oferta més económica</t>
  </si>
  <si>
    <t>Import net màxim</t>
  </si>
  <si>
    <t>CA1</t>
  </si>
  <si>
    <t>Aprovisionaments, instal·lació i configuració maquinari inicial</t>
  </si>
  <si>
    <t>Colocation i serveis complementaris</t>
  </si>
  <si>
    <t>CA2</t>
  </si>
  <si>
    <t>Aprovisionaments, instal·lació i configuració Software inicial</t>
  </si>
  <si>
    <t>CA3</t>
  </si>
  <si>
    <t>CA4</t>
  </si>
  <si>
    <t>CA1-CA4</t>
  </si>
  <si>
    <t>CA5</t>
  </si>
  <si>
    <t>CA6</t>
  </si>
  <si>
    <t>CA7</t>
  </si>
  <si>
    <t>CA8</t>
  </si>
  <si>
    <t>CA9</t>
  </si>
  <si>
    <t>TOTAL</t>
  </si>
  <si>
    <t>Oferta CA1</t>
  </si>
  <si>
    <t>Oferta CA3</t>
  </si>
  <si>
    <t>AWS; Azure; Google cloud i IBM cloud</t>
  </si>
  <si>
    <t>AWS; Google Cloud Platform i Azure</t>
  </si>
  <si>
    <t>AWS; Azure; Google i Oracle cloud</t>
  </si>
  <si>
    <t>AWS; Azure; Google i IBM cloud</t>
  </si>
  <si>
    <t>AWS; Azure; Google Cloud Platform (GCP) i Oracle cloud</t>
  </si>
  <si>
    <t xml:space="preserve">AWS; Azure i Google </t>
  </si>
  <si>
    <t>AWS; Azure; Oracle Cloud i IBM Cloud</t>
  </si>
  <si>
    <t>AWS; Microsoft Azure i Google Cloud Platform</t>
  </si>
  <si>
    <t>AWS; Azure; Google Cloud Platform GCP i IBM</t>
  </si>
  <si>
    <t>AWS; Microsoft Azure; Google Cloud Platform i IBM Cloud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</si>
</sst>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color theme="1"/>
      <name val="Calibri"/>
      <family val="2"/>
      <scheme val="minor"/>
    </font>
    <font>
      <b/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4" fillId="2" borderId="5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indent="9"/>
    </xf>
    <xf numFmtId="9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9" fontId="0" fillId="4" borderId="1" xfId="1" applyFont="1" applyFill="1" applyBorder="1"/>
    <xf numFmtId="0" fontId="8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9" fontId="0" fillId="4" borderId="1" xfId="0" applyNumberForma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/>
    <xf numFmtId="4" fontId="0" fillId="0" borderId="10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1" fillId="0" borderId="1" xfId="0" applyFont="1" applyBorder="1"/>
    <xf numFmtId="2" fontId="11" fillId="0" borderId="3" xfId="0" applyNumberFormat="1" applyFont="1" applyBorder="1"/>
    <xf numFmtId="0" fontId="11" fillId="0" borderId="0" xfId="0" applyFont="1"/>
    <xf numFmtId="0" fontId="12" fillId="0" borderId="1" xfId="0" applyFont="1" applyBorder="1" applyAlignment="1">
      <alignment horizontal="justify" vertical="center" wrapText="1"/>
    </xf>
    <xf numFmtId="0" fontId="0" fillId="5" borderId="1" xfId="0" applyFill="1" applyBorder="1"/>
    <xf numFmtId="164" fontId="0" fillId="5" borderId="1" xfId="0" applyNumberFormat="1" applyFill="1" applyBorder="1"/>
    <xf numFmtId="164" fontId="9" fillId="5" borderId="1" xfId="0" applyNumberFormat="1" applyFont="1" applyFill="1" applyBorder="1"/>
    <xf numFmtId="2" fontId="0" fillId="5" borderId="1" xfId="0" applyNumberFormat="1" applyFill="1" applyBorder="1"/>
    <xf numFmtId="2" fontId="0" fillId="5" borderId="3" xfId="0" applyNumberFormat="1" applyFill="1" applyBorder="1"/>
    <xf numFmtId="0" fontId="0" fillId="5" borderId="0" xfId="0" applyFill="1"/>
    <xf numFmtId="164" fontId="0" fillId="5" borderId="3" xfId="0" applyNumberFormat="1" applyFill="1" applyBorder="1"/>
    <xf numFmtId="164" fontId="9" fillId="5" borderId="3" xfId="0" applyNumberFormat="1" applyFont="1" applyFill="1" applyBorder="1"/>
  </cellXfs>
  <cellStyles count="2">
    <cellStyle name="Normal" xfId="0" builtinId="0"/>
    <cellStyle name="Percentat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"/>
  <sheetViews>
    <sheetView tabSelected="1" workbookViewId="0">
      <selection activeCell="I26" sqref="I26"/>
    </sheetView>
  </sheetViews>
  <sheetFormatPr defaultRowHeight="15.75" x14ac:dyDescent="0.25"/>
  <cols>
    <col min="2" max="2" width="17.85546875" customWidth="1"/>
    <col min="3" max="3" width="12.85546875" style="34" customWidth="1"/>
    <col min="4" max="4" width="17.5703125" customWidth="1"/>
    <col min="5" max="5" width="16.28515625" customWidth="1"/>
    <col min="6" max="6" width="14" customWidth="1"/>
    <col min="7" max="7" width="13.140625" customWidth="1"/>
    <col min="8" max="8" width="12.85546875" customWidth="1"/>
    <col min="9" max="9" width="13" customWidth="1"/>
  </cols>
  <sheetData>
    <row r="1" spans="2:9" ht="16.5" thickBot="1" x14ac:dyDescent="0.3">
      <c r="B1" s="31" t="s">
        <v>33</v>
      </c>
      <c r="C1" s="31" t="s">
        <v>41</v>
      </c>
      <c r="D1" s="31" t="s">
        <v>41</v>
      </c>
      <c r="E1" s="31" t="s">
        <v>41</v>
      </c>
      <c r="F1" s="31" t="s">
        <v>41</v>
      </c>
      <c r="G1" s="31" t="s">
        <v>41</v>
      </c>
      <c r="H1" s="31" t="s">
        <v>41</v>
      </c>
      <c r="I1" s="31" t="s">
        <v>41</v>
      </c>
    </row>
    <row r="2" spans="2:9" ht="16.5" thickBot="1" x14ac:dyDescent="0.3">
      <c r="B2" s="32"/>
      <c r="C2" s="35" t="s">
        <v>83</v>
      </c>
      <c r="D2" s="35" t="s">
        <v>84</v>
      </c>
      <c r="E2" s="35" t="s">
        <v>85</v>
      </c>
      <c r="F2" s="35" t="s">
        <v>86</v>
      </c>
      <c r="G2" s="35" t="s">
        <v>87</v>
      </c>
      <c r="H2" s="35" t="s">
        <v>88</v>
      </c>
      <c r="I2" s="35" t="s">
        <v>89</v>
      </c>
    </row>
    <row r="3" spans="2:9" ht="16.5" thickBot="1" x14ac:dyDescent="0.3">
      <c r="B3" s="31"/>
      <c r="C3" s="31"/>
      <c r="D3" s="31"/>
      <c r="E3" s="31"/>
      <c r="F3" s="31"/>
      <c r="G3" s="31"/>
      <c r="H3" s="31"/>
      <c r="I3" s="31"/>
    </row>
    <row r="4" spans="2:9" ht="16.5" thickBot="1" x14ac:dyDescent="0.3">
      <c r="B4" s="32" t="s">
        <v>14</v>
      </c>
      <c r="C4" s="33">
        <v>36.949189133423154</v>
      </c>
      <c r="D4" s="33">
        <v>6</v>
      </c>
      <c r="E4" s="33">
        <v>6</v>
      </c>
      <c r="F4" s="33">
        <v>4</v>
      </c>
      <c r="G4" s="33">
        <v>2</v>
      </c>
      <c r="H4" s="33">
        <v>5</v>
      </c>
      <c r="I4" s="33">
        <f t="shared" ref="I4:I12" si="0">C4+D4+E4+F4+H4+G4</f>
        <v>59.949189133423154</v>
      </c>
    </row>
    <row r="5" spans="2:9" ht="16.5" thickBot="1" x14ac:dyDescent="0.3">
      <c r="B5" s="32" t="s">
        <v>5</v>
      </c>
      <c r="C5" s="33">
        <v>33.139022739538632</v>
      </c>
      <c r="D5" s="33">
        <v>6</v>
      </c>
      <c r="E5" s="33">
        <v>6</v>
      </c>
      <c r="F5" s="33">
        <v>4</v>
      </c>
      <c r="G5" s="33">
        <v>2</v>
      </c>
      <c r="H5" s="33">
        <v>5</v>
      </c>
      <c r="I5" s="33">
        <f t="shared" si="0"/>
        <v>56.139022739538632</v>
      </c>
    </row>
    <row r="6" spans="2:9" ht="16.5" thickBot="1" x14ac:dyDescent="0.3">
      <c r="B6" s="32" t="s">
        <v>12</v>
      </c>
      <c r="C6" s="33">
        <v>32.328454617686305</v>
      </c>
      <c r="D6" s="33">
        <v>6</v>
      </c>
      <c r="E6" s="33">
        <v>6</v>
      </c>
      <c r="F6" s="33">
        <v>4</v>
      </c>
      <c r="G6" s="33">
        <v>2</v>
      </c>
      <c r="H6" s="33">
        <v>5</v>
      </c>
      <c r="I6" s="33">
        <f t="shared" si="0"/>
        <v>55.328454617686305</v>
      </c>
    </row>
    <row r="7" spans="2:9" ht="16.5" thickBot="1" x14ac:dyDescent="0.3">
      <c r="B7" s="32" t="s">
        <v>9</v>
      </c>
      <c r="C7" s="33">
        <v>28.867139208407139</v>
      </c>
      <c r="D7" s="33">
        <v>6</v>
      </c>
      <c r="E7" s="33">
        <v>6</v>
      </c>
      <c r="F7" s="33">
        <v>4</v>
      </c>
      <c r="G7" s="33">
        <v>2</v>
      </c>
      <c r="H7" s="33">
        <v>5</v>
      </c>
      <c r="I7" s="33">
        <f t="shared" si="0"/>
        <v>51.867139208407139</v>
      </c>
    </row>
    <row r="8" spans="2:9" ht="16.5" thickBot="1" x14ac:dyDescent="0.3">
      <c r="B8" s="32" t="s">
        <v>13</v>
      </c>
      <c r="C8" s="33">
        <v>22.970479263545567</v>
      </c>
      <c r="D8" s="33">
        <v>6</v>
      </c>
      <c r="E8" s="33">
        <v>6</v>
      </c>
      <c r="F8" s="33">
        <v>4</v>
      </c>
      <c r="G8" s="33">
        <v>2</v>
      </c>
      <c r="H8" s="33">
        <v>5</v>
      </c>
      <c r="I8" s="33">
        <f t="shared" si="0"/>
        <v>45.97047926354557</v>
      </c>
    </row>
    <row r="9" spans="2:9" ht="16.5" thickBot="1" x14ac:dyDescent="0.3">
      <c r="B9" s="32" t="s">
        <v>34</v>
      </c>
      <c r="C9" s="33">
        <v>19.890502957477608</v>
      </c>
      <c r="D9" s="33">
        <v>6</v>
      </c>
      <c r="E9" s="33">
        <v>6</v>
      </c>
      <c r="F9" s="33">
        <v>4</v>
      </c>
      <c r="G9" s="33">
        <v>2</v>
      </c>
      <c r="H9" s="33">
        <v>5</v>
      </c>
      <c r="I9" s="33">
        <f t="shared" si="0"/>
        <v>42.890502957477608</v>
      </c>
    </row>
    <row r="10" spans="2:9" ht="16.5" thickBot="1" x14ac:dyDescent="0.3">
      <c r="B10" s="32" t="s">
        <v>15</v>
      </c>
      <c r="C10" s="33">
        <v>18.948967351815014</v>
      </c>
      <c r="D10" s="33">
        <v>6</v>
      </c>
      <c r="E10" s="33">
        <v>6</v>
      </c>
      <c r="F10" s="33">
        <v>4</v>
      </c>
      <c r="G10" s="33">
        <v>2</v>
      </c>
      <c r="H10" s="33">
        <v>5</v>
      </c>
      <c r="I10" s="33">
        <f t="shared" si="0"/>
        <v>41.948967351815014</v>
      </c>
    </row>
    <row r="11" spans="2:9" ht="16.5" thickBot="1" x14ac:dyDescent="0.3">
      <c r="B11" s="32" t="s">
        <v>6</v>
      </c>
      <c r="C11" s="33">
        <v>18.431967360301883</v>
      </c>
      <c r="D11" s="33">
        <v>6</v>
      </c>
      <c r="E11" s="33">
        <v>6</v>
      </c>
      <c r="F11" s="33">
        <v>4</v>
      </c>
      <c r="G11" s="33">
        <v>2</v>
      </c>
      <c r="H11" s="33">
        <v>5</v>
      </c>
      <c r="I11" s="33">
        <f t="shared" si="0"/>
        <v>41.431967360301883</v>
      </c>
    </row>
    <row r="12" spans="2:9" ht="16.5" thickBot="1" x14ac:dyDescent="0.3">
      <c r="B12" s="32" t="s">
        <v>10</v>
      </c>
      <c r="C12" s="33">
        <v>17.200599888686138</v>
      </c>
      <c r="D12" s="33">
        <v>6</v>
      </c>
      <c r="E12" s="33">
        <v>6</v>
      </c>
      <c r="F12" s="33">
        <v>4</v>
      </c>
      <c r="G12" s="33">
        <v>2</v>
      </c>
      <c r="H12" s="33">
        <v>5</v>
      </c>
      <c r="I12" s="33">
        <f t="shared" si="0"/>
        <v>40.200599888686142</v>
      </c>
    </row>
    <row r="13" spans="2:9" ht="16.5" thickBot="1" x14ac:dyDescent="0.3">
      <c r="B13" s="32" t="s">
        <v>4</v>
      </c>
      <c r="C13" s="33">
        <v>16.677491432148148</v>
      </c>
      <c r="D13" s="33">
        <v>6</v>
      </c>
      <c r="E13" s="33">
        <v>6</v>
      </c>
      <c r="F13" s="33">
        <v>4</v>
      </c>
      <c r="G13" s="33">
        <v>2</v>
      </c>
      <c r="H13" s="33">
        <v>5</v>
      </c>
      <c r="I13" s="33">
        <f>C13+D13+E13+F13+H13+G13</f>
        <v>39.677491432148145</v>
      </c>
    </row>
    <row r="14" spans="2:9" ht="16.5" thickBot="1" x14ac:dyDescent="0.3">
      <c r="B14" s="32" t="s">
        <v>8</v>
      </c>
      <c r="C14" s="33">
        <v>15.192484769965024</v>
      </c>
      <c r="D14" s="33">
        <v>6</v>
      </c>
      <c r="E14" s="33">
        <v>6</v>
      </c>
      <c r="F14" s="33">
        <v>4</v>
      </c>
      <c r="G14" s="33">
        <v>2</v>
      </c>
      <c r="H14" s="33">
        <v>5</v>
      </c>
      <c r="I14" s="33">
        <f t="shared" ref="I14" si="1">C14+D14+E14+F14+H14+G14</f>
        <v>38.19248476996502</v>
      </c>
    </row>
    <row r="15" spans="2:9" ht="16.5" thickBot="1" x14ac:dyDescent="0.3">
      <c r="B15" s="32" t="s">
        <v>7</v>
      </c>
      <c r="C15" s="33">
        <v>13.697823286233762</v>
      </c>
      <c r="D15" s="33">
        <v>6</v>
      </c>
      <c r="E15" s="33">
        <v>6</v>
      </c>
      <c r="F15" s="33">
        <v>4</v>
      </c>
      <c r="G15" s="33">
        <v>2</v>
      </c>
      <c r="H15" s="33">
        <v>5</v>
      </c>
      <c r="I15" s="33">
        <f t="shared" ref="I15:I16" si="2">C15+D15+E15+F15+H15+G15</f>
        <v>36.697823286233763</v>
      </c>
    </row>
    <row r="16" spans="2:9" ht="16.5" thickBot="1" x14ac:dyDescent="0.3">
      <c r="B16" s="32" t="s">
        <v>11</v>
      </c>
      <c r="C16" s="33">
        <v>12.61302335524967</v>
      </c>
      <c r="D16" s="33">
        <v>6</v>
      </c>
      <c r="E16" s="33">
        <v>6</v>
      </c>
      <c r="F16" s="33">
        <v>4</v>
      </c>
      <c r="G16" s="33">
        <v>2</v>
      </c>
      <c r="H16" s="33">
        <v>5</v>
      </c>
      <c r="I16" s="33">
        <f t="shared" si="2"/>
        <v>35.613023355249666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S1" workbookViewId="0">
      <selection activeCell="X16" sqref="X16"/>
    </sheetView>
  </sheetViews>
  <sheetFormatPr defaultColWidth="11.42578125" defaultRowHeight="15" x14ac:dyDescent="0.25"/>
  <cols>
    <col min="2" max="2" width="51.85546875" customWidth="1"/>
    <col min="3" max="3" width="32" customWidth="1"/>
    <col min="4" max="7" width="18.42578125" customWidth="1"/>
    <col min="8" max="8" width="12.7109375" customWidth="1"/>
    <col min="9" max="9" width="30.7109375" customWidth="1"/>
    <col min="10" max="10" width="18.7109375" customWidth="1"/>
    <col min="11" max="11" width="15.28515625" customWidth="1"/>
    <col min="12" max="12" width="13.28515625" customWidth="1"/>
    <col min="13" max="13" width="17.42578125" customWidth="1"/>
    <col min="14" max="14" width="20.140625" customWidth="1"/>
    <col min="15" max="15" width="14.28515625" customWidth="1"/>
    <col min="16" max="16" width="18.5703125" customWidth="1"/>
    <col min="17" max="17" width="13.42578125" customWidth="1"/>
    <col min="18" max="18" width="13.140625" customWidth="1"/>
    <col min="19" max="20" width="19.140625" customWidth="1"/>
    <col min="21" max="21" width="14" customWidth="1"/>
    <col min="22" max="22" width="15" customWidth="1"/>
    <col min="23" max="23" width="15.7109375" customWidth="1"/>
  </cols>
  <sheetData>
    <row r="1" spans="1:24" ht="15.75" thickBot="1" x14ac:dyDescent="0.3">
      <c r="A1" s="1" t="s">
        <v>33</v>
      </c>
      <c r="B1" s="12" t="s">
        <v>16</v>
      </c>
      <c r="C1" s="1" t="s">
        <v>49</v>
      </c>
      <c r="D1" s="1" t="s">
        <v>49</v>
      </c>
      <c r="E1" s="1"/>
      <c r="F1" s="1"/>
      <c r="G1" s="1"/>
      <c r="H1" s="1" t="s">
        <v>44</v>
      </c>
      <c r="I1" s="1" t="s">
        <v>48</v>
      </c>
      <c r="J1" s="1"/>
      <c r="K1" s="1"/>
      <c r="L1" s="1" t="s">
        <v>45</v>
      </c>
      <c r="M1" s="1" t="s">
        <v>50</v>
      </c>
      <c r="N1" s="1" t="s">
        <v>50</v>
      </c>
      <c r="O1" s="1"/>
      <c r="P1" s="1"/>
      <c r="Q1" s="1"/>
      <c r="R1" s="1" t="s">
        <v>46</v>
      </c>
      <c r="S1" s="1" t="s">
        <v>51</v>
      </c>
      <c r="T1" s="1"/>
      <c r="U1" s="1"/>
      <c r="V1" s="1" t="s">
        <v>47</v>
      </c>
      <c r="W1" s="1" t="s">
        <v>0</v>
      </c>
      <c r="X1" s="1" t="s">
        <v>41</v>
      </c>
    </row>
    <row r="2" spans="1:24" ht="79.5" thickBot="1" x14ac:dyDescent="0.3">
      <c r="A2" s="10"/>
      <c r="B2" s="11"/>
      <c r="C2" s="11" t="s">
        <v>63</v>
      </c>
      <c r="D2" s="20" t="s">
        <v>62</v>
      </c>
      <c r="E2" s="20" t="s">
        <v>90</v>
      </c>
      <c r="F2" s="20" t="s">
        <v>75</v>
      </c>
      <c r="G2" s="20" t="s">
        <v>73</v>
      </c>
      <c r="H2" s="11" t="s">
        <v>64</v>
      </c>
      <c r="I2" s="11" t="s">
        <v>1</v>
      </c>
      <c r="J2" s="11" t="s">
        <v>75</v>
      </c>
      <c r="K2" s="11" t="s">
        <v>74</v>
      </c>
      <c r="L2" s="11" t="s">
        <v>42</v>
      </c>
      <c r="M2" s="11" t="s">
        <v>65</v>
      </c>
      <c r="N2" s="11" t="s">
        <v>66</v>
      </c>
      <c r="O2" s="11" t="s">
        <v>91</v>
      </c>
      <c r="P2" s="11" t="s">
        <v>75</v>
      </c>
      <c r="Q2" s="11" t="s">
        <v>73</v>
      </c>
      <c r="R2" s="11" t="s">
        <v>2</v>
      </c>
      <c r="S2" s="11" t="s">
        <v>3</v>
      </c>
      <c r="T2" s="11" t="s">
        <v>75</v>
      </c>
      <c r="U2" s="11" t="s">
        <v>73</v>
      </c>
      <c r="V2" s="11" t="s">
        <v>3</v>
      </c>
      <c r="W2" s="11" t="s">
        <v>43</v>
      </c>
      <c r="X2" s="11" t="s">
        <v>43</v>
      </c>
    </row>
    <row r="3" spans="1:24" ht="15.75" thickBot="1" x14ac:dyDescent="0.3">
      <c r="A3" s="1"/>
      <c r="B3" s="1">
        <v>40</v>
      </c>
      <c r="C3" s="1">
        <v>21</v>
      </c>
      <c r="D3" s="1"/>
      <c r="E3" s="1"/>
      <c r="F3" s="1"/>
      <c r="G3" s="1"/>
      <c r="H3" s="1"/>
      <c r="I3" s="1">
        <v>6</v>
      </c>
      <c r="J3" s="1"/>
      <c r="K3" s="1"/>
      <c r="L3" s="1"/>
      <c r="M3" s="1">
        <v>3</v>
      </c>
      <c r="N3" s="1"/>
      <c r="O3" s="1"/>
      <c r="P3" s="1"/>
      <c r="Q3" s="1"/>
      <c r="R3" s="1"/>
      <c r="S3" s="1">
        <v>10</v>
      </c>
      <c r="T3" s="1"/>
      <c r="U3" s="1"/>
      <c r="V3" s="1"/>
      <c r="W3" s="1"/>
      <c r="X3" s="1"/>
    </row>
    <row r="4" spans="1:24" s="41" customFormat="1" ht="15.75" thickBot="1" x14ac:dyDescent="0.3">
      <c r="A4" s="36" t="s">
        <v>4</v>
      </c>
      <c r="B4" s="36"/>
      <c r="C4" s="37">
        <v>3739052.56</v>
      </c>
      <c r="D4" s="37">
        <v>445560.12</v>
      </c>
      <c r="E4" s="42">
        <f>C4+D4</f>
        <v>4184612.68</v>
      </c>
      <c r="F4" s="43">
        <f>C18+C19</f>
        <v>6119160.3399999999</v>
      </c>
      <c r="G4" s="43">
        <v>2699668.0700000003</v>
      </c>
      <c r="H4" s="40">
        <f>(F4-C4-D4)/(F4-G4)*21</f>
        <v>11.880565198645705</v>
      </c>
      <c r="I4" s="42">
        <v>2561774.52</v>
      </c>
      <c r="J4" s="43">
        <v>2746966.94</v>
      </c>
      <c r="K4" s="43">
        <v>2094034.0425</v>
      </c>
      <c r="L4" s="40">
        <f>(J4-I4)/(J4-K4)*6</f>
        <v>1.7017897616347315</v>
      </c>
      <c r="M4" s="42">
        <v>287424</v>
      </c>
      <c r="N4" s="42">
        <v>93001</v>
      </c>
      <c r="O4" s="42">
        <f>N4+M4</f>
        <v>380425</v>
      </c>
      <c r="P4" s="43">
        <f>C21+C22</f>
        <v>460078.33</v>
      </c>
      <c r="Q4" s="43">
        <v>178079.3</v>
      </c>
      <c r="R4" s="40">
        <f>(P4-M4-N4)/(P4-Q4)*3</f>
        <v>0.84737876580639315</v>
      </c>
      <c r="S4" s="37">
        <v>2003666.8894750001</v>
      </c>
      <c r="T4" s="38">
        <v>2205411.8199999998</v>
      </c>
      <c r="U4" s="37">
        <v>1307873.2197274999</v>
      </c>
      <c r="V4" s="40">
        <f>(T4-S4)/(T4-U4)*10</f>
        <v>2.2477577060613143</v>
      </c>
      <c r="W4" s="37">
        <f t="shared" ref="W4:W16" si="0">SUM(C4+D4+I4+M4+N4+S4)</f>
        <v>9130479.0894750003</v>
      </c>
      <c r="X4" s="40">
        <f>H4+L4+R4+V4</f>
        <v>16.677491432148145</v>
      </c>
    </row>
    <row r="5" spans="1:24" s="41" customFormat="1" ht="15.75" thickBot="1" x14ac:dyDescent="0.3">
      <c r="A5" s="36" t="s">
        <v>5</v>
      </c>
      <c r="B5" s="36"/>
      <c r="C5" s="37">
        <v>3396235.3397516953</v>
      </c>
      <c r="D5" s="37">
        <v>273903.83999999997</v>
      </c>
      <c r="E5" s="37">
        <f t="shared" ref="E5:E16" si="1">C5+D5</f>
        <v>3670139.1797516951</v>
      </c>
      <c r="F5" s="38">
        <v>6119160.3399999999</v>
      </c>
      <c r="G5" s="38">
        <v>2699668.0700000003</v>
      </c>
      <c r="H5" s="39">
        <f t="shared" ref="H5:H16" si="2">(F5-C5-D5)/(F5-G5)*21</f>
        <v>15.040082066105798</v>
      </c>
      <c r="I5" s="37">
        <v>2192089.2553191492</v>
      </c>
      <c r="J5" s="38">
        <v>2746966.94</v>
      </c>
      <c r="K5" s="38">
        <v>2094034.0425</v>
      </c>
      <c r="L5" s="39">
        <f>(J5-I5)/(J5-K5)*6</f>
        <v>5.0989406734328382</v>
      </c>
      <c r="M5" s="37">
        <v>122704.17</v>
      </c>
      <c r="N5" s="37">
        <v>55375.13</v>
      </c>
      <c r="O5" s="37">
        <f t="shared" ref="O5:O16" si="3">N5+M5</f>
        <v>178079.3</v>
      </c>
      <c r="P5" s="38">
        <v>460078.33</v>
      </c>
      <c r="Q5" s="38">
        <v>178079.3</v>
      </c>
      <c r="R5" s="40">
        <f t="shared" ref="R5:R16" si="4">(P5-M5-N5)/(P5-Q5)*3</f>
        <v>3</v>
      </c>
      <c r="S5" s="37">
        <v>1307873.2197274999</v>
      </c>
      <c r="T5" s="38">
        <v>2205411.8199999998</v>
      </c>
      <c r="U5" s="37">
        <v>1307873.2197274999</v>
      </c>
      <c r="V5" s="40">
        <f t="shared" ref="V5:V16" si="5">(T5-S5)/(T5-U5)*10</f>
        <v>10</v>
      </c>
      <c r="W5" s="37">
        <f t="shared" si="0"/>
        <v>7348180.9547983445</v>
      </c>
      <c r="X5" s="40">
        <f t="shared" ref="X5:X16" si="6">H5+L5+R5+V5</f>
        <v>33.139022739538632</v>
      </c>
    </row>
    <row r="6" spans="1:24" s="41" customFormat="1" ht="15.75" thickBot="1" x14ac:dyDescent="0.3">
      <c r="A6" s="36" t="s">
        <v>6</v>
      </c>
      <c r="B6" s="36"/>
      <c r="C6" s="37">
        <v>4125727</v>
      </c>
      <c r="D6" s="37">
        <v>313211.15999999997</v>
      </c>
      <c r="E6" s="37">
        <f t="shared" si="1"/>
        <v>4438938.16</v>
      </c>
      <c r="F6" s="38">
        <v>6119160.3399999999</v>
      </c>
      <c r="G6" s="38">
        <v>2699668.0700000003</v>
      </c>
      <c r="H6" s="39">
        <f t="shared" si="2"/>
        <v>10.3186856392572</v>
      </c>
      <c r="I6" s="37">
        <v>2566145.54</v>
      </c>
      <c r="J6" s="38">
        <v>2746966.94</v>
      </c>
      <c r="K6" s="38">
        <v>2094034.0425</v>
      </c>
      <c r="L6" s="39">
        <f t="shared" ref="L6:L16" si="7">(J6-I6)/(J6-K6)*6</f>
        <v>1.6616231226119214</v>
      </c>
      <c r="M6" s="37">
        <v>320934</v>
      </c>
      <c r="N6" s="37">
        <v>110125</v>
      </c>
      <c r="O6" s="37">
        <f t="shared" si="3"/>
        <v>431059</v>
      </c>
      <c r="P6" s="38">
        <v>460078.33</v>
      </c>
      <c r="Q6" s="38">
        <v>178079.3</v>
      </c>
      <c r="R6" s="40">
        <f t="shared" si="4"/>
        <v>0.30871733849580985</v>
      </c>
      <c r="S6" s="37">
        <v>1654059.13</v>
      </c>
      <c r="T6" s="38">
        <v>2205411.8199999998</v>
      </c>
      <c r="U6" s="37">
        <v>1307873.2197274999</v>
      </c>
      <c r="V6" s="40">
        <f t="shared" si="5"/>
        <v>6.1429412599369524</v>
      </c>
      <c r="W6" s="37">
        <f t="shared" si="0"/>
        <v>9090201.8300000001</v>
      </c>
      <c r="X6" s="40">
        <f t="shared" si="6"/>
        <v>18.431967360301883</v>
      </c>
    </row>
    <row r="7" spans="1:24" s="41" customFormat="1" ht="15.75" thickBot="1" x14ac:dyDescent="0.3">
      <c r="A7" s="36" t="s">
        <v>7</v>
      </c>
      <c r="B7" s="36"/>
      <c r="C7" s="37">
        <v>4094274.47</v>
      </c>
      <c r="D7" s="37">
        <v>465999.84</v>
      </c>
      <c r="E7" s="37">
        <f t="shared" si="1"/>
        <v>4560274.3100000005</v>
      </c>
      <c r="F7" s="38">
        <v>6119160.3399999999</v>
      </c>
      <c r="G7" s="38">
        <v>2699668.0700000003</v>
      </c>
      <c r="H7" s="39">
        <f t="shared" si="2"/>
        <v>9.573528478834664</v>
      </c>
      <c r="I7" s="37">
        <v>2459817.0299999998</v>
      </c>
      <c r="J7" s="38">
        <v>2746966.94</v>
      </c>
      <c r="K7" s="38">
        <v>2094034.0425</v>
      </c>
      <c r="L7" s="39">
        <f t="shared" si="7"/>
        <v>2.6387083061625045</v>
      </c>
      <c r="M7" s="37">
        <v>337790.07</v>
      </c>
      <c r="N7" s="37">
        <v>107658.19</v>
      </c>
      <c r="O7" s="37">
        <f t="shared" si="3"/>
        <v>445448.26</v>
      </c>
      <c r="P7" s="38">
        <v>460078.33</v>
      </c>
      <c r="Q7" s="38">
        <v>178079.3</v>
      </c>
      <c r="R7" s="40">
        <f t="shared" si="4"/>
        <v>0.15563957790918648</v>
      </c>
      <c r="S7" s="37">
        <v>2086043.95</v>
      </c>
      <c r="T7" s="38">
        <v>2205411.8199999998</v>
      </c>
      <c r="U7" s="37">
        <v>1307873.2197274999</v>
      </c>
      <c r="V7" s="40">
        <f t="shared" si="5"/>
        <v>1.3299469233274073</v>
      </c>
      <c r="W7" s="37">
        <f t="shared" si="0"/>
        <v>9551583.5500000007</v>
      </c>
      <c r="X7" s="40">
        <f t="shared" si="6"/>
        <v>13.697823286233762</v>
      </c>
    </row>
    <row r="8" spans="1:24" s="41" customFormat="1" ht="15.75" thickBot="1" x14ac:dyDescent="0.3">
      <c r="A8" s="36" t="s">
        <v>8</v>
      </c>
      <c r="B8" s="36"/>
      <c r="C8" s="37">
        <v>3971942.82</v>
      </c>
      <c r="D8" s="37">
        <v>410850</v>
      </c>
      <c r="E8" s="37">
        <f t="shared" si="1"/>
        <v>4382792.82</v>
      </c>
      <c r="F8" s="38">
        <v>6119160.3399999999</v>
      </c>
      <c r="G8" s="38">
        <v>2699668.0700000003</v>
      </c>
      <c r="H8" s="39">
        <f t="shared" si="2"/>
        <v>10.663488916148362</v>
      </c>
      <c r="I8" s="37">
        <v>2547912.08</v>
      </c>
      <c r="J8" s="38">
        <v>2746966.94</v>
      </c>
      <c r="K8" s="38">
        <v>2094034.0425</v>
      </c>
      <c r="L8" s="39">
        <f t="shared" si="7"/>
        <v>1.8291759606123985</v>
      </c>
      <c r="M8" s="37">
        <v>335500</v>
      </c>
      <c r="N8" s="37">
        <v>96800</v>
      </c>
      <c r="O8" s="37">
        <f t="shared" si="3"/>
        <v>432300</v>
      </c>
      <c r="P8" s="38">
        <v>460078.33</v>
      </c>
      <c r="Q8" s="38">
        <v>178079.3</v>
      </c>
      <c r="R8" s="40">
        <f t="shared" si="4"/>
        <v>0.29551516542450534</v>
      </c>
      <c r="S8" s="37">
        <v>1989616.19</v>
      </c>
      <c r="T8" s="38">
        <v>2205411.8199999998</v>
      </c>
      <c r="U8" s="37">
        <v>1307873.2197274999</v>
      </c>
      <c r="V8" s="40">
        <f t="shared" si="5"/>
        <v>2.4043047277797589</v>
      </c>
      <c r="W8" s="37">
        <f t="shared" si="0"/>
        <v>9352621.0899999999</v>
      </c>
      <c r="X8" s="40">
        <f t="shared" si="6"/>
        <v>15.192484769965024</v>
      </c>
    </row>
    <row r="9" spans="1:24" s="41" customFormat="1" ht="15.75" thickBot="1" x14ac:dyDescent="0.3">
      <c r="A9" s="36" t="s">
        <v>9</v>
      </c>
      <c r="B9" s="36"/>
      <c r="C9" s="37">
        <v>2765851.87</v>
      </c>
      <c r="D9" s="37">
        <v>298684.08</v>
      </c>
      <c r="E9" s="37">
        <f t="shared" si="1"/>
        <v>3064535.95</v>
      </c>
      <c r="F9" s="38">
        <v>6119160.3399999999</v>
      </c>
      <c r="G9" s="38">
        <v>2699668.0700000003</v>
      </c>
      <c r="H9" s="39">
        <f t="shared" si="2"/>
        <v>18.759250533413255</v>
      </c>
      <c r="I9" s="37">
        <v>2335245.4900000002</v>
      </c>
      <c r="J9" s="38">
        <v>2746966.94</v>
      </c>
      <c r="K9" s="38">
        <v>2094034.0425</v>
      </c>
      <c r="L9" s="39">
        <f t="shared" si="7"/>
        <v>3.7834342693691561</v>
      </c>
      <c r="M9" s="37">
        <v>277370.03000000003</v>
      </c>
      <c r="N9" s="37">
        <v>88446.54</v>
      </c>
      <c r="O9" s="37">
        <f t="shared" si="3"/>
        <v>365816.57</v>
      </c>
      <c r="P9" s="38">
        <v>460078.33</v>
      </c>
      <c r="Q9" s="38">
        <v>178079.3</v>
      </c>
      <c r="R9" s="40">
        <f t="shared" si="4"/>
        <v>1.0027881301577526</v>
      </c>
      <c r="S9" s="37">
        <v>1727771.73</v>
      </c>
      <c r="T9" s="38">
        <v>2205411.8199999998</v>
      </c>
      <c r="U9" s="37">
        <v>1307873.2197274999</v>
      </c>
      <c r="V9" s="40">
        <f t="shared" si="5"/>
        <v>5.3216662754669759</v>
      </c>
      <c r="W9" s="37">
        <f t="shared" si="0"/>
        <v>7493369.7400000002</v>
      </c>
      <c r="X9" s="40">
        <f t="shared" si="6"/>
        <v>28.867139208407139</v>
      </c>
    </row>
    <row r="10" spans="1:24" s="41" customFormat="1" ht="15.75" thickBot="1" x14ac:dyDescent="0.3">
      <c r="A10" s="36" t="s">
        <v>10</v>
      </c>
      <c r="B10" s="36"/>
      <c r="C10" s="37">
        <v>3478172.47</v>
      </c>
      <c r="D10" s="37">
        <v>440746.73</v>
      </c>
      <c r="E10" s="37">
        <f t="shared" si="1"/>
        <v>3918919.2</v>
      </c>
      <c r="F10" s="38">
        <v>6119160.3399999999</v>
      </c>
      <c r="G10" s="38">
        <v>2699668.0700000003</v>
      </c>
      <c r="H10" s="39">
        <f t="shared" si="2"/>
        <v>13.512258631308441</v>
      </c>
      <c r="I10" s="37">
        <v>2588520.58</v>
      </c>
      <c r="J10" s="38">
        <v>2746966.94</v>
      </c>
      <c r="K10" s="38">
        <v>2094034.0425</v>
      </c>
      <c r="L10" s="39">
        <f t="shared" si="7"/>
        <v>1.4560120398895957</v>
      </c>
      <c r="M10" s="37">
        <v>339622</v>
      </c>
      <c r="N10" s="37">
        <v>110000</v>
      </c>
      <c r="O10" s="37">
        <f t="shared" si="3"/>
        <v>449622</v>
      </c>
      <c r="P10" s="38">
        <v>460078.33</v>
      </c>
      <c r="Q10" s="38">
        <v>178079.3</v>
      </c>
      <c r="R10" s="40">
        <f t="shared" si="4"/>
        <v>0.11123793581843187</v>
      </c>
      <c r="S10" s="37">
        <v>2015035.69</v>
      </c>
      <c r="T10" s="38">
        <v>2205411.8199999998</v>
      </c>
      <c r="U10" s="37">
        <v>1307873.2197274999</v>
      </c>
      <c r="V10" s="40">
        <f t="shared" si="5"/>
        <v>2.1210912816696705</v>
      </c>
      <c r="W10" s="37">
        <f t="shared" si="0"/>
        <v>8972097.4700000007</v>
      </c>
      <c r="X10" s="40">
        <f t="shared" si="6"/>
        <v>17.200599888686138</v>
      </c>
    </row>
    <row r="11" spans="1:24" s="41" customFormat="1" ht="15.75" thickBot="1" x14ac:dyDescent="0.3">
      <c r="A11" s="36" t="s">
        <v>34</v>
      </c>
      <c r="B11" s="36"/>
      <c r="C11" s="37">
        <v>3626613.25</v>
      </c>
      <c r="D11" s="37">
        <v>429622.97</v>
      </c>
      <c r="E11" s="37">
        <f t="shared" si="1"/>
        <v>4056236.2199999997</v>
      </c>
      <c r="F11" s="38">
        <v>6119160.3399999999</v>
      </c>
      <c r="G11" s="38">
        <v>2699668.0700000003</v>
      </c>
      <c r="H11" s="39">
        <f t="shared" si="2"/>
        <v>12.668958751586825</v>
      </c>
      <c r="I11" s="37">
        <v>2341668.0699999998</v>
      </c>
      <c r="J11" s="38">
        <v>2746966.94</v>
      </c>
      <c r="K11" s="38">
        <v>2094034.0425</v>
      </c>
      <c r="L11" s="39">
        <f t="shared" si="7"/>
        <v>3.724415218334133</v>
      </c>
      <c r="M11" s="37">
        <v>299076.78999999998</v>
      </c>
      <c r="N11" s="37">
        <v>110305.18</v>
      </c>
      <c r="O11" s="37">
        <f t="shared" si="3"/>
        <v>409381.97</v>
      </c>
      <c r="P11" s="38">
        <v>460078.33</v>
      </c>
      <c r="Q11" s="38">
        <v>178079.3</v>
      </c>
      <c r="R11" s="40">
        <f t="shared" si="4"/>
        <v>0.53932483384783314</v>
      </c>
      <c r="S11" s="37">
        <v>1939937.48</v>
      </c>
      <c r="T11" s="38">
        <v>2205411.8199999998</v>
      </c>
      <c r="U11" s="37">
        <v>1307873.2197274999</v>
      </c>
      <c r="V11" s="40">
        <f t="shared" si="5"/>
        <v>2.957804153708818</v>
      </c>
      <c r="W11" s="37">
        <f t="shared" si="0"/>
        <v>8747223.7399999984</v>
      </c>
      <c r="X11" s="40">
        <f t="shared" si="6"/>
        <v>19.890502957477608</v>
      </c>
    </row>
    <row r="12" spans="1:24" s="41" customFormat="1" ht="15.75" thickBot="1" x14ac:dyDescent="0.3">
      <c r="A12" s="36" t="s">
        <v>11</v>
      </c>
      <c r="B12" s="36"/>
      <c r="C12" s="37">
        <v>4128076.33</v>
      </c>
      <c r="D12" s="37">
        <v>426487.32</v>
      </c>
      <c r="E12" s="37">
        <f t="shared" si="1"/>
        <v>4554563.6500000004</v>
      </c>
      <c r="F12" s="38">
        <v>6119160.3399999999</v>
      </c>
      <c r="G12" s="38">
        <v>2699668.0700000003</v>
      </c>
      <c r="H12" s="39">
        <f t="shared" si="2"/>
        <v>9.6085991415327872</v>
      </c>
      <c r="I12" s="37">
        <v>2714106.43</v>
      </c>
      <c r="J12" s="38">
        <v>2746966.94</v>
      </c>
      <c r="K12" s="38">
        <v>2094034.0425</v>
      </c>
      <c r="L12" s="39">
        <f t="shared" si="7"/>
        <v>0.30196527201326789</v>
      </c>
      <c r="M12" s="37">
        <v>267402.21999999997</v>
      </c>
      <c r="N12" s="37">
        <v>85304.44</v>
      </c>
      <c r="O12" s="37">
        <f t="shared" si="3"/>
        <v>352706.66</v>
      </c>
      <c r="P12" s="38">
        <v>460078.33</v>
      </c>
      <c r="Q12" s="38">
        <v>178079.3</v>
      </c>
      <c r="R12" s="40">
        <f t="shared" si="4"/>
        <v>1.1422557375463316</v>
      </c>
      <c r="S12" s="37">
        <v>2065377.56</v>
      </c>
      <c r="T12" s="38">
        <v>2205411.8199999998</v>
      </c>
      <c r="U12" s="37">
        <v>1307873.2197274999</v>
      </c>
      <c r="V12" s="40">
        <f t="shared" si="5"/>
        <v>1.5602032041572835</v>
      </c>
      <c r="W12" s="37">
        <f t="shared" si="0"/>
        <v>9686754.3000000007</v>
      </c>
      <c r="X12" s="40">
        <f t="shared" si="6"/>
        <v>12.61302335524967</v>
      </c>
    </row>
    <row r="13" spans="1:24" s="41" customFormat="1" ht="15.75" thickBot="1" x14ac:dyDescent="0.3">
      <c r="A13" s="36" t="s">
        <v>12</v>
      </c>
      <c r="B13" s="36"/>
      <c r="C13" s="37">
        <v>2851171.12</v>
      </c>
      <c r="D13" s="37">
        <v>397764.2</v>
      </c>
      <c r="E13" s="37">
        <f t="shared" si="1"/>
        <v>3248935.3200000003</v>
      </c>
      <c r="F13" s="38">
        <v>6119160.3399999999</v>
      </c>
      <c r="G13" s="38">
        <v>2699668.0700000003</v>
      </c>
      <c r="H13" s="39">
        <f t="shared" si="2"/>
        <v>17.626805578361491</v>
      </c>
      <c r="I13" s="37">
        <v>2094034.04</v>
      </c>
      <c r="J13" s="38">
        <v>2746966.94</v>
      </c>
      <c r="K13" s="38">
        <v>2094034.0425</v>
      </c>
      <c r="L13" s="39">
        <f t="shared" si="7"/>
        <v>6.0000000229732633</v>
      </c>
      <c r="M13" s="37">
        <v>205000</v>
      </c>
      <c r="N13" s="37">
        <v>87000</v>
      </c>
      <c r="O13" s="37">
        <f t="shared" si="3"/>
        <v>292000</v>
      </c>
      <c r="P13" s="38">
        <v>460078.33</v>
      </c>
      <c r="Q13" s="38">
        <v>178079.3</v>
      </c>
      <c r="R13" s="40">
        <f t="shared" si="4"/>
        <v>1.7880734908910856</v>
      </c>
      <c r="S13" s="37">
        <v>1584891.73</v>
      </c>
      <c r="T13" s="38">
        <v>2205411.8199999998</v>
      </c>
      <c r="U13" s="37">
        <v>1307873.2197274999</v>
      </c>
      <c r="V13" s="40">
        <f t="shared" si="5"/>
        <v>6.9135755254604643</v>
      </c>
      <c r="W13" s="37">
        <f t="shared" si="0"/>
        <v>7219861.0899999999</v>
      </c>
      <c r="X13" s="40">
        <f t="shared" si="6"/>
        <v>32.328454617686305</v>
      </c>
    </row>
    <row r="14" spans="1:24" s="41" customFormat="1" ht="15.75" thickBot="1" x14ac:dyDescent="0.3">
      <c r="A14" s="36" t="s">
        <v>13</v>
      </c>
      <c r="B14" s="36"/>
      <c r="C14" s="37">
        <v>3624359</v>
      </c>
      <c r="D14" s="37">
        <v>435980.16</v>
      </c>
      <c r="E14" s="37">
        <f t="shared" si="1"/>
        <v>4060339.16</v>
      </c>
      <c r="F14" s="38">
        <v>6119160.3399999999</v>
      </c>
      <c r="G14" s="38">
        <v>2699668.0700000003</v>
      </c>
      <c r="H14" s="39">
        <f t="shared" si="2"/>
        <v>12.643761519601272</v>
      </c>
      <c r="I14" s="37">
        <v>2261616</v>
      </c>
      <c r="J14" s="38">
        <v>2746966.94</v>
      </c>
      <c r="K14" s="38">
        <v>2094034.0425</v>
      </c>
      <c r="L14" s="39">
        <f t="shared" si="7"/>
        <v>4.4600381618847749</v>
      </c>
      <c r="M14" s="37">
        <v>313792</v>
      </c>
      <c r="N14" s="37">
        <v>55289.74</v>
      </c>
      <c r="O14" s="37">
        <f t="shared" si="3"/>
        <v>369081.74</v>
      </c>
      <c r="P14" s="38">
        <v>460078.33</v>
      </c>
      <c r="Q14" s="38">
        <v>178079.3</v>
      </c>
      <c r="R14" s="40">
        <f t="shared" si="4"/>
        <v>0.9680521596120385</v>
      </c>
      <c r="S14" s="37">
        <v>1765741.1</v>
      </c>
      <c r="T14" s="38">
        <v>2205411.8199999998</v>
      </c>
      <c r="U14" s="37">
        <v>1307873.2197274999</v>
      </c>
      <c r="V14" s="40">
        <f t="shared" si="5"/>
        <v>4.8986274224474817</v>
      </c>
      <c r="W14" s="37">
        <f t="shared" si="0"/>
        <v>8456778</v>
      </c>
      <c r="X14" s="40">
        <f t="shared" si="6"/>
        <v>22.970479263545567</v>
      </c>
    </row>
    <row r="15" spans="1:24" s="41" customFormat="1" ht="15.75" thickBot="1" x14ac:dyDescent="0.3">
      <c r="A15" s="36" t="s">
        <v>14</v>
      </c>
      <c r="B15" s="36"/>
      <c r="C15" s="37">
        <v>2232188.9900000002</v>
      </c>
      <c r="D15" s="37">
        <v>467479.08</v>
      </c>
      <c r="E15" s="37">
        <f t="shared" si="1"/>
        <v>2699668.0700000003</v>
      </c>
      <c r="F15" s="38">
        <v>6119160.3399999999</v>
      </c>
      <c r="G15" s="38">
        <v>2699668.0700000003</v>
      </c>
      <c r="H15" s="39">
        <f t="shared" si="2"/>
        <v>21</v>
      </c>
      <c r="I15" s="37">
        <v>2193986.89</v>
      </c>
      <c r="J15" s="38">
        <v>2746966.94</v>
      </c>
      <c r="K15" s="38">
        <v>2094034.0425</v>
      </c>
      <c r="L15" s="39">
        <f t="shared" si="7"/>
        <v>5.0815027282340282</v>
      </c>
      <c r="M15" s="37">
        <v>220182.28</v>
      </c>
      <c r="N15" s="37">
        <v>70210.77</v>
      </c>
      <c r="O15" s="37">
        <f t="shared" si="3"/>
        <v>290393.05</v>
      </c>
      <c r="P15" s="38">
        <v>460078.33</v>
      </c>
      <c r="Q15" s="38">
        <v>178079.3</v>
      </c>
      <c r="R15" s="40">
        <f t="shared" si="4"/>
        <v>1.8051687624599277</v>
      </c>
      <c r="S15" s="37">
        <v>1392015.88</v>
      </c>
      <c r="T15" s="38">
        <v>2205411.8199999998</v>
      </c>
      <c r="U15" s="37">
        <v>1307873.2197274999</v>
      </c>
      <c r="V15" s="40">
        <f t="shared" si="5"/>
        <v>9.0625176427291976</v>
      </c>
      <c r="W15" s="37">
        <f t="shared" si="0"/>
        <v>6576063.8900000006</v>
      </c>
      <c r="X15" s="40">
        <f t="shared" si="6"/>
        <v>36.949189133423154</v>
      </c>
    </row>
    <row r="16" spans="1:24" s="41" customFormat="1" ht="15.75" thickBot="1" x14ac:dyDescent="0.3">
      <c r="A16" s="36" t="s">
        <v>15</v>
      </c>
      <c r="B16" s="36"/>
      <c r="C16" s="37">
        <v>4165289</v>
      </c>
      <c r="D16" s="37">
        <v>329132.09000000003</v>
      </c>
      <c r="E16" s="37">
        <f t="shared" si="1"/>
        <v>4494421.09</v>
      </c>
      <c r="F16" s="38">
        <v>6119160.3399999999</v>
      </c>
      <c r="G16" s="38">
        <v>2699668.0700000003</v>
      </c>
      <c r="H16" s="39">
        <f t="shared" si="2"/>
        <v>9.977950396127083</v>
      </c>
      <c r="I16" s="37">
        <v>2197573</v>
      </c>
      <c r="J16" s="38">
        <v>2746966.94</v>
      </c>
      <c r="K16" s="38">
        <v>2094034.0425</v>
      </c>
      <c r="L16" s="39">
        <f t="shared" si="7"/>
        <v>5.0485488671521566</v>
      </c>
      <c r="M16" s="37">
        <v>207699.31</v>
      </c>
      <c r="N16" s="37">
        <v>45343.69</v>
      </c>
      <c r="O16" s="37">
        <f t="shared" si="3"/>
        <v>253043</v>
      </c>
      <c r="P16" s="38">
        <v>460078.33</v>
      </c>
      <c r="Q16" s="38">
        <v>178079.3</v>
      </c>
      <c r="R16" s="40">
        <f t="shared" si="4"/>
        <v>2.2025110866516098</v>
      </c>
      <c r="S16" s="37">
        <v>2051039.04</v>
      </c>
      <c r="T16" s="38">
        <v>2205411.8199999998</v>
      </c>
      <c r="U16" s="37">
        <v>1307873.2197274999</v>
      </c>
      <c r="V16" s="40">
        <f t="shared" si="5"/>
        <v>1.7199570018841637</v>
      </c>
      <c r="W16" s="37">
        <f t="shared" si="0"/>
        <v>8996076.129999999</v>
      </c>
      <c r="X16" s="40">
        <f t="shared" si="6"/>
        <v>18.948967351815014</v>
      </c>
    </row>
    <row r="18" spans="1:3" x14ac:dyDescent="0.25">
      <c r="A18" s="27" t="s">
        <v>76</v>
      </c>
      <c r="B18" s="28" t="s">
        <v>77</v>
      </c>
      <c r="C18" s="29">
        <v>5651680.9900000002</v>
      </c>
    </row>
    <row r="19" spans="1:3" x14ac:dyDescent="0.25">
      <c r="A19" s="30" t="s">
        <v>76</v>
      </c>
      <c r="B19" s="28" t="s">
        <v>78</v>
      </c>
      <c r="C19" s="29">
        <v>467479.35</v>
      </c>
    </row>
    <row r="20" spans="1:3" x14ac:dyDescent="0.25">
      <c r="A20" s="30" t="s">
        <v>79</v>
      </c>
      <c r="B20" s="28" t="s">
        <v>80</v>
      </c>
      <c r="C20" s="29">
        <v>2746966.94</v>
      </c>
    </row>
    <row r="21" spans="1:3" x14ac:dyDescent="0.25">
      <c r="A21" s="30" t="s">
        <v>81</v>
      </c>
      <c r="B21" s="28" t="s">
        <v>65</v>
      </c>
      <c r="C21" s="29">
        <v>348841.33</v>
      </c>
    </row>
    <row r="22" spans="1:3" x14ac:dyDescent="0.25">
      <c r="A22" s="30" t="s">
        <v>81</v>
      </c>
      <c r="B22" s="28" t="s">
        <v>66</v>
      </c>
      <c r="C22" s="29">
        <v>111237</v>
      </c>
    </row>
    <row r="23" spans="1:3" x14ac:dyDescent="0.25">
      <c r="A23" s="30" t="s">
        <v>82</v>
      </c>
      <c r="B23" s="28" t="s">
        <v>3</v>
      </c>
      <c r="C23" s="29">
        <v>2205411.8199999998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8" sqref="C8"/>
    </sheetView>
  </sheetViews>
  <sheetFormatPr defaultColWidth="11.42578125" defaultRowHeight="15" x14ac:dyDescent="0.25"/>
  <cols>
    <col min="2" max="2" width="7.140625" customWidth="1"/>
    <col min="3" max="3" width="36.28515625" customWidth="1"/>
  </cols>
  <sheetData>
    <row r="1" spans="1:7" ht="69.599999999999994" thickBot="1" x14ac:dyDescent="0.35">
      <c r="A1" s="10" t="s">
        <v>33</v>
      </c>
      <c r="B1" s="12" t="s">
        <v>38</v>
      </c>
      <c r="C1" s="13" t="s">
        <v>39</v>
      </c>
      <c r="D1" s="12" t="s">
        <v>31</v>
      </c>
      <c r="E1" s="12" t="s">
        <v>32</v>
      </c>
      <c r="F1" s="1" t="s">
        <v>29</v>
      </c>
      <c r="G1" s="1" t="s">
        <v>35</v>
      </c>
    </row>
    <row r="2" spans="1:7" ht="16.5" thickBot="1" x14ac:dyDescent="0.3">
      <c r="A2" s="10" t="s">
        <v>4</v>
      </c>
      <c r="B2" s="10"/>
      <c r="C2" s="10"/>
      <c r="D2" s="22">
        <v>795</v>
      </c>
      <c r="E2" s="9">
        <v>741</v>
      </c>
      <c r="F2" s="21">
        <v>0.93207547169811322</v>
      </c>
      <c r="G2" s="10">
        <v>6</v>
      </c>
    </row>
    <row r="3" spans="1:7" ht="16.5" thickBot="1" x14ac:dyDescent="0.3">
      <c r="A3" s="10" t="s">
        <v>5</v>
      </c>
      <c r="B3" s="10"/>
      <c r="C3" s="10"/>
      <c r="D3" s="22">
        <v>795</v>
      </c>
      <c r="E3" s="9">
        <v>795</v>
      </c>
      <c r="F3" s="24">
        <v>1</v>
      </c>
      <c r="G3" s="10">
        <v>6</v>
      </c>
    </row>
    <row r="4" spans="1:7" ht="16.5" thickBot="1" x14ac:dyDescent="0.3">
      <c r="A4" s="10" t="s">
        <v>6</v>
      </c>
      <c r="B4" s="10"/>
      <c r="C4" s="10"/>
      <c r="D4" s="22">
        <v>795</v>
      </c>
      <c r="E4" s="9">
        <v>795</v>
      </c>
      <c r="F4" s="24">
        <v>1</v>
      </c>
      <c r="G4" s="10">
        <v>6</v>
      </c>
    </row>
    <row r="5" spans="1:7" ht="16.5" thickBot="1" x14ac:dyDescent="0.3">
      <c r="A5" s="10" t="s">
        <v>7</v>
      </c>
      <c r="B5" s="10"/>
      <c r="C5" s="10"/>
      <c r="D5" s="22">
        <v>795</v>
      </c>
      <c r="E5" s="9">
        <v>795</v>
      </c>
      <c r="F5" s="24">
        <v>1</v>
      </c>
      <c r="G5" s="10">
        <v>6</v>
      </c>
    </row>
    <row r="6" spans="1:7" ht="16.5" thickBot="1" x14ac:dyDescent="0.3">
      <c r="A6" s="10" t="s">
        <v>8</v>
      </c>
      <c r="B6" s="10"/>
      <c r="C6" s="10"/>
      <c r="D6" s="22">
        <v>795</v>
      </c>
      <c r="E6" s="9">
        <v>741</v>
      </c>
      <c r="F6" s="24">
        <v>0.93</v>
      </c>
      <c r="G6" s="10">
        <v>6</v>
      </c>
    </row>
    <row r="7" spans="1:7" ht="16.5" thickBot="1" x14ac:dyDescent="0.3">
      <c r="A7" s="10" t="s">
        <v>9</v>
      </c>
      <c r="B7" s="10"/>
      <c r="C7" s="10"/>
      <c r="D7" s="22">
        <v>795</v>
      </c>
      <c r="E7" s="9">
        <v>795</v>
      </c>
      <c r="F7" s="24">
        <v>1</v>
      </c>
      <c r="G7" s="10">
        <v>6</v>
      </c>
    </row>
    <row r="8" spans="1:7" ht="16.5" thickBot="1" x14ac:dyDescent="0.3">
      <c r="A8" s="10" t="s">
        <v>10</v>
      </c>
      <c r="B8" s="10"/>
      <c r="C8" s="10"/>
      <c r="D8" s="22">
        <v>795</v>
      </c>
      <c r="E8" s="9">
        <v>795</v>
      </c>
      <c r="F8" s="24">
        <v>1</v>
      </c>
      <c r="G8" s="10">
        <v>6</v>
      </c>
    </row>
    <row r="9" spans="1:7" ht="16.5" thickBot="1" x14ac:dyDescent="0.3">
      <c r="A9" s="10" t="s">
        <v>34</v>
      </c>
      <c r="B9" s="10"/>
      <c r="C9" s="10"/>
      <c r="D9" s="22">
        <v>795</v>
      </c>
      <c r="E9" s="9">
        <v>762</v>
      </c>
      <c r="F9" s="24">
        <v>0.96</v>
      </c>
      <c r="G9" s="10">
        <v>6</v>
      </c>
    </row>
    <row r="10" spans="1:7" ht="16.5" thickBot="1" x14ac:dyDescent="0.3">
      <c r="A10" s="10" t="s">
        <v>11</v>
      </c>
      <c r="B10" s="10"/>
      <c r="C10" s="10"/>
      <c r="D10" s="22">
        <v>795</v>
      </c>
      <c r="E10" s="9">
        <v>769</v>
      </c>
      <c r="F10" s="24">
        <v>0.97</v>
      </c>
      <c r="G10" s="10">
        <v>6</v>
      </c>
    </row>
    <row r="11" spans="1:7" ht="16.5" thickBot="1" x14ac:dyDescent="0.3">
      <c r="A11" s="10" t="s">
        <v>12</v>
      </c>
      <c r="B11" s="10"/>
      <c r="C11" s="10"/>
      <c r="D11" s="22">
        <v>795</v>
      </c>
      <c r="E11" s="9">
        <v>795</v>
      </c>
      <c r="F11" s="24">
        <v>1</v>
      </c>
      <c r="G11" s="10">
        <v>6</v>
      </c>
    </row>
    <row r="12" spans="1:7" ht="16.5" thickBot="1" x14ac:dyDescent="0.3">
      <c r="A12" s="10" t="s">
        <v>13</v>
      </c>
      <c r="B12" s="10"/>
      <c r="C12" s="10"/>
      <c r="D12" s="22">
        <v>795</v>
      </c>
      <c r="E12" s="9">
        <v>772</v>
      </c>
      <c r="F12" s="24">
        <v>0.97</v>
      </c>
      <c r="G12" s="10">
        <v>6</v>
      </c>
    </row>
    <row r="13" spans="1:7" ht="16.5" thickBot="1" x14ac:dyDescent="0.3">
      <c r="A13" s="10" t="s">
        <v>14</v>
      </c>
      <c r="B13" s="10"/>
      <c r="C13" s="10"/>
      <c r="D13" s="22">
        <v>795</v>
      </c>
      <c r="E13" s="9">
        <v>790</v>
      </c>
      <c r="F13" s="24">
        <v>0.99</v>
      </c>
      <c r="G13" s="10">
        <v>6</v>
      </c>
    </row>
    <row r="14" spans="1:7" ht="16.5" thickBot="1" x14ac:dyDescent="0.3">
      <c r="A14" s="10" t="s">
        <v>15</v>
      </c>
      <c r="B14" s="10"/>
      <c r="C14" s="10"/>
      <c r="D14" s="22">
        <v>795</v>
      </c>
      <c r="E14" s="9">
        <v>768</v>
      </c>
      <c r="F14" s="24">
        <v>0.97</v>
      </c>
      <c r="G14" s="10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D10" sqref="D10"/>
    </sheetView>
  </sheetViews>
  <sheetFormatPr defaultColWidth="11.42578125" defaultRowHeight="15" x14ac:dyDescent="0.25"/>
  <cols>
    <col min="2" max="2" width="7.140625" customWidth="1"/>
    <col min="3" max="3" width="24.28515625" customWidth="1"/>
    <col min="4" max="4" width="16.28515625" customWidth="1"/>
    <col min="5" max="5" width="16" customWidth="1"/>
    <col min="6" max="6" width="17.42578125" customWidth="1"/>
    <col min="7" max="7" width="17" customWidth="1"/>
    <col min="8" max="9" width="16.28515625" customWidth="1"/>
  </cols>
  <sheetData>
    <row r="1" spans="1:10" thickBot="1" x14ac:dyDescent="0.35">
      <c r="D1" s="2" t="s">
        <v>17</v>
      </c>
      <c r="E1" s="2" t="s">
        <v>17</v>
      </c>
      <c r="F1" s="2" t="s">
        <v>17</v>
      </c>
      <c r="G1" s="2" t="s">
        <v>17</v>
      </c>
      <c r="H1" s="2" t="s">
        <v>17</v>
      </c>
      <c r="I1" s="2" t="s">
        <v>17</v>
      </c>
    </row>
    <row r="2" spans="1:10" ht="51.75" thickBot="1" x14ac:dyDescent="0.3">
      <c r="A2" s="1" t="s">
        <v>33</v>
      </c>
      <c r="B2" s="12" t="s">
        <v>37</v>
      </c>
      <c r="C2" s="13" t="s">
        <v>36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15" t="s">
        <v>41</v>
      </c>
    </row>
    <row r="3" spans="1:10" ht="43.9" thickBot="1" x14ac:dyDescent="0.35">
      <c r="A3" s="10" t="s">
        <v>4</v>
      </c>
      <c r="B3" s="10"/>
      <c r="C3" s="10"/>
      <c r="D3" s="23" t="s">
        <v>67</v>
      </c>
      <c r="E3" s="23" t="s">
        <v>67</v>
      </c>
      <c r="F3" s="23" t="s">
        <v>67</v>
      </c>
      <c r="G3" s="23" t="s">
        <v>67</v>
      </c>
      <c r="H3" s="23" t="s">
        <v>67</v>
      </c>
      <c r="I3" s="23" t="s">
        <v>67</v>
      </c>
      <c r="J3" s="10">
        <v>6</v>
      </c>
    </row>
    <row r="4" spans="1:10" thickBot="1" x14ac:dyDescent="0.35">
      <c r="A4" s="10" t="s">
        <v>5</v>
      </c>
      <c r="B4" s="10"/>
      <c r="C4" s="10"/>
      <c r="D4" s="10" t="s">
        <v>70</v>
      </c>
      <c r="E4" s="10" t="s">
        <v>70</v>
      </c>
      <c r="F4" s="10" t="s">
        <v>70</v>
      </c>
      <c r="G4" s="10" t="s">
        <v>70</v>
      </c>
      <c r="H4" s="10" t="s">
        <v>70</v>
      </c>
      <c r="I4" s="10" t="s">
        <v>70</v>
      </c>
      <c r="J4" s="10">
        <v>6</v>
      </c>
    </row>
    <row r="5" spans="1:10" ht="29.45" thickBot="1" x14ac:dyDescent="0.35">
      <c r="A5" s="10" t="s">
        <v>6</v>
      </c>
      <c r="B5" s="10"/>
      <c r="C5" s="10"/>
      <c r="D5" s="23" t="s">
        <v>71</v>
      </c>
      <c r="E5" s="23" t="s">
        <v>71</v>
      </c>
      <c r="F5" s="23" t="s">
        <v>71</v>
      </c>
      <c r="G5" s="23" t="s">
        <v>71</v>
      </c>
      <c r="H5" s="23" t="s">
        <v>71</v>
      </c>
      <c r="I5" s="23" t="s">
        <v>71</v>
      </c>
      <c r="J5" s="10">
        <v>6</v>
      </c>
    </row>
    <row r="6" spans="1:10" ht="29.45" thickBot="1" x14ac:dyDescent="0.35">
      <c r="A6" s="10" t="s">
        <v>7</v>
      </c>
      <c r="B6" s="10"/>
      <c r="C6" s="10"/>
      <c r="D6" s="23" t="s">
        <v>71</v>
      </c>
      <c r="E6" s="23" t="s">
        <v>71</v>
      </c>
      <c r="F6" s="23" t="s">
        <v>71</v>
      </c>
      <c r="G6" s="23" t="s">
        <v>71</v>
      </c>
      <c r="H6" s="23" t="s">
        <v>71</v>
      </c>
      <c r="I6" s="23" t="s">
        <v>71</v>
      </c>
      <c r="J6" s="10">
        <v>6</v>
      </c>
    </row>
    <row r="7" spans="1:10" ht="43.9" thickBot="1" x14ac:dyDescent="0.35">
      <c r="A7" s="10" t="s">
        <v>8</v>
      </c>
      <c r="B7" s="10"/>
      <c r="C7" s="10"/>
      <c r="D7" s="23" t="s">
        <v>72</v>
      </c>
      <c r="E7" s="23" t="s">
        <v>72</v>
      </c>
      <c r="F7" s="23" t="s">
        <v>72</v>
      </c>
      <c r="G7" s="23" t="s">
        <v>72</v>
      </c>
      <c r="H7" s="23" t="s">
        <v>72</v>
      </c>
      <c r="I7" s="23" t="s">
        <v>72</v>
      </c>
      <c r="J7" s="10">
        <v>6</v>
      </c>
    </row>
    <row r="8" spans="1:10" ht="43.9" thickBot="1" x14ac:dyDescent="0.35">
      <c r="A8" s="10" t="s">
        <v>9</v>
      </c>
      <c r="B8" s="10"/>
      <c r="C8" s="10"/>
      <c r="D8" s="23" t="s">
        <v>67</v>
      </c>
      <c r="E8" s="23" t="s">
        <v>67</v>
      </c>
      <c r="F8" s="23" t="s">
        <v>67</v>
      </c>
      <c r="G8" s="23" t="s">
        <v>67</v>
      </c>
      <c r="H8" s="23" t="s">
        <v>67</v>
      </c>
      <c r="I8" s="23" t="s">
        <v>67</v>
      </c>
      <c r="J8" s="10">
        <v>6</v>
      </c>
    </row>
    <row r="9" spans="1:10" thickBot="1" x14ac:dyDescent="0.35">
      <c r="A9" s="10" t="s">
        <v>10</v>
      </c>
      <c r="B9" s="10"/>
      <c r="C9" s="10"/>
      <c r="D9" s="10" t="s">
        <v>70</v>
      </c>
      <c r="E9" s="10" t="s">
        <v>70</v>
      </c>
      <c r="F9" s="10" t="s">
        <v>70</v>
      </c>
      <c r="G9" s="10" t="s">
        <v>70</v>
      </c>
      <c r="H9" s="10" t="s">
        <v>70</v>
      </c>
      <c r="I9" s="10" t="s">
        <v>70</v>
      </c>
      <c r="J9" s="10">
        <v>6</v>
      </c>
    </row>
    <row r="10" spans="1:10" ht="45.75" thickBot="1" x14ac:dyDescent="0.3">
      <c r="A10" s="10" t="s">
        <v>34</v>
      </c>
      <c r="B10" s="10"/>
      <c r="C10" s="10"/>
      <c r="D10" s="23" t="s">
        <v>67</v>
      </c>
      <c r="E10" s="23" t="s">
        <v>67</v>
      </c>
      <c r="F10" s="23" t="s">
        <v>67</v>
      </c>
      <c r="G10" s="23" t="s">
        <v>67</v>
      </c>
      <c r="H10" s="23" t="s">
        <v>67</v>
      </c>
      <c r="I10" s="23" t="s">
        <v>67</v>
      </c>
      <c r="J10" s="10">
        <v>6</v>
      </c>
    </row>
    <row r="11" spans="1:10" ht="29.45" thickBot="1" x14ac:dyDescent="0.35">
      <c r="A11" s="10" t="s">
        <v>11</v>
      </c>
      <c r="B11" s="10"/>
      <c r="C11" s="10"/>
      <c r="D11" s="26" t="s">
        <v>71</v>
      </c>
      <c r="E11" s="26" t="s">
        <v>71</v>
      </c>
      <c r="F11" s="26" t="s">
        <v>71</v>
      </c>
      <c r="G11" s="26" t="s">
        <v>71</v>
      </c>
      <c r="H11" s="26" t="s">
        <v>71</v>
      </c>
      <c r="I11" s="26" t="s">
        <v>71</v>
      </c>
      <c r="J11" s="25">
        <v>6</v>
      </c>
    </row>
    <row r="12" spans="1:10" thickBot="1" x14ac:dyDescent="0.35">
      <c r="A12" s="10" t="s">
        <v>12</v>
      </c>
      <c r="B12" s="10"/>
      <c r="C12" s="10"/>
      <c r="D12" s="25" t="s">
        <v>70</v>
      </c>
      <c r="E12" s="25" t="s">
        <v>70</v>
      </c>
      <c r="F12" s="25" t="s">
        <v>70</v>
      </c>
      <c r="G12" s="25" t="s">
        <v>70</v>
      </c>
      <c r="H12" s="25" t="s">
        <v>70</v>
      </c>
      <c r="I12" s="25" t="s">
        <v>70</v>
      </c>
      <c r="J12" s="25">
        <v>6</v>
      </c>
    </row>
    <row r="13" spans="1:10" thickBot="1" x14ac:dyDescent="0.35">
      <c r="A13" s="10" t="s">
        <v>13</v>
      </c>
      <c r="B13" s="10"/>
      <c r="C13" s="10"/>
      <c r="D13" s="25" t="s">
        <v>70</v>
      </c>
      <c r="E13" s="25" t="s">
        <v>70</v>
      </c>
      <c r="F13" s="25" t="s">
        <v>70</v>
      </c>
      <c r="G13" s="25" t="s">
        <v>70</v>
      </c>
      <c r="H13" s="25" t="s">
        <v>70</v>
      </c>
      <c r="I13" s="25" t="s">
        <v>70</v>
      </c>
      <c r="J13" s="25">
        <v>6</v>
      </c>
    </row>
    <row r="14" spans="1:10" ht="45.75" thickBot="1" x14ac:dyDescent="0.3">
      <c r="A14" s="10" t="s">
        <v>14</v>
      </c>
      <c r="B14" s="10"/>
      <c r="C14" s="10"/>
      <c r="D14" s="26" t="s">
        <v>67</v>
      </c>
      <c r="E14" s="26" t="s">
        <v>67</v>
      </c>
      <c r="F14" s="26" t="s">
        <v>67</v>
      </c>
      <c r="G14" s="26" t="s">
        <v>67</v>
      </c>
      <c r="H14" s="26" t="s">
        <v>67</v>
      </c>
      <c r="I14" s="26" t="s">
        <v>67</v>
      </c>
      <c r="J14" s="25">
        <v>6</v>
      </c>
    </row>
    <row r="15" spans="1:10" ht="45.75" thickBot="1" x14ac:dyDescent="0.3">
      <c r="A15" s="10" t="s">
        <v>15</v>
      </c>
      <c r="B15" s="10"/>
      <c r="C15" s="10"/>
      <c r="D15" s="26" t="s">
        <v>67</v>
      </c>
      <c r="E15" s="26" t="s">
        <v>67</v>
      </c>
      <c r="F15" s="26" t="s">
        <v>67</v>
      </c>
      <c r="G15" s="26" t="s">
        <v>67</v>
      </c>
      <c r="H15" s="26" t="s">
        <v>67</v>
      </c>
      <c r="I15" s="26" t="s">
        <v>67</v>
      </c>
      <c r="J15" s="25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C14" sqref="C14"/>
    </sheetView>
  </sheetViews>
  <sheetFormatPr defaultColWidth="11.42578125" defaultRowHeight="15" x14ac:dyDescent="0.25"/>
  <cols>
    <col min="2" max="2" width="7.28515625" customWidth="1"/>
    <col min="3" max="3" width="58" customWidth="1"/>
    <col min="4" max="4" width="20.7109375" customWidth="1"/>
  </cols>
  <sheetData>
    <row r="1" spans="1:5" ht="51.75" thickBot="1" x14ac:dyDescent="0.3">
      <c r="A1" t="s">
        <v>33</v>
      </c>
      <c r="B1" s="14" t="s">
        <v>40</v>
      </c>
      <c r="C1" s="3" t="s">
        <v>25</v>
      </c>
      <c r="D1" s="6" t="s">
        <v>24</v>
      </c>
      <c r="E1" s="6" t="s">
        <v>41</v>
      </c>
    </row>
    <row r="2" spans="1:5" thickBot="1" x14ac:dyDescent="0.35">
      <c r="A2" s="10" t="s">
        <v>4</v>
      </c>
      <c r="B2" s="10"/>
      <c r="C2" s="10" t="s">
        <v>93</v>
      </c>
      <c r="D2" s="10">
        <v>3</v>
      </c>
      <c r="E2" s="10">
        <v>4</v>
      </c>
    </row>
    <row r="3" spans="1:5" ht="15.75" thickBot="1" x14ac:dyDescent="0.3">
      <c r="A3" s="10" t="s">
        <v>5</v>
      </c>
      <c r="B3" s="10"/>
      <c r="C3" s="10" t="s">
        <v>94</v>
      </c>
      <c r="D3" s="10">
        <v>4</v>
      </c>
      <c r="E3" s="10">
        <v>4</v>
      </c>
    </row>
    <row r="4" spans="1:5" ht="15.75" thickBot="1" x14ac:dyDescent="0.3">
      <c r="A4" s="10" t="s">
        <v>6</v>
      </c>
      <c r="B4" s="10"/>
      <c r="C4" s="10" t="s">
        <v>92</v>
      </c>
      <c r="D4" s="10">
        <v>4</v>
      </c>
      <c r="E4" s="10">
        <v>4</v>
      </c>
    </row>
    <row r="5" spans="1:5" ht="15.75" thickBot="1" x14ac:dyDescent="0.3">
      <c r="A5" s="10" t="s">
        <v>7</v>
      </c>
      <c r="B5" s="10"/>
      <c r="C5" s="10" t="s">
        <v>92</v>
      </c>
      <c r="D5" s="10">
        <v>4</v>
      </c>
      <c r="E5" s="10">
        <v>4</v>
      </c>
    </row>
    <row r="6" spans="1:5" ht="15.75" thickBot="1" x14ac:dyDescent="0.3">
      <c r="A6" s="10" t="s">
        <v>8</v>
      </c>
      <c r="B6" s="10"/>
      <c r="C6" s="25" t="s">
        <v>95</v>
      </c>
      <c r="D6" s="10">
        <v>4</v>
      </c>
      <c r="E6" s="10">
        <v>4</v>
      </c>
    </row>
    <row r="7" spans="1:5" ht="15.75" thickBot="1" x14ac:dyDescent="0.3">
      <c r="A7" s="10" t="s">
        <v>9</v>
      </c>
      <c r="B7" s="10"/>
      <c r="C7" s="25" t="s">
        <v>96</v>
      </c>
      <c r="D7" s="10">
        <v>4</v>
      </c>
      <c r="E7" s="10">
        <v>4</v>
      </c>
    </row>
    <row r="8" spans="1:5" ht="15.75" thickBot="1" x14ac:dyDescent="0.3">
      <c r="A8" s="10" t="s">
        <v>10</v>
      </c>
      <c r="B8" s="10"/>
      <c r="C8" s="25" t="s">
        <v>97</v>
      </c>
      <c r="D8" s="10">
        <v>3</v>
      </c>
      <c r="E8" s="10">
        <v>4</v>
      </c>
    </row>
    <row r="9" spans="1:5" ht="15.75" thickBot="1" x14ac:dyDescent="0.3">
      <c r="A9" s="10" t="s">
        <v>34</v>
      </c>
      <c r="B9" s="10"/>
      <c r="C9" s="10" t="s">
        <v>98</v>
      </c>
      <c r="D9" s="10">
        <v>4</v>
      </c>
      <c r="E9" s="10">
        <v>4</v>
      </c>
    </row>
    <row r="10" spans="1:5" ht="15.75" thickBot="1" x14ac:dyDescent="0.3">
      <c r="A10" s="10" t="s">
        <v>11</v>
      </c>
      <c r="B10" s="10"/>
      <c r="C10" s="10" t="s">
        <v>99</v>
      </c>
      <c r="D10" s="10">
        <v>3</v>
      </c>
      <c r="E10" s="10">
        <v>4</v>
      </c>
    </row>
    <row r="11" spans="1:5" ht="15.75" thickBot="1" x14ac:dyDescent="0.3">
      <c r="A11" s="10" t="s">
        <v>12</v>
      </c>
      <c r="B11" s="10"/>
      <c r="C11" s="25" t="s">
        <v>100</v>
      </c>
      <c r="D11" s="10">
        <v>4</v>
      </c>
      <c r="E11" s="10">
        <v>4</v>
      </c>
    </row>
    <row r="12" spans="1:5" ht="15.75" thickBot="1" x14ac:dyDescent="0.3">
      <c r="A12" s="10" t="s">
        <v>13</v>
      </c>
      <c r="B12" s="10"/>
      <c r="C12" s="25" t="s">
        <v>101</v>
      </c>
      <c r="D12" s="10">
        <v>4</v>
      </c>
      <c r="E12" s="10">
        <v>4</v>
      </c>
    </row>
    <row r="13" spans="1:5" ht="15.75" thickBot="1" x14ac:dyDescent="0.3">
      <c r="A13" s="10" t="s">
        <v>14</v>
      </c>
      <c r="B13" s="10"/>
      <c r="C13" s="25" t="s">
        <v>95</v>
      </c>
      <c r="D13" s="10">
        <v>4</v>
      </c>
      <c r="E13" s="10">
        <v>4</v>
      </c>
    </row>
    <row r="14" spans="1:5" ht="15.75" thickBot="1" x14ac:dyDescent="0.3">
      <c r="A14" s="10" t="s">
        <v>15</v>
      </c>
      <c r="B14" s="10"/>
      <c r="C14" s="25" t="s">
        <v>95</v>
      </c>
      <c r="D14" s="10">
        <v>4</v>
      </c>
      <c r="E14" s="10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workbookViewId="0">
      <selection activeCell="A13" sqref="A13"/>
    </sheetView>
  </sheetViews>
  <sheetFormatPr defaultColWidth="11.42578125" defaultRowHeight="15" x14ac:dyDescent="0.25"/>
  <cols>
    <col min="2" max="2" width="7.28515625" customWidth="1"/>
    <col min="3" max="3" width="17.140625" customWidth="1"/>
    <col min="4" max="4" width="16.85546875" customWidth="1"/>
    <col min="5" max="5" width="16.140625" customWidth="1"/>
    <col min="6" max="6" width="8.85546875" customWidth="1"/>
    <col min="7" max="7" width="17.28515625" customWidth="1"/>
    <col min="8" max="8" width="18.140625" customWidth="1"/>
    <col min="9" max="9" width="20.85546875" customWidth="1"/>
    <col min="10" max="10" width="8.85546875" customWidth="1"/>
    <col min="11" max="11" width="20.42578125" customWidth="1"/>
    <col min="12" max="12" width="16.42578125" customWidth="1"/>
    <col min="13" max="13" width="16" customWidth="1"/>
    <col min="14" max="14" width="8.7109375" customWidth="1"/>
  </cols>
  <sheetData>
    <row r="1" spans="1:30" ht="15" customHeight="1" thickBot="1" x14ac:dyDescent="0.35">
      <c r="C1" s="5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30" ht="64.5" thickBot="1" x14ac:dyDescent="0.3">
      <c r="A2" s="1" t="s">
        <v>33</v>
      </c>
      <c r="B2" s="12" t="s">
        <v>57</v>
      </c>
      <c r="C2" s="13" t="s">
        <v>54</v>
      </c>
      <c r="D2" s="13" t="s">
        <v>54</v>
      </c>
      <c r="E2" s="13" t="s">
        <v>54</v>
      </c>
      <c r="F2" s="12" t="s">
        <v>58</v>
      </c>
      <c r="G2" s="13" t="s">
        <v>55</v>
      </c>
      <c r="H2" s="13" t="s">
        <v>55</v>
      </c>
      <c r="I2" s="13" t="s">
        <v>55</v>
      </c>
      <c r="J2" s="12" t="s">
        <v>60</v>
      </c>
      <c r="K2" s="13" t="s">
        <v>56</v>
      </c>
      <c r="L2" s="13" t="s">
        <v>56</v>
      </c>
      <c r="M2" s="13" t="s">
        <v>56</v>
      </c>
      <c r="N2" s="12" t="s">
        <v>59</v>
      </c>
      <c r="O2" s="12" t="s">
        <v>61</v>
      </c>
      <c r="X2" s="7"/>
      <c r="AD2" s="7"/>
    </row>
    <row r="3" spans="1:30" ht="15.75" thickBot="1" x14ac:dyDescent="0.3">
      <c r="A3" s="10"/>
      <c r="B3" s="13"/>
      <c r="C3" s="13">
        <v>0.8</v>
      </c>
      <c r="D3" s="13">
        <v>0.4</v>
      </c>
      <c r="E3" s="13">
        <v>0</v>
      </c>
      <c r="F3" s="13"/>
      <c r="G3" s="13">
        <v>0.6</v>
      </c>
      <c r="H3" s="13">
        <v>0.3</v>
      </c>
      <c r="I3" s="13">
        <v>0</v>
      </c>
      <c r="J3" s="13"/>
      <c r="K3" s="13">
        <v>0.6</v>
      </c>
      <c r="L3" s="13">
        <v>0.3</v>
      </c>
      <c r="M3" s="13">
        <v>0</v>
      </c>
      <c r="N3" s="13"/>
      <c r="O3" s="10"/>
    </row>
    <row r="4" spans="1:30" ht="64.5" thickBot="1" x14ac:dyDescent="0.3">
      <c r="A4" s="10"/>
      <c r="B4" s="13"/>
      <c r="C4" s="19" t="s">
        <v>68</v>
      </c>
      <c r="D4" s="19" t="s">
        <v>26</v>
      </c>
      <c r="E4" s="19" t="s">
        <v>27</v>
      </c>
      <c r="F4" s="19"/>
      <c r="G4" s="19" t="s">
        <v>68</v>
      </c>
      <c r="H4" s="19" t="s">
        <v>26</v>
      </c>
      <c r="I4" s="19" t="s">
        <v>27</v>
      </c>
      <c r="J4" s="19"/>
      <c r="K4" s="19" t="s">
        <v>68</v>
      </c>
      <c r="L4" s="19" t="s">
        <v>26</v>
      </c>
      <c r="M4" s="19" t="s">
        <v>27</v>
      </c>
      <c r="N4" s="19"/>
      <c r="O4" s="10"/>
    </row>
    <row r="5" spans="1:30" ht="15.75" thickBot="1" x14ac:dyDescent="0.3">
      <c r="A5" s="10" t="s">
        <v>4</v>
      </c>
      <c r="B5" s="10"/>
      <c r="C5" s="10" t="s">
        <v>69</v>
      </c>
      <c r="D5" s="10"/>
      <c r="E5" s="10"/>
      <c r="F5" s="10">
        <v>0.8</v>
      </c>
      <c r="G5" s="10" t="s">
        <v>69</v>
      </c>
      <c r="H5" s="10"/>
      <c r="I5" s="10"/>
      <c r="J5" s="10">
        <v>0.6</v>
      </c>
      <c r="K5" s="10" t="s">
        <v>69</v>
      </c>
      <c r="L5" s="10"/>
      <c r="M5" s="10"/>
      <c r="N5" s="10">
        <v>0.6</v>
      </c>
      <c r="O5" s="10">
        <f t="shared" ref="O5:O17" si="0">SUM(F5+J5+N5)</f>
        <v>2</v>
      </c>
    </row>
    <row r="6" spans="1:30" ht="15.75" thickBot="1" x14ac:dyDescent="0.3">
      <c r="A6" s="10" t="s">
        <v>5</v>
      </c>
      <c r="B6" s="10"/>
      <c r="C6" s="10" t="s">
        <v>69</v>
      </c>
      <c r="D6" s="10"/>
      <c r="E6" s="10"/>
      <c r="F6" s="10">
        <v>0.8</v>
      </c>
      <c r="G6" s="10" t="s">
        <v>69</v>
      </c>
      <c r="H6" s="10"/>
      <c r="I6" s="10"/>
      <c r="J6" s="10">
        <v>0.6</v>
      </c>
      <c r="K6" s="10" t="s">
        <v>69</v>
      </c>
      <c r="L6" s="10"/>
      <c r="M6" s="10"/>
      <c r="N6" s="10">
        <v>0.6</v>
      </c>
      <c r="O6" s="10">
        <f t="shared" si="0"/>
        <v>2</v>
      </c>
    </row>
    <row r="7" spans="1:30" ht="15.75" thickBot="1" x14ac:dyDescent="0.3">
      <c r="A7" s="10" t="s">
        <v>6</v>
      </c>
      <c r="B7" s="10"/>
      <c r="C7" s="10" t="s">
        <v>69</v>
      </c>
      <c r="D7" s="10"/>
      <c r="E7" s="10"/>
      <c r="F7" s="10">
        <v>0.8</v>
      </c>
      <c r="G7" s="10" t="s">
        <v>69</v>
      </c>
      <c r="H7" s="10"/>
      <c r="I7" s="10"/>
      <c r="J7" s="10">
        <v>0.6</v>
      </c>
      <c r="K7" s="10" t="s">
        <v>69</v>
      </c>
      <c r="L7" s="10"/>
      <c r="M7" s="10"/>
      <c r="N7" s="10">
        <v>0.6</v>
      </c>
      <c r="O7" s="10">
        <f t="shared" si="0"/>
        <v>2</v>
      </c>
    </row>
    <row r="8" spans="1:30" ht="15.75" thickBot="1" x14ac:dyDescent="0.3">
      <c r="A8" s="10" t="s">
        <v>7</v>
      </c>
      <c r="B8" s="10"/>
      <c r="C8" s="10" t="s">
        <v>69</v>
      </c>
      <c r="D8" s="10"/>
      <c r="E8" s="10"/>
      <c r="F8" s="10">
        <v>0.8</v>
      </c>
      <c r="G8" s="10" t="s">
        <v>69</v>
      </c>
      <c r="H8" s="10"/>
      <c r="I8" s="10"/>
      <c r="J8" s="10">
        <v>0.6</v>
      </c>
      <c r="K8" s="10" t="s">
        <v>69</v>
      </c>
      <c r="L8" s="10"/>
      <c r="M8" s="10"/>
      <c r="N8" s="10">
        <v>0.6</v>
      </c>
      <c r="O8" s="10">
        <f t="shared" si="0"/>
        <v>2</v>
      </c>
    </row>
    <row r="9" spans="1:30" ht="15.75" thickBot="1" x14ac:dyDescent="0.3">
      <c r="A9" s="10" t="s">
        <v>8</v>
      </c>
      <c r="B9" s="10"/>
      <c r="C9" s="10" t="s">
        <v>69</v>
      </c>
      <c r="D9" s="10"/>
      <c r="E9" s="10"/>
      <c r="F9" s="10">
        <v>0.8</v>
      </c>
      <c r="G9" s="10" t="s">
        <v>69</v>
      </c>
      <c r="H9" s="10"/>
      <c r="I9" s="10"/>
      <c r="J9" s="10">
        <v>0.6</v>
      </c>
      <c r="K9" s="10" t="s">
        <v>69</v>
      </c>
      <c r="L9" s="10"/>
      <c r="M9" s="10"/>
      <c r="N9" s="10">
        <v>0.6</v>
      </c>
      <c r="O9" s="10">
        <f t="shared" si="0"/>
        <v>2</v>
      </c>
    </row>
    <row r="10" spans="1:30" ht="15.75" thickBot="1" x14ac:dyDescent="0.3">
      <c r="A10" s="10" t="s">
        <v>9</v>
      </c>
      <c r="B10" s="10"/>
      <c r="C10" s="10" t="s">
        <v>69</v>
      </c>
      <c r="D10" s="10"/>
      <c r="E10" s="10"/>
      <c r="F10" s="10">
        <v>0.8</v>
      </c>
      <c r="G10" s="10" t="s">
        <v>69</v>
      </c>
      <c r="H10" s="10"/>
      <c r="I10" s="10"/>
      <c r="J10" s="10">
        <v>0.6</v>
      </c>
      <c r="K10" s="10" t="s">
        <v>69</v>
      </c>
      <c r="L10" s="10"/>
      <c r="M10" s="10"/>
      <c r="N10" s="10">
        <v>0.6</v>
      </c>
      <c r="O10" s="10">
        <f t="shared" si="0"/>
        <v>2</v>
      </c>
    </row>
    <row r="11" spans="1:30" ht="15.75" thickBot="1" x14ac:dyDescent="0.3">
      <c r="A11" s="10" t="s">
        <v>10</v>
      </c>
      <c r="B11" s="10"/>
      <c r="C11" s="10" t="s">
        <v>69</v>
      </c>
      <c r="D11" s="10"/>
      <c r="E11" s="10"/>
      <c r="F11" s="10">
        <v>0.8</v>
      </c>
      <c r="G11" s="10" t="s">
        <v>69</v>
      </c>
      <c r="H11" s="10"/>
      <c r="I11" s="10"/>
      <c r="J11" s="10">
        <v>0.6</v>
      </c>
      <c r="K11" s="10" t="s">
        <v>69</v>
      </c>
      <c r="L11" s="10"/>
      <c r="M11" s="10"/>
      <c r="N11" s="10">
        <v>0.6</v>
      </c>
      <c r="O11" s="10">
        <f t="shared" si="0"/>
        <v>2</v>
      </c>
    </row>
    <row r="12" spans="1:30" ht="15.75" thickBot="1" x14ac:dyDescent="0.3">
      <c r="A12" s="10" t="s">
        <v>34</v>
      </c>
      <c r="B12" s="10"/>
      <c r="C12" s="25" t="s">
        <v>69</v>
      </c>
      <c r="D12" s="25"/>
      <c r="E12" s="25"/>
      <c r="F12" s="25">
        <v>0.8</v>
      </c>
      <c r="G12" s="25" t="s">
        <v>69</v>
      </c>
      <c r="H12" s="25"/>
      <c r="I12" s="25"/>
      <c r="J12" s="25">
        <v>0.6</v>
      </c>
      <c r="K12" s="25" t="s">
        <v>69</v>
      </c>
      <c r="L12" s="25"/>
      <c r="M12" s="25"/>
      <c r="N12" s="25">
        <v>0.6</v>
      </c>
      <c r="O12" s="25">
        <f t="shared" si="0"/>
        <v>2</v>
      </c>
    </row>
    <row r="13" spans="1:30" ht="15.75" thickBot="1" x14ac:dyDescent="0.3">
      <c r="A13" s="10" t="s">
        <v>11</v>
      </c>
      <c r="B13" s="10"/>
      <c r="C13" s="25" t="s">
        <v>69</v>
      </c>
      <c r="D13" s="25"/>
      <c r="E13" s="25"/>
      <c r="F13" s="25">
        <v>0.8</v>
      </c>
      <c r="G13" s="25" t="s">
        <v>69</v>
      </c>
      <c r="H13" s="25"/>
      <c r="I13" s="25"/>
      <c r="J13" s="25">
        <v>0.6</v>
      </c>
      <c r="K13" s="25" t="s">
        <v>69</v>
      </c>
      <c r="L13" s="25"/>
      <c r="M13" s="25"/>
      <c r="N13" s="25">
        <v>0.6</v>
      </c>
      <c r="O13" s="25">
        <f t="shared" si="0"/>
        <v>2</v>
      </c>
    </row>
    <row r="14" spans="1:30" ht="15.75" thickBot="1" x14ac:dyDescent="0.3">
      <c r="A14" s="10" t="s">
        <v>12</v>
      </c>
      <c r="B14" s="10"/>
      <c r="C14" s="25" t="s">
        <v>69</v>
      </c>
      <c r="D14" s="25"/>
      <c r="E14" s="25"/>
      <c r="F14" s="25">
        <v>0.8</v>
      </c>
      <c r="G14" s="25" t="s">
        <v>69</v>
      </c>
      <c r="H14" s="25"/>
      <c r="I14" s="25"/>
      <c r="J14" s="25">
        <v>0.6</v>
      </c>
      <c r="K14" s="25" t="s">
        <v>69</v>
      </c>
      <c r="L14" s="25"/>
      <c r="M14" s="25"/>
      <c r="N14" s="25">
        <v>0.6</v>
      </c>
      <c r="O14" s="25">
        <f t="shared" si="0"/>
        <v>2</v>
      </c>
    </row>
    <row r="15" spans="1:30" ht="15.75" thickBot="1" x14ac:dyDescent="0.3">
      <c r="A15" s="10" t="s">
        <v>13</v>
      </c>
      <c r="B15" s="10"/>
      <c r="C15" s="25" t="s">
        <v>69</v>
      </c>
      <c r="D15" s="25"/>
      <c r="E15" s="25"/>
      <c r="F15" s="25">
        <v>0.8</v>
      </c>
      <c r="G15" s="25" t="s">
        <v>69</v>
      </c>
      <c r="H15" s="25"/>
      <c r="I15" s="25"/>
      <c r="J15" s="25">
        <v>0.6</v>
      </c>
      <c r="K15" s="25" t="s">
        <v>69</v>
      </c>
      <c r="L15" s="25"/>
      <c r="M15" s="25"/>
      <c r="N15" s="25">
        <v>0.6</v>
      </c>
      <c r="O15" s="25">
        <f t="shared" si="0"/>
        <v>2</v>
      </c>
    </row>
    <row r="16" spans="1:30" ht="15.75" thickBot="1" x14ac:dyDescent="0.3">
      <c r="A16" s="10" t="s">
        <v>14</v>
      </c>
      <c r="B16" s="10"/>
      <c r="C16" s="25" t="s">
        <v>69</v>
      </c>
      <c r="D16" s="25"/>
      <c r="E16" s="25"/>
      <c r="F16" s="25">
        <v>0.8</v>
      </c>
      <c r="G16" s="25" t="s">
        <v>69</v>
      </c>
      <c r="H16" s="25"/>
      <c r="I16" s="25"/>
      <c r="J16" s="25">
        <v>0.6</v>
      </c>
      <c r="K16" s="25" t="s">
        <v>69</v>
      </c>
      <c r="L16" s="25"/>
      <c r="M16" s="25"/>
      <c r="N16" s="25">
        <v>0.6</v>
      </c>
      <c r="O16" s="25">
        <f t="shared" si="0"/>
        <v>2</v>
      </c>
    </row>
    <row r="17" spans="1:15" ht="15.75" thickBot="1" x14ac:dyDescent="0.3">
      <c r="A17" s="10" t="s">
        <v>15</v>
      </c>
      <c r="B17" s="10"/>
      <c r="C17" s="25" t="s">
        <v>69</v>
      </c>
      <c r="D17" s="25"/>
      <c r="E17" s="25"/>
      <c r="F17" s="25">
        <v>0.8</v>
      </c>
      <c r="G17" s="25" t="s">
        <v>69</v>
      </c>
      <c r="H17" s="25"/>
      <c r="I17" s="25"/>
      <c r="J17" s="25">
        <v>0.6</v>
      </c>
      <c r="K17" s="25" t="s">
        <v>69</v>
      </c>
      <c r="L17" s="25"/>
      <c r="M17" s="25"/>
      <c r="N17" s="25">
        <v>0.6</v>
      </c>
      <c r="O17" s="25">
        <f t="shared" si="0"/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workbookViewId="0">
      <selection activeCell="D9" sqref="D9"/>
    </sheetView>
  </sheetViews>
  <sheetFormatPr defaultColWidth="11.42578125" defaultRowHeight="15" x14ac:dyDescent="0.25"/>
  <cols>
    <col min="2" max="2" width="7" customWidth="1"/>
    <col min="3" max="3" width="42.42578125" customWidth="1"/>
  </cols>
  <sheetData>
    <row r="1" spans="1:22" ht="39" thickBot="1" x14ac:dyDescent="0.3">
      <c r="A1" s="1" t="s">
        <v>33</v>
      </c>
      <c r="B1" s="12" t="s">
        <v>52</v>
      </c>
      <c r="C1" s="4" t="s">
        <v>30</v>
      </c>
      <c r="D1" s="2" t="s">
        <v>53</v>
      </c>
      <c r="E1" s="2" t="s">
        <v>28</v>
      </c>
      <c r="F1" s="8" t="s">
        <v>29</v>
      </c>
      <c r="G1" s="8" t="s">
        <v>41</v>
      </c>
      <c r="P1" s="7"/>
      <c r="V1" s="7"/>
    </row>
    <row r="2" spans="1:22" ht="15.75" thickBot="1" x14ac:dyDescent="0.3">
      <c r="A2" s="10" t="s">
        <v>4</v>
      </c>
      <c r="B2" s="16"/>
      <c r="C2" s="10"/>
      <c r="D2" s="10">
        <v>30</v>
      </c>
      <c r="E2" s="9">
        <v>0</v>
      </c>
      <c r="F2" s="17">
        <v>0</v>
      </c>
      <c r="G2" s="10">
        <v>5</v>
      </c>
    </row>
    <row r="3" spans="1:22" ht="15.75" thickBot="1" x14ac:dyDescent="0.3">
      <c r="A3" s="10" t="s">
        <v>5</v>
      </c>
      <c r="B3" s="10"/>
      <c r="C3" s="10"/>
      <c r="D3" s="10">
        <v>30</v>
      </c>
      <c r="E3" s="9">
        <v>2</v>
      </c>
      <c r="F3" s="17">
        <v>7.0000000000000007E-2</v>
      </c>
      <c r="G3" s="10">
        <v>5</v>
      </c>
    </row>
    <row r="4" spans="1:22" ht="15.75" thickBot="1" x14ac:dyDescent="0.3">
      <c r="A4" s="10" t="s">
        <v>6</v>
      </c>
      <c r="B4" s="10"/>
      <c r="C4" s="10"/>
      <c r="D4" s="10">
        <v>30</v>
      </c>
      <c r="E4" s="9">
        <v>0</v>
      </c>
      <c r="F4" s="17">
        <v>0</v>
      </c>
      <c r="G4" s="10">
        <v>5</v>
      </c>
    </row>
    <row r="5" spans="1:22" ht="15.75" thickBot="1" x14ac:dyDescent="0.3">
      <c r="A5" s="10" t="s">
        <v>7</v>
      </c>
      <c r="B5" s="10"/>
      <c r="C5" s="10"/>
      <c r="D5" s="10">
        <v>30</v>
      </c>
      <c r="E5" s="9">
        <v>0</v>
      </c>
      <c r="F5" s="17">
        <v>0</v>
      </c>
      <c r="G5" s="10">
        <v>5</v>
      </c>
    </row>
    <row r="6" spans="1:22" ht="15.75" thickBot="1" x14ac:dyDescent="0.3">
      <c r="A6" s="10" t="s">
        <v>8</v>
      </c>
      <c r="B6" s="10"/>
      <c r="C6" s="10"/>
      <c r="D6" s="10">
        <v>30</v>
      </c>
      <c r="E6" s="9">
        <v>0</v>
      </c>
      <c r="F6" s="17">
        <v>0</v>
      </c>
      <c r="G6" s="10">
        <v>5</v>
      </c>
    </row>
    <row r="7" spans="1:22" ht="15.75" thickBot="1" x14ac:dyDescent="0.3">
      <c r="A7" s="10" t="s">
        <v>9</v>
      </c>
      <c r="B7" s="10"/>
      <c r="C7" s="10"/>
      <c r="D7" s="10">
        <v>30</v>
      </c>
      <c r="E7" s="9">
        <v>5</v>
      </c>
      <c r="F7" s="17">
        <v>0.17</v>
      </c>
      <c r="G7" s="10">
        <v>5</v>
      </c>
    </row>
    <row r="8" spans="1:22" ht="15.75" thickBot="1" x14ac:dyDescent="0.3">
      <c r="A8" s="10" t="s">
        <v>10</v>
      </c>
      <c r="B8" s="10"/>
      <c r="C8" s="10"/>
      <c r="D8" s="10">
        <v>30</v>
      </c>
      <c r="E8" s="9">
        <v>6</v>
      </c>
      <c r="F8" s="17">
        <v>0.2</v>
      </c>
      <c r="G8" s="10">
        <v>5</v>
      </c>
    </row>
    <row r="9" spans="1:22" ht="15.75" thickBot="1" x14ac:dyDescent="0.3">
      <c r="A9" s="10" t="s">
        <v>34</v>
      </c>
      <c r="B9" s="10"/>
      <c r="C9" s="10"/>
      <c r="D9" s="10">
        <v>30</v>
      </c>
      <c r="E9" s="9">
        <v>0</v>
      </c>
      <c r="F9" s="17">
        <v>0</v>
      </c>
      <c r="G9" s="10">
        <v>5</v>
      </c>
    </row>
    <row r="10" spans="1:22" ht="15.75" thickBot="1" x14ac:dyDescent="0.3">
      <c r="A10" s="10" t="s">
        <v>11</v>
      </c>
      <c r="B10" s="10"/>
      <c r="C10" s="10"/>
      <c r="D10" s="10">
        <v>30</v>
      </c>
      <c r="E10" s="9">
        <v>6</v>
      </c>
      <c r="F10" s="17">
        <v>0.2</v>
      </c>
      <c r="G10" s="10">
        <v>5</v>
      </c>
    </row>
    <row r="11" spans="1:22" ht="15.75" thickBot="1" x14ac:dyDescent="0.3">
      <c r="A11" s="10" t="s">
        <v>12</v>
      </c>
      <c r="B11" s="10"/>
      <c r="C11" s="10"/>
      <c r="D11" s="10">
        <v>30</v>
      </c>
      <c r="E11" s="9">
        <v>0</v>
      </c>
      <c r="F11" s="17">
        <v>0</v>
      </c>
      <c r="G11" s="10">
        <v>5</v>
      </c>
    </row>
    <row r="12" spans="1:22" ht="15.75" thickBot="1" x14ac:dyDescent="0.3">
      <c r="A12" s="10" t="s">
        <v>13</v>
      </c>
      <c r="B12" s="10"/>
      <c r="C12" s="10"/>
      <c r="D12" s="10">
        <v>30</v>
      </c>
      <c r="E12" s="9">
        <v>0</v>
      </c>
      <c r="F12" s="17">
        <v>0</v>
      </c>
      <c r="G12" s="10">
        <v>5</v>
      </c>
    </row>
    <row r="13" spans="1:22" ht="15.75" thickBot="1" x14ac:dyDescent="0.3">
      <c r="A13" s="10" t="s">
        <v>14</v>
      </c>
      <c r="B13" s="10"/>
      <c r="C13" s="10"/>
      <c r="D13" s="10">
        <v>30</v>
      </c>
      <c r="E13" s="9">
        <v>0</v>
      </c>
      <c r="F13" s="17">
        <v>0</v>
      </c>
      <c r="G13" s="25">
        <v>5</v>
      </c>
    </row>
    <row r="14" spans="1:22" ht="15.75" thickBot="1" x14ac:dyDescent="0.3">
      <c r="A14" s="10" t="s">
        <v>15</v>
      </c>
      <c r="B14" s="10"/>
      <c r="C14" s="10"/>
      <c r="D14" s="10">
        <v>30</v>
      </c>
      <c r="E14" s="9">
        <v>0</v>
      </c>
      <c r="F14" s="17">
        <v>0</v>
      </c>
      <c r="G14" s="2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Resum Puntuacios CA1-CA8</vt:lpstr>
      <vt:lpstr>CA1-CA4 Oferta econòmica</vt:lpstr>
      <vt:lpstr>CA5 Canvi hypervisor</vt:lpstr>
      <vt:lpstr>CA6 Suite SDDC</vt:lpstr>
      <vt:lpstr>CA7 Clouds hyperescalars</vt:lpstr>
      <vt:lpstr>CA8 Gestió automatitzada</vt:lpstr>
      <vt:lpstr>CA9 Llicències Oracle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Ajuntament de Barcelona</cp:lastModifiedBy>
  <dcterms:created xsi:type="dcterms:W3CDTF">2020-07-29T11:00:10Z</dcterms:created>
  <dcterms:modified xsi:type="dcterms:W3CDTF">2020-07-31T11:38:00Z</dcterms:modified>
</cp:coreProperties>
</file>