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Qualitat_Compliment_Risc\01_SMO\05_Gestió servei AM easyvista\00_Contractació i pressupost\Nou contracte\00_Docs_2a_iteració\"/>
    </mc:Choice>
  </mc:AlternateContent>
  <xr:revisionPtr revIDLastSave="0" documentId="13_ncr:1_{B32B5461-3BB2-487A-9B99-96286A067D3A}" xr6:coauthVersionLast="47" xr6:coauthVersionMax="47" xr10:uidLastSave="{00000000-0000-0000-0000-000000000000}"/>
  <bookViews>
    <workbookView xWindow="-60" yWindow="-60" windowWidth="28920" windowHeight="15720" tabRatio="955" firstSheet="1" activeTab="1" xr2:uid="{00000000-000D-0000-FFFF-FFFF00000000}"/>
  </bookViews>
  <sheets>
    <sheet name="RESUM_EQUIP_TÈCNIC" sheetId="6" state="hidden" r:id="rId1"/>
    <sheet name="EXPERIENCIA_REQUERIDA_PERFIL" sheetId="7" r:id="rId2"/>
    <sheet name="Valors" sheetId="5" state="hidden" r:id="rId3"/>
    <sheet name="1. Coordinador_Cap_proj" sheetId="8" r:id="rId4"/>
    <sheet name="2. Consultor_sènior" sheetId="58" r:id="rId5"/>
    <sheet name="3. Analista_programad_PHP" sheetId="59" r:id="rId6"/>
    <sheet name="4. Analista_programad_BI" sheetId="66" r:id="rId7"/>
  </sheets>
  <definedNames>
    <definedName name="OLE_LINK2" localSheetId="1">EXPERIENCIA_REQUERIDA_PERFIL!$F$2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88" i="66" l="1"/>
  <c r="AI88" i="66"/>
  <c r="AH88" i="66"/>
  <c r="AG88" i="66"/>
  <c r="AF88" i="66"/>
  <c r="AE88" i="66"/>
  <c r="AJ87" i="66"/>
  <c r="AI87" i="66"/>
  <c r="AH87" i="66"/>
  <c r="AG87" i="66"/>
  <c r="AF87" i="66"/>
  <c r="AE87" i="66"/>
  <c r="AJ86" i="66"/>
  <c r="AI86" i="66"/>
  <c r="AH86" i="66"/>
  <c r="AG86" i="66"/>
  <c r="AF86" i="66"/>
  <c r="AE86" i="66"/>
  <c r="AJ85" i="66"/>
  <c r="AI85" i="66"/>
  <c r="AH85" i="66"/>
  <c r="AG85" i="66"/>
  <c r="AF85" i="66"/>
  <c r="AE85" i="66"/>
  <c r="AJ84" i="66"/>
  <c r="AI84" i="66"/>
  <c r="AH84" i="66"/>
  <c r="AG84" i="66"/>
  <c r="AF84" i="66"/>
  <c r="AE84" i="66"/>
  <c r="AJ83" i="66"/>
  <c r="AI83" i="66"/>
  <c r="AH83" i="66"/>
  <c r="AG83" i="66"/>
  <c r="AF83" i="66"/>
  <c r="AE83" i="66"/>
  <c r="AJ82" i="66"/>
  <c r="AI82" i="66"/>
  <c r="AH82" i="66"/>
  <c r="AG82" i="66"/>
  <c r="AF82" i="66"/>
  <c r="AE82" i="66"/>
  <c r="AJ81" i="66"/>
  <c r="AI81" i="66"/>
  <c r="AH81" i="66"/>
  <c r="AG81" i="66"/>
  <c r="AF81" i="66"/>
  <c r="AE81" i="66"/>
  <c r="AJ80" i="66"/>
  <c r="AI80" i="66"/>
  <c r="AH80" i="66"/>
  <c r="AG80" i="66"/>
  <c r="AF80" i="66"/>
  <c r="AE80" i="66"/>
  <c r="AJ79" i="66"/>
  <c r="AI79" i="66"/>
  <c r="AH79" i="66"/>
  <c r="AG79" i="66"/>
  <c r="AF79" i="66"/>
  <c r="AE79" i="66"/>
  <c r="AJ78" i="66"/>
  <c r="AI78" i="66"/>
  <c r="AH78" i="66"/>
  <c r="AG78" i="66"/>
  <c r="AF78" i="66"/>
  <c r="AE78" i="66"/>
  <c r="AJ77" i="66"/>
  <c r="AI77" i="66"/>
  <c r="AH77" i="66"/>
  <c r="AG77" i="66"/>
  <c r="AF77" i="66"/>
  <c r="AE77" i="66"/>
  <c r="AJ76" i="66"/>
  <c r="AI76" i="66"/>
  <c r="AH76" i="66"/>
  <c r="AG76" i="66"/>
  <c r="AF76" i="66"/>
  <c r="AE76" i="66"/>
  <c r="AJ75" i="66"/>
  <c r="AI75" i="66"/>
  <c r="AH75" i="66"/>
  <c r="AG75" i="66"/>
  <c r="AF75" i="66"/>
  <c r="AE75" i="66"/>
  <c r="AJ74" i="66"/>
  <c r="AI74" i="66"/>
  <c r="AH74" i="66"/>
  <c r="AG74" i="66"/>
  <c r="AF74" i="66"/>
  <c r="AE74" i="66"/>
  <c r="AJ73" i="66"/>
  <c r="AI73" i="66"/>
  <c r="AH73" i="66"/>
  <c r="AG73" i="66"/>
  <c r="AF73" i="66"/>
  <c r="AE73" i="66"/>
  <c r="AJ72" i="66"/>
  <c r="AI72" i="66"/>
  <c r="AH72" i="66"/>
  <c r="AG72" i="66"/>
  <c r="AF72" i="66"/>
  <c r="AE72" i="66"/>
  <c r="AJ71" i="66"/>
  <c r="AI71" i="66"/>
  <c r="AH71" i="66"/>
  <c r="AG71" i="66"/>
  <c r="AF71" i="66"/>
  <c r="AE71" i="66"/>
  <c r="AJ70" i="66"/>
  <c r="AI70" i="66"/>
  <c r="AH70" i="66"/>
  <c r="AG70" i="66"/>
  <c r="AF70" i="66"/>
  <c r="AE70" i="66"/>
  <c r="AJ69" i="66"/>
  <c r="AI69" i="66"/>
  <c r="AH69" i="66"/>
  <c r="AG69" i="66"/>
  <c r="AF69" i="66"/>
  <c r="AE69" i="66"/>
  <c r="AJ68" i="66"/>
  <c r="AI68" i="66"/>
  <c r="AH68" i="66"/>
  <c r="AG68" i="66"/>
  <c r="AF68" i="66"/>
  <c r="AE68" i="66"/>
  <c r="AJ67" i="66"/>
  <c r="AI67" i="66"/>
  <c r="AH67" i="66"/>
  <c r="AG67" i="66"/>
  <c r="AF67" i="66"/>
  <c r="AE67" i="66"/>
  <c r="AJ66" i="66"/>
  <c r="AI66" i="66"/>
  <c r="AH66" i="66"/>
  <c r="AG66" i="66"/>
  <c r="AF66" i="66"/>
  <c r="AE66" i="66"/>
  <c r="AJ65" i="66"/>
  <c r="AI65" i="66"/>
  <c r="AH65" i="66"/>
  <c r="AG65" i="66"/>
  <c r="AF65" i="66"/>
  <c r="AE65" i="66"/>
  <c r="AJ64" i="66"/>
  <c r="AI64" i="66"/>
  <c r="AH64" i="66"/>
  <c r="AG64" i="66"/>
  <c r="AF64" i="66"/>
  <c r="AE64" i="66"/>
  <c r="AJ63" i="66"/>
  <c r="AI63" i="66"/>
  <c r="AH63" i="66"/>
  <c r="AG63" i="66"/>
  <c r="AF63" i="66"/>
  <c r="AE63" i="66"/>
  <c r="AJ62" i="66"/>
  <c r="AI62" i="66"/>
  <c r="AH62" i="66"/>
  <c r="AG62" i="66"/>
  <c r="AF62" i="66"/>
  <c r="AE62" i="66"/>
  <c r="AJ61" i="66"/>
  <c r="AI61" i="66"/>
  <c r="AH61" i="66"/>
  <c r="AG61" i="66"/>
  <c r="AF61" i="66"/>
  <c r="AE61" i="66"/>
  <c r="AJ60" i="66"/>
  <c r="AI60" i="66"/>
  <c r="AH60" i="66"/>
  <c r="AG60" i="66"/>
  <c r="AF60" i="66"/>
  <c r="AE60" i="66"/>
  <c r="AJ59" i="66"/>
  <c r="AI59" i="66"/>
  <c r="AH59" i="66"/>
  <c r="AG59" i="66"/>
  <c r="AF59" i="66"/>
  <c r="AE59" i="66"/>
  <c r="AJ58" i="66"/>
  <c r="AI58" i="66"/>
  <c r="AH58" i="66"/>
  <c r="AG58" i="66"/>
  <c r="AF58" i="66"/>
  <c r="AE58" i="66"/>
  <c r="AJ57" i="66"/>
  <c r="AI57" i="66"/>
  <c r="AH57" i="66"/>
  <c r="AG57" i="66"/>
  <c r="AF57" i="66"/>
  <c r="AE57" i="66"/>
  <c r="AJ56" i="66"/>
  <c r="AI56" i="66"/>
  <c r="AH56" i="66"/>
  <c r="AG56" i="66"/>
  <c r="AF56" i="66"/>
  <c r="AE56" i="66"/>
  <c r="AJ55" i="66"/>
  <c r="AI55" i="66"/>
  <c r="AH55" i="66"/>
  <c r="AG55" i="66"/>
  <c r="AF55" i="66"/>
  <c r="AE55" i="66"/>
  <c r="AJ54" i="66"/>
  <c r="AI54" i="66"/>
  <c r="AH54" i="66"/>
  <c r="AG54" i="66"/>
  <c r="AF54" i="66"/>
  <c r="AE54" i="66"/>
  <c r="AJ53" i="66"/>
  <c r="AI53" i="66"/>
  <c r="AH53" i="66"/>
  <c r="AG53" i="66"/>
  <c r="AF53" i="66"/>
  <c r="AE53" i="66"/>
  <c r="AJ52" i="66"/>
  <c r="AI52" i="66"/>
  <c r="AH52" i="66"/>
  <c r="AG52" i="66"/>
  <c r="AF52" i="66"/>
  <c r="AE52" i="66"/>
  <c r="AJ51" i="66"/>
  <c r="AI51" i="66"/>
  <c r="AH51" i="66"/>
  <c r="AG51" i="66"/>
  <c r="AF51" i="66"/>
  <c r="AE51" i="66"/>
  <c r="AJ50" i="66"/>
  <c r="AI50" i="66"/>
  <c r="AH50" i="66"/>
  <c r="AG50" i="66"/>
  <c r="AF50" i="66"/>
  <c r="AE50" i="66"/>
  <c r="AJ49" i="66"/>
  <c r="AI49" i="66"/>
  <c r="AH49" i="66"/>
  <c r="AG49" i="66"/>
  <c r="AF49" i="66"/>
  <c r="AE49" i="66"/>
  <c r="AJ48" i="66"/>
  <c r="AI48" i="66"/>
  <c r="AH48" i="66"/>
  <c r="AG48" i="66"/>
  <c r="AF48" i="66"/>
  <c r="AE48" i="66"/>
  <c r="AJ47" i="66"/>
  <c r="AI47" i="66"/>
  <c r="AH47" i="66"/>
  <c r="AG47" i="66"/>
  <c r="AF47" i="66"/>
  <c r="AE47" i="66"/>
  <c r="AJ46" i="66"/>
  <c r="AI46" i="66"/>
  <c r="AH46" i="66"/>
  <c r="AG46" i="66"/>
  <c r="AF46" i="66"/>
  <c r="AE46" i="66"/>
  <c r="AJ45" i="66"/>
  <c r="AI45" i="66"/>
  <c r="AH45" i="66"/>
  <c r="AG45" i="66"/>
  <c r="AF45" i="66"/>
  <c r="AE45" i="66"/>
  <c r="AJ44" i="66"/>
  <c r="AI44" i="66"/>
  <c r="AH44" i="66"/>
  <c r="AG44" i="66"/>
  <c r="AF44" i="66"/>
  <c r="AE44" i="66"/>
  <c r="AJ43" i="66"/>
  <c r="AI43" i="66"/>
  <c r="AH43" i="66"/>
  <c r="AG43" i="66"/>
  <c r="AF43" i="66"/>
  <c r="AE43" i="66"/>
  <c r="AJ42" i="66"/>
  <c r="AI42" i="66"/>
  <c r="AH42" i="66"/>
  <c r="AG42" i="66"/>
  <c r="AF42" i="66"/>
  <c r="AE42" i="66"/>
  <c r="AJ41" i="66"/>
  <c r="AI41" i="66"/>
  <c r="AH41" i="66"/>
  <c r="AG41" i="66"/>
  <c r="AF41" i="66"/>
  <c r="AE41" i="66"/>
  <c r="AJ40" i="66"/>
  <c r="AI40" i="66"/>
  <c r="AH40" i="66"/>
  <c r="AG40" i="66"/>
  <c r="AF40" i="66"/>
  <c r="AE40" i="66"/>
  <c r="AJ39" i="66"/>
  <c r="AI39" i="66"/>
  <c r="AH39" i="66"/>
  <c r="AG39" i="66"/>
  <c r="AF39" i="66"/>
  <c r="AE39" i="66"/>
  <c r="AJ38" i="66"/>
  <c r="AI38" i="66"/>
  <c r="AH38" i="66"/>
  <c r="AG38" i="66"/>
  <c r="AF38" i="66"/>
  <c r="AE38" i="66"/>
  <c r="AJ37" i="66"/>
  <c r="AI37" i="66"/>
  <c r="AH37" i="66"/>
  <c r="AG37" i="66"/>
  <c r="AF37" i="66"/>
  <c r="AE37" i="66"/>
  <c r="AJ36" i="66"/>
  <c r="AI36" i="66"/>
  <c r="AH36" i="66"/>
  <c r="AG36" i="66"/>
  <c r="AF36" i="66"/>
  <c r="AE36" i="66"/>
  <c r="AJ35" i="66"/>
  <c r="AI35" i="66"/>
  <c r="AH35" i="66"/>
  <c r="AG35" i="66"/>
  <c r="AF35" i="66"/>
  <c r="AE35" i="66"/>
  <c r="AJ34" i="66"/>
  <c r="AI34" i="66"/>
  <c r="AH34" i="66"/>
  <c r="AG34" i="66"/>
  <c r="AF34" i="66"/>
  <c r="AE34" i="66"/>
  <c r="AJ33" i="66"/>
  <c r="AI33" i="66"/>
  <c r="AH33" i="66"/>
  <c r="AG33" i="66"/>
  <c r="AF33" i="66"/>
  <c r="AE33" i="66"/>
  <c r="AJ32" i="66"/>
  <c r="AI32" i="66"/>
  <c r="AH32" i="66"/>
  <c r="AG32" i="66"/>
  <c r="AF32" i="66"/>
  <c r="AE32" i="66"/>
  <c r="AJ31" i="66"/>
  <c r="AI31" i="66"/>
  <c r="AH31" i="66"/>
  <c r="AG31" i="66"/>
  <c r="AF31" i="66"/>
  <c r="AE31" i="66"/>
  <c r="AJ30" i="66"/>
  <c r="AI30" i="66"/>
  <c r="AH30" i="66"/>
  <c r="AG30" i="66"/>
  <c r="AF30" i="66"/>
  <c r="AE30" i="66"/>
  <c r="AJ29" i="66"/>
  <c r="AI29" i="66"/>
  <c r="AH29" i="66"/>
  <c r="AG29" i="66"/>
  <c r="AF29" i="66"/>
  <c r="AE29" i="66"/>
  <c r="AJ28" i="66"/>
  <c r="AI28" i="66"/>
  <c r="AH28" i="66"/>
  <c r="AG28" i="66"/>
  <c r="AF28" i="66"/>
  <c r="AE28" i="66"/>
  <c r="AJ27" i="66"/>
  <c r="AI27" i="66"/>
  <c r="AH27" i="66"/>
  <c r="AG27" i="66"/>
  <c r="AF27" i="66"/>
  <c r="AE27" i="66"/>
  <c r="AJ26" i="66"/>
  <c r="AI26" i="66"/>
  <c r="AH26" i="66"/>
  <c r="AG26" i="66"/>
  <c r="AF26" i="66"/>
  <c r="AE26" i="66"/>
  <c r="AJ25" i="66"/>
  <c r="AI25" i="66"/>
  <c r="AH25" i="66"/>
  <c r="AG25" i="66"/>
  <c r="AF25" i="66"/>
  <c r="AE25" i="66"/>
  <c r="AJ24" i="66"/>
  <c r="AI24" i="66"/>
  <c r="AH24" i="66"/>
  <c r="AG24" i="66"/>
  <c r="AF24" i="66"/>
  <c r="AE24" i="66"/>
  <c r="Z23" i="66"/>
  <c r="AL19" i="66"/>
  <c r="AK19" i="66"/>
  <c r="AL18" i="66"/>
  <c r="AK18" i="66"/>
  <c r="AJ18" i="66"/>
  <c r="A18" i="66"/>
  <c r="A19" i="66" s="1"/>
  <c r="AL17" i="66"/>
  <c r="AK17" i="66"/>
  <c r="R17" i="66"/>
  <c r="A17" i="66"/>
  <c r="AL16" i="66"/>
  <c r="AK16" i="66"/>
  <c r="A16" i="66"/>
  <c r="AL15" i="66"/>
  <c r="AL20" i="66" s="1"/>
  <c r="AK15" i="66"/>
  <c r="AK20" i="66" s="1"/>
  <c r="AK14" i="66"/>
  <c r="AC14" i="66"/>
  <c r="AC18" i="66" s="1"/>
  <c r="AA14" i="66"/>
  <c r="AA17" i="66" s="1"/>
  <c r="Y14" i="66"/>
  <c r="X23" i="66" s="1"/>
  <c r="R14" i="66"/>
  <c r="R15" i="66" s="1"/>
  <c r="N14" i="66"/>
  <c r="N15" i="66" s="1"/>
  <c r="AE16" i="66" s="1"/>
  <c r="L14" i="66"/>
  <c r="AJ13" i="66"/>
  <c r="AJ14" i="66" s="1"/>
  <c r="AI13" i="66"/>
  <c r="AI14" i="66" s="1"/>
  <c r="AH13" i="66"/>
  <c r="AH14" i="66" s="1"/>
  <c r="AG13" i="66"/>
  <c r="AG15" i="66" s="1"/>
  <c r="AF13" i="66"/>
  <c r="AD13" i="66"/>
  <c r="AB13" i="66"/>
  <c r="Z13" i="66"/>
  <c r="X13" i="66"/>
  <c r="Q13" i="66"/>
  <c r="AJ12" i="66"/>
  <c r="AI12" i="66"/>
  <c r="AH12" i="66"/>
  <c r="AG12" i="66"/>
  <c r="AF12" i="66"/>
  <c r="AJ11" i="66"/>
  <c r="AI11" i="66"/>
  <c r="AH11" i="66"/>
  <c r="AG11" i="66"/>
  <c r="AF11" i="66"/>
  <c r="B10" i="66"/>
  <c r="B16" i="66" s="1"/>
  <c r="AL15" i="59"/>
  <c r="AL21" i="59" s="1"/>
  <c r="AL16" i="59"/>
  <c r="AL17" i="59"/>
  <c r="AL18" i="59"/>
  <c r="AL19" i="59"/>
  <c r="I3" i="7"/>
  <c r="I4" i="7"/>
  <c r="AF13" i="59" s="1"/>
  <c r="I6" i="7"/>
  <c r="I2" i="7"/>
  <c r="AJ88" i="59"/>
  <c r="AI88" i="59"/>
  <c r="AH88" i="59"/>
  <c r="AG88" i="59"/>
  <c r="AF88" i="59"/>
  <c r="AE88" i="59"/>
  <c r="AJ87" i="59"/>
  <c r="AI87" i="59"/>
  <c r="AH87" i="59"/>
  <c r="AG87" i="59"/>
  <c r="AF87" i="59"/>
  <c r="AE87" i="59"/>
  <c r="AJ86" i="59"/>
  <c r="AI86" i="59"/>
  <c r="AH86" i="59"/>
  <c r="AG86" i="59"/>
  <c r="AF86" i="59"/>
  <c r="AE86" i="59"/>
  <c r="AJ85" i="59"/>
  <c r="AI85" i="59"/>
  <c r="AH85" i="59"/>
  <c r="AG85" i="59"/>
  <c r="AF85" i="59"/>
  <c r="AE85" i="59"/>
  <c r="AJ84" i="59"/>
  <c r="AI84" i="59"/>
  <c r="AH84" i="59"/>
  <c r="AG84" i="59"/>
  <c r="AF84" i="59"/>
  <c r="AE84" i="59"/>
  <c r="AJ83" i="59"/>
  <c r="AI83" i="59"/>
  <c r="AH83" i="59"/>
  <c r="AG83" i="59"/>
  <c r="AF83" i="59"/>
  <c r="AE83" i="59"/>
  <c r="AJ82" i="59"/>
  <c r="AI82" i="59"/>
  <c r="AH82" i="59"/>
  <c r="AG82" i="59"/>
  <c r="AF82" i="59"/>
  <c r="AE82" i="59"/>
  <c r="AJ81" i="59"/>
  <c r="AI81" i="59"/>
  <c r="AH81" i="59"/>
  <c r="AG81" i="59"/>
  <c r="AF81" i="59"/>
  <c r="AE81" i="59"/>
  <c r="AJ80" i="59"/>
  <c r="AI80" i="59"/>
  <c r="AH80" i="59"/>
  <c r="AG80" i="59"/>
  <c r="AF80" i="59"/>
  <c r="AE80" i="59"/>
  <c r="AJ79" i="59"/>
  <c r="AI79" i="59"/>
  <c r="AH79" i="59"/>
  <c r="AG79" i="59"/>
  <c r="AF79" i="59"/>
  <c r="AE79" i="59"/>
  <c r="AJ78" i="59"/>
  <c r="AI78" i="59"/>
  <c r="AH78" i="59"/>
  <c r="AG78" i="59"/>
  <c r="AF78" i="59"/>
  <c r="AE78" i="59"/>
  <c r="AJ77" i="59"/>
  <c r="AI77" i="59"/>
  <c r="AH77" i="59"/>
  <c r="AG77" i="59"/>
  <c r="AF77" i="59"/>
  <c r="AE77" i="59"/>
  <c r="AJ76" i="59"/>
  <c r="AI76" i="59"/>
  <c r="AH76" i="59"/>
  <c r="AG76" i="59"/>
  <c r="AF76" i="59"/>
  <c r="AE76" i="59"/>
  <c r="AJ75" i="59"/>
  <c r="AI75" i="59"/>
  <c r="AH75" i="59"/>
  <c r="AG75" i="59"/>
  <c r="AF75" i="59"/>
  <c r="AE75" i="59"/>
  <c r="AJ74" i="59"/>
  <c r="AI74" i="59"/>
  <c r="AH74" i="59"/>
  <c r="AG74" i="59"/>
  <c r="AF74" i="59"/>
  <c r="AE74" i="59"/>
  <c r="AJ73" i="59"/>
  <c r="AI73" i="59"/>
  <c r="AH73" i="59"/>
  <c r="AG73" i="59"/>
  <c r="AF73" i="59"/>
  <c r="AE73" i="59"/>
  <c r="AJ72" i="59"/>
  <c r="AI72" i="59"/>
  <c r="AH72" i="59"/>
  <c r="AG72" i="59"/>
  <c r="AF72" i="59"/>
  <c r="AE72" i="59"/>
  <c r="AJ71" i="59"/>
  <c r="AI71" i="59"/>
  <c r="AH71" i="59"/>
  <c r="AG71" i="59"/>
  <c r="AF71" i="59"/>
  <c r="AE71" i="59"/>
  <c r="AJ70" i="59"/>
  <c r="AI70" i="59"/>
  <c r="AH70" i="59"/>
  <c r="AG70" i="59"/>
  <c r="AF70" i="59"/>
  <c r="AE70" i="59"/>
  <c r="AJ69" i="59"/>
  <c r="AI69" i="59"/>
  <c r="AH69" i="59"/>
  <c r="AG69" i="59"/>
  <c r="AF69" i="59"/>
  <c r="AE69" i="59"/>
  <c r="AJ68" i="59"/>
  <c r="AI68" i="59"/>
  <c r="AH68" i="59"/>
  <c r="AG68" i="59"/>
  <c r="AF68" i="59"/>
  <c r="AE68" i="59"/>
  <c r="AJ67" i="59"/>
  <c r="AI67" i="59"/>
  <c r="AH67" i="59"/>
  <c r="AG67" i="59"/>
  <c r="AF67" i="59"/>
  <c r="AE67" i="59"/>
  <c r="AJ66" i="59"/>
  <c r="AI66" i="59"/>
  <c r="AH66" i="59"/>
  <c r="AG66" i="59"/>
  <c r="AF66" i="59"/>
  <c r="AE66" i="59"/>
  <c r="AJ65" i="59"/>
  <c r="AI65" i="59"/>
  <c r="AH65" i="59"/>
  <c r="AG65" i="59"/>
  <c r="AF65" i="59"/>
  <c r="AE65" i="59"/>
  <c r="AJ64" i="59"/>
  <c r="AI64" i="59"/>
  <c r="AH64" i="59"/>
  <c r="AG64" i="59"/>
  <c r="AF64" i="59"/>
  <c r="AE64" i="59"/>
  <c r="AJ63" i="59"/>
  <c r="AI63" i="59"/>
  <c r="AH63" i="59"/>
  <c r="AG63" i="59"/>
  <c r="AF63" i="59"/>
  <c r="AE63" i="59"/>
  <c r="AJ62" i="59"/>
  <c r="AI62" i="59"/>
  <c r="AH62" i="59"/>
  <c r="AG62" i="59"/>
  <c r="AF62" i="59"/>
  <c r="AE62" i="59"/>
  <c r="AJ61" i="59"/>
  <c r="AI61" i="59"/>
  <c r="AH61" i="59"/>
  <c r="AG61" i="59"/>
  <c r="AF61" i="59"/>
  <c r="AE61" i="59"/>
  <c r="AJ60" i="59"/>
  <c r="AI60" i="59"/>
  <c r="AH60" i="59"/>
  <c r="AG60" i="59"/>
  <c r="AF60" i="59"/>
  <c r="AE60" i="59"/>
  <c r="AJ59" i="59"/>
  <c r="AI59" i="59"/>
  <c r="AH59" i="59"/>
  <c r="AG59" i="59"/>
  <c r="AF59" i="59"/>
  <c r="AE59" i="59"/>
  <c r="AJ58" i="59"/>
  <c r="AI58" i="59"/>
  <c r="AH58" i="59"/>
  <c r="AG58" i="59"/>
  <c r="AF58" i="59"/>
  <c r="AE58" i="59"/>
  <c r="AJ57" i="59"/>
  <c r="AI57" i="59"/>
  <c r="AH57" i="59"/>
  <c r="AG57" i="59"/>
  <c r="AF57" i="59"/>
  <c r="AE57" i="59"/>
  <c r="AJ56" i="59"/>
  <c r="AI56" i="59"/>
  <c r="AH56" i="59"/>
  <c r="AG56" i="59"/>
  <c r="AF56" i="59"/>
  <c r="AE56" i="59"/>
  <c r="AJ55" i="59"/>
  <c r="AI55" i="59"/>
  <c r="AH55" i="59"/>
  <c r="AG55" i="59"/>
  <c r="AF55" i="59"/>
  <c r="AE55" i="59"/>
  <c r="AJ54" i="59"/>
  <c r="AI54" i="59"/>
  <c r="AH54" i="59"/>
  <c r="AG54" i="59"/>
  <c r="AF54" i="59"/>
  <c r="AE54" i="59"/>
  <c r="AJ53" i="59"/>
  <c r="AI53" i="59"/>
  <c r="AH53" i="59"/>
  <c r="AG53" i="59"/>
  <c r="AF53" i="59"/>
  <c r="AE53" i="59"/>
  <c r="AJ52" i="59"/>
  <c r="AI52" i="59"/>
  <c r="AH52" i="59"/>
  <c r="AG52" i="59"/>
  <c r="AF52" i="59"/>
  <c r="AE52" i="59"/>
  <c r="AJ51" i="59"/>
  <c r="AI51" i="59"/>
  <c r="AH51" i="59"/>
  <c r="AG51" i="59"/>
  <c r="AF51" i="59"/>
  <c r="AE51" i="59"/>
  <c r="AJ50" i="59"/>
  <c r="AI50" i="59"/>
  <c r="AH50" i="59"/>
  <c r="AG50" i="59"/>
  <c r="AF50" i="59"/>
  <c r="AE50" i="59"/>
  <c r="AJ49" i="59"/>
  <c r="AI49" i="59"/>
  <c r="AH49" i="59"/>
  <c r="AG49" i="59"/>
  <c r="AF49" i="59"/>
  <c r="AE49" i="59"/>
  <c r="AJ48" i="59"/>
  <c r="AI48" i="59"/>
  <c r="AH48" i="59"/>
  <c r="AG48" i="59"/>
  <c r="AF48" i="59"/>
  <c r="AE48" i="59"/>
  <c r="AJ47" i="59"/>
  <c r="AI47" i="59"/>
  <c r="AH47" i="59"/>
  <c r="AG47" i="59"/>
  <c r="AF47" i="59"/>
  <c r="AE47" i="59"/>
  <c r="AJ46" i="59"/>
  <c r="AI46" i="59"/>
  <c r="AH46" i="59"/>
  <c r="AG46" i="59"/>
  <c r="AF46" i="59"/>
  <c r="AE46" i="59"/>
  <c r="AJ45" i="59"/>
  <c r="AI45" i="59"/>
  <c r="AH45" i="59"/>
  <c r="AG45" i="59"/>
  <c r="AF45" i="59"/>
  <c r="AE45" i="59"/>
  <c r="AJ44" i="59"/>
  <c r="AI44" i="59"/>
  <c r="AH44" i="59"/>
  <c r="AG44" i="59"/>
  <c r="AF44" i="59"/>
  <c r="AE44" i="59"/>
  <c r="AJ43" i="59"/>
  <c r="AI43" i="59"/>
  <c r="AH43" i="59"/>
  <c r="AG43" i="59"/>
  <c r="AF43" i="59"/>
  <c r="AE43" i="59"/>
  <c r="AJ42" i="59"/>
  <c r="AI42" i="59"/>
  <c r="AH42" i="59"/>
  <c r="AG42" i="59"/>
  <c r="AF42" i="59"/>
  <c r="AE42" i="59"/>
  <c r="AJ41" i="59"/>
  <c r="AI41" i="59"/>
  <c r="AH41" i="59"/>
  <c r="AG41" i="59"/>
  <c r="AF41" i="59"/>
  <c r="AE41" i="59"/>
  <c r="AJ40" i="59"/>
  <c r="AI40" i="59"/>
  <c r="AH40" i="59"/>
  <c r="AG40" i="59"/>
  <c r="AF40" i="59"/>
  <c r="AE40" i="59"/>
  <c r="AJ39" i="59"/>
  <c r="AI39" i="59"/>
  <c r="AH39" i="59"/>
  <c r="AG39" i="59"/>
  <c r="AF39" i="59"/>
  <c r="AE39" i="59"/>
  <c r="AJ38" i="59"/>
  <c r="AI38" i="59"/>
  <c r="AH38" i="59"/>
  <c r="AG38" i="59"/>
  <c r="AF38" i="59"/>
  <c r="AE38" i="59"/>
  <c r="AJ37" i="59"/>
  <c r="AI37" i="59"/>
  <c r="AH37" i="59"/>
  <c r="AG37" i="59"/>
  <c r="AF37" i="59"/>
  <c r="AE37" i="59"/>
  <c r="AJ36" i="59"/>
  <c r="AI36" i="59"/>
  <c r="AH36" i="59"/>
  <c r="AG36" i="59"/>
  <c r="AF36" i="59"/>
  <c r="AE36" i="59"/>
  <c r="AJ35" i="59"/>
  <c r="AI35" i="59"/>
  <c r="AH35" i="59"/>
  <c r="AG35" i="59"/>
  <c r="AF35" i="59"/>
  <c r="AE35" i="59"/>
  <c r="AJ34" i="59"/>
  <c r="AI34" i="59"/>
  <c r="AH34" i="59"/>
  <c r="AG34" i="59"/>
  <c r="AF34" i="59"/>
  <c r="AE34" i="59"/>
  <c r="AJ33" i="59"/>
  <c r="AI33" i="59"/>
  <c r="AH33" i="59"/>
  <c r="AG33" i="59"/>
  <c r="AF33" i="59"/>
  <c r="AE33" i="59"/>
  <c r="AJ32" i="59"/>
  <c r="AI32" i="59"/>
  <c r="AH32" i="59"/>
  <c r="AG32" i="59"/>
  <c r="AF32" i="59"/>
  <c r="AE32" i="59"/>
  <c r="AJ31" i="59"/>
  <c r="AI31" i="59"/>
  <c r="AH31" i="59"/>
  <c r="AG31" i="59"/>
  <c r="AF31" i="59"/>
  <c r="AE31" i="59"/>
  <c r="AJ30" i="59"/>
  <c r="AI30" i="59"/>
  <c r="AH30" i="59"/>
  <c r="AG30" i="59"/>
  <c r="AF30" i="59"/>
  <c r="AE30" i="59"/>
  <c r="AJ29" i="59"/>
  <c r="AI29" i="59"/>
  <c r="AH29" i="59"/>
  <c r="AG29" i="59"/>
  <c r="AF29" i="59"/>
  <c r="AE29" i="59"/>
  <c r="AJ28" i="59"/>
  <c r="AI28" i="59"/>
  <c r="AH28" i="59"/>
  <c r="AG28" i="59"/>
  <c r="AF28" i="59"/>
  <c r="AE28" i="59"/>
  <c r="AJ27" i="59"/>
  <c r="AI27" i="59"/>
  <c r="AH27" i="59"/>
  <c r="AG27" i="59"/>
  <c r="AF27" i="59"/>
  <c r="AE27" i="59"/>
  <c r="AJ26" i="59"/>
  <c r="AI26" i="59"/>
  <c r="AH26" i="59"/>
  <c r="AG26" i="59"/>
  <c r="AF26" i="59"/>
  <c r="AE26" i="59"/>
  <c r="AJ25" i="59"/>
  <c r="AI25" i="59"/>
  <c r="AH25" i="59"/>
  <c r="AG25" i="59"/>
  <c r="AF25" i="59"/>
  <c r="AE25" i="59"/>
  <c r="AJ24" i="59"/>
  <c r="AI24" i="59"/>
  <c r="AH24" i="59"/>
  <c r="AG24" i="59"/>
  <c r="AF24" i="59"/>
  <c r="AE24" i="59"/>
  <c r="A16" i="59"/>
  <c r="A17" i="59" s="1"/>
  <c r="A18" i="59" s="1"/>
  <c r="A19" i="59" s="1"/>
  <c r="AC14" i="59"/>
  <c r="AA14" i="59"/>
  <c r="AA18" i="59" s="1"/>
  <c r="Y14" i="59"/>
  <c r="X23" i="59" s="1"/>
  <c r="R14" i="59"/>
  <c r="R17" i="59" s="1"/>
  <c r="N14" i="59"/>
  <c r="L14" i="59"/>
  <c r="AJ13" i="59"/>
  <c r="AJ14" i="59" s="1"/>
  <c r="AI13" i="59"/>
  <c r="AI14" i="59" s="1"/>
  <c r="AH13" i="59"/>
  <c r="AG13" i="59"/>
  <c r="AD13" i="59"/>
  <c r="AB13" i="59"/>
  <c r="Z13" i="59"/>
  <c r="X13" i="59"/>
  <c r="Q13" i="59"/>
  <c r="AK16" i="59"/>
  <c r="AJ12" i="59"/>
  <c r="AI12" i="59"/>
  <c r="AH12" i="59"/>
  <c r="AG12" i="59"/>
  <c r="AF12" i="59"/>
  <c r="AJ11" i="59"/>
  <c r="AI11" i="59"/>
  <c r="AH11" i="59"/>
  <c r="AG11" i="59"/>
  <c r="AF11" i="59"/>
  <c r="B10" i="59"/>
  <c r="B16" i="59" s="1"/>
  <c r="AI88" i="58"/>
  <c r="AH88" i="58"/>
  <c r="AG88" i="58"/>
  <c r="AF88" i="58"/>
  <c r="AE88" i="58"/>
  <c r="AD88" i="58"/>
  <c r="AI87" i="58"/>
  <c r="AH87" i="58"/>
  <c r="AG87" i="58"/>
  <c r="AF87" i="58"/>
  <c r="AE87" i="58"/>
  <c r="AD87" i="58"/>
  <c r="AI86" i="58"/>
  <c r="AH86" i="58"/>
  <c r="AG86" i="58"/>
  <c r="AF86" i="58"/>
  <c r="AE86" i="58"/>
  <c r="AD86" i="58"/>
  <c r="AI85" i="58"/>
  <c r="AH85" i="58"/>
  <c r="AG85" i="58"/>
  <c r="AF85" i="58"/>
  <c r="AE85" i="58"/>
  <c r="AD85" i="58"/>
  <c r="AI84" i="58"/>
  <c r="AH84" i="58"/>
  <c r="AG84" i="58"/>
  <c r="AF84" i="58"/>
  <c r="AE84" i="58"/>
  <c r="AD84" i="58"/>
  <c r="AI83" i="58"/>
  <c r="AH83" i="58"/>
  <c r="AG83" i="58"/>
  <c r="AF83" i="58"/>
  <c r="AE83" i="58"/>
  <c r="AD83" i="58"/>
  <c r="AI82" i="58"/>
  <c r="AH82" i="58"/>
  <c r="AG82" i="58"/>
  <c r="AF82" i="58"/>
  <c r="AE82" i="58"/>
  <c r="AD82" i="58"/>
  <c r="AI81" i="58"/>
  <c r="AH81" i="58"/>
  <c r="AG81" i="58"/>
  <c r="AF81" i="58"/>
  <c r="AE81" i="58"/>
  <c r="AD81" i="58"/>
  <c r="AI80" i="58"/>
  <c r="AH80" i="58"/>
  <c r="AG80" i="58"/>
  <c r="AF80" i="58"/>
  <c r="AE80" i="58"/>
  <c r="AD80" i="58"/>
  <c r="AI79" i="58"/>
  <c r="AH79" i="58"/>
  <c r="AG79" i="58"/>
  <c r="AF79" i="58"/>
  <c r="AE79" i="58"/>
  <c r="AD79" i="58"/>
  <c r="AI78" i="58"/>
  <c r="AH78" i="58"/>
  <c r="AG78" i="58"/>
  <c r="AF78" i="58"/>
  <c r="AE78" i="58"/>
  <c r="AD78" i="58"/>
  <c r="AI77" i="58"/>
  <c r="AH77" i="58"/>
  <c r="AG77" i="58"/>
  <c r="AF77" i="58"/>
  <c r="AE77" i="58"/>
  <c r="AD77" i="58"/>
  <c r="AI76" i="58"/>
  <c r="AH76" i="58"/>
  <c r="AG76" i="58"/>
  <c r="AF76" i="58"/>
  <c r="AE76" i="58"/>
  <c r="AD76" i="58"/>
  <c r="AI75" i="58"/>
  <c r="AH75" i="58"/>
  <c r="AG75" i="58"/>
  <c r="AF75" i="58"/>
  <c r="AE75" i="58"/>
  <c r="AD75" i="58"/>
  <c r="AI74" i="58"/>
  <c r="AH74" i="58"/>
  <c r="AG74" i="58"/>
  <c r="AF74" i="58"/>
  <c r="AE74" i="58"/>
  <c r="AD74" i="58"/>
  <c r="AI73" i="58"/>
  <c r="AH73" i="58"/>
  <c r="AG73" i="58"/>
  <c r="AF73" i="58"/>
  <c r="AE73" i="58"/>
  <c r="AD73" i="58"/>
  <c r="AI72" i="58"/>
  <c r="AH72" i="58"/>
  <c r="AG72" i="58"/>
  <c r="AF72" i="58"/>
  <c r="AE72" i="58"/>
  <c r="AD72" i="58"/>
  <c r="AI71" i="58"/>
  <c r="AH71" i="58"/>
  <c r="AG71" i="58"/>
  <c r="AF71" i="58"/>
  <c r="AE71" i="58"/>
  <c r="AD71" i="58"/>
  <c r="AI70" i="58"/>
  <c r="AH70" i="58"/>
  <c r="AG70" i="58"/>
  <c r="AF70" i="58"/>
  <c r="AE70" i="58"/>
  <c r="AD70" i="58"/>
  <c r="AI69" i="58"/>
  <c r="AH69" i="58"/>
  <c r="AG69" i="58"/>
  <c r="AF69" i="58"/>
  <c r="AE69" i="58"/>
  <c r="AD69" i="58"/>
  <c r="AI68" i="58"/>
  <c r="AH68" i="58"/>
  <c r="AG68" i="58"/>
  <c r="AF68" i="58"/>
  <c r="AE68" i="58"/>
  <c r="AD68" i="58"/>
  <c r="AI67" i="58"/>
  <c r="AH67" i="58"/>
  <c r="AG67" i="58"/>
  <c r="AF67" i="58"/>
  <c r="AE67" i="58"/>
  <c r="AD67" i="58"/>
  <c r="AI66" i="58"/>
  <c r="AH66" i="58"/>
  <c r="AG66" i="58"/>
  <c r="AF66" i="58"/>
  <c r="AE66" i="58"/>
  <c r="AD66" i="58"/>
  <c r="AI65" i="58"/>
  <c r="AH65" i="58"/>
  <c r="AG65" i="58"/>
  <c r="AF65" i="58"/>
  <c r="AE65" i="58"/>
  <c r="AD65" i="58"/>
  <c r="AI64" i="58"/>
  <c r="AH64" i="58"/>
  <c r="AG64" i="58"/>
  <c r="AF64" i="58"/>
  <c r="AE64" i="58"/>
  <c r="AD64" i="58"/>
  <c r="AI63" i="58"/>
  <c r="AH63" i="58"/>
  <c r="AG63" i="58"/>
  <c r="AF63" i="58"/>
  <c r="AE63" i="58"/>
  <c r="AD63" i="58"/>
  <c r="AI62" i="58"/>
  <c r="AH62" i="58"/>
  <c r="AG62" i="58"/>
  <c r="AF62" i="58"/>
  <c r="AE62" i="58"/>
  <c r="AD62" i="58"/>
  <c r="AI61" i="58"/>
  <c r="AH61" i="58"/>
  <c r="AG61" i="58"/>
  <c r="AF61" i="58"/>
  <c r="AE61" i="58"/>
  <c r="AD61" i="58"/>
  <c r="AI60" i="58"/>
  <c r="AH60" i="58"/>
  <c r="AG60" i="58"/>
  <c r="AF60" i="58"/>
  <c r="AE60" i="58"/>
  <c r="AD60" i="58"/>
  <c r="AI59" i="58"/>
  <c r="AH59" i="58"/>
  <c r="AG59" i="58"/>
  <c r="AF59" i="58"/>
  <c r="AE59" i="58"/>
  <c r="AD59" i="58"/>
  <c r="AI58" i="58"/>
  <c r="AH58" i="58"/>
  <c r="AG58" i="58"/>
  <c r="AF58" i="58"/>
  <c r="AE58" i="58"/>
  <c r="AD58" i="58"/>
  <c r="AI57" i="58"/>
  <c r="AH57" i="58"/>
  <c r="AG57" i="58"/>
  <c r="AF57" i="58"/>
  <c r="AE57" i="58"/>
  <c r="AD57" i="58"/>
  <c r="AI56" i="58"/>
  <c r="AH56" i="58"/>
  <c r="AG56" i="58"/>
  <c r="AF56" i="58"/>
  <c r="AE56" i="58"/>
  <c r="AD56" i="58"/>
  <c r="AI55" i="58"/>
  <c r="AH55" i="58"/>
  <c r="AG55" i="58"/>
  <c r="AF55" i="58"/>
  <c r="AE55" i="58"/>
  <c r="AD55" i="58"/>
  <c r="AI54" i="58"/>
  <c r="AH54" i="58"/>
  <c r="AG54" i="58"/>
  <c r="AF54" i="58"/>
  <c r="AE54" i="58"/>
  <c r="AD54" i="58"/>
  <c r="AI53" i="58"/>
  <c r="AH53" i="58"/>
  <c r="AG53" i="58"/>
  <c r="AF53" i="58"/>
  <c r="AE53" i="58"/>
  <c r="AD53" i="58"/>
  <c r="AI52" i="58"/>
  <c r="AH52" i="58"/>
  <c r="AG52" i="58"/>
  <c r="AF52" i="58"/>
  <c r="AE52" i="58"/>
  <c r="AD52" i="58"/>
  <c r="AI51" i="58"/>
  <c r="AH51" i="58"/>
  <c r="AG51" i="58"/>
  <c r="AF51" i="58"/>
  <c r="AE51" i="58"/>
  <c r="AD51" i="58"/>
  <c r="AI50" i="58"/>
  <c r="AH50" i="58"/>
  <c r="AG50" i="58"/>
  <c r="AF50" i="58"/>
  <c r="AE50" i="58"/>
  <c r="AD50" i="58"/>
  <c r="AI49" i="58"/>
  <c r="AH49" i="58"/>
  <c r="AG49" i="58"/>
  <c r="AF49" i="58"/>
  <c r="AE49" i="58"/>
  <c r="AD49" i="58"/>
  <c r="AI48" i="58"/>
  <c r="AH48" i="58"/>
  <c r="AG48" i="58"/>
  <c r="AF48" i="58"/>
  <c r="AE48" i="58"/>
  <c r="AD48" i="58"/>
  <c r="AI47" i="58"/>
  <c r="AH47" i="58"/>
  <c r="AG47" i="58"/>
  <c r="AF47" i="58"/>
  <c r="AE47" i="58"/>
  <c r="AD47" i="58"/>
  <c r="AI46" i="58"/>
  <c r="AH46" i="58"/>
  <c r="AG46" i="58"/>
  <c r="AF46" i="58"/>
  <c r="AE46" i="58"/>
  <c r="AD46" i="58"/>
  <c r="AI45" i="58"/>
  <c r="AH45" i="58"/>
  <c r="AG45" i="58"/>
  <c r="AF45" i="58"/>
  <c r="AE45" i="58"/>
  <c r="AD45" i="58"/>
  <c r="AI44" i="58"/>
  <c r="AH44" i="58"/>
  <c r="AG44" i="58"/>
  <c r="AF44" i="58"/>
  <c r="AE44" i="58"/>
  <c r="AD44" i="58"/>
  <c r="AI43" i="58"/>
  <c r="AH43" i="58"/>
  <c r="AG43" i="58"/>
  <c r="AF43" i="58"/>
  <c r="AE43" i="58"/>
  <c r="AD43" i="58"/>
  <c r="AI42" i="58"/>
  <c r="AH42" i="58"/>
  <c r="AG42" i="58"/>
  <c r="AF42" i="58"/>
  <c r="AE42" i="58"/>
  <c r="AD42" i="58"/>
  <c r="AI41" i="58"/>
  <c r="AH41" i="58"/>
  <c r="AG41" i="58"/>
  <c r="AF41" i="58"/>
  <c r="AE41" i="58"/>
  <c r="AD41" i="58"/>
  <c r="AI40" i="58"/>
  <c r="AH40" i="58"/>
  <c r="AG40" i="58"/>
  <c r="AF40" i="58"/>
  <c r="AE40" i="58"/>
  <c r="AD40" i="58"/>
  <c r="AI39" i="58"/>
  <c r="AH39" i="58"/>
  <c r="AG39" i="58"/>
  <c r="AF39" i="58"/>
  <c r="AE39" i="58"/>
  <c r="AD39" i="58"/>
  <c r="AI38" i="58"/>
  <c r="AH38" i="58"/>
  <c r="AG38" i="58"/>
  <c r="AF38" i="58"/>
  <c r="AE38" i="58"/>
  <c r="AD38" i="58"/>
  <c r="AI37" i="58"/>
  <c r="AH37" i="58"/>
  <c r="AG37" i="58"/>
  <c r="AF37" i="58"/>
  <c r="AE37" i="58"/>
  <c r="AD37" i="58"/>
  <c r="AI36" i="58"/>
  <c r="AH36" i="58"/>
  <c r="AG36" i="58"/>
  <c r="AF36" i="58"/>
  <c r="AE36" i="58"/>
  <c r="AD36" i="58"/>
  <c r="AI35" i="58"/>
  <c r="AH35" i="58"/>
  <c r="AG35" i="58"/>
  <c r="AF35" i="58"/>
  <c r="AE35" i="58"/>
  <c r="AD35" i="58"/>
  <c r="AI34" i="58"/>
  <c r="AH34" i="58"/>
  <c r="AG34" i="58"/>
  <c r="AF34" i="58"/>
  <c r="AE34" i="58"/>
  <c r="AD34" i="58"/>
  <c r="AI33" i="58"/>
  <c r="AH33" i="58"/>
  <c r="AG33" i="58"/>
  <c r="AF33" i="58"/>
  <c r="AE33" i="58"/>
  <c r="AD33" i="58"/>
  <c r="AI32" i="58"/>
  <c r="AH32" i="58"/>
  <c r="AG32" i="58"/>
  <c r="AF32" i="58"/>
  <c r="AE32" i="58"/>
  <c r="AD32" i="58"/>
  <c r="AI31" i="58"/>
  <c r="AH31" i="58"/>
  <c r="AG31" i="58"/>
  <c r="AF31" i="58"/>
  <c r="AE31" i="58"/>
  <c r="AD31" i="58"/>
  <c r="AI30" i="58"/>
  <c r="AH30" i="58"/>
  <c r="AG30" i="58"/>
  <c r="AF30" i="58"/>
  <c r="AE30" i="58"/>
  <c r="AD30" i="58"/>
  <c r="AI29" i="58"/>
  <c r="AH29" i="58"/>
  <c r="AG29" i="58"/>
  <c r="AF29" i="58"/>
  <c r="AE29" i="58"/>
  <c r="AD29" i="58"/>
  <c r="AI28" i="58"/>
  <c r="AH28" i="58"/>
  <c r="AG28" i="58"/>
  <c r="AF28" i="58"/>
  <c r="AE28" i="58"/>
  <c r="AD28" i="58"/>
  <c r="AI27" i="58"/>
  <c r="AH27" i="58"/>
  <c r="AG27" i="58"/>
  <c r="AF27" i="58"/>
  <c r="AE27" i="58"/>
  <c r="AD27" i="58"/>
  <c r="AI26" i="58"/>
  <c r="AH26" i="58"/>
  <c r="AG26" i="58"/>
  <c r="AF26" i="58"/>
  <c r="AE26" i="58"/>
  <c r="AD26" i="58"/>
  <c r="AI25" i="58"/>
  <c r="AH25" i="58"/>
  <c r="AG25" i="58"/>
  <c r="AF25" i="58"/>
  <c r="AE25" i="58"/>
  <c r="AD25" i="58"/>
  <c r="AI24" i="58"/>
  <c r="AH24" i="58"/>
  <c r="AG24" i="58"/>
  <c r="AF24" i="58"/>
  <c r="AE24" i="58"/>
  <c r="AD24" i="58"/>
  <c r="A16" i="58"/>
  <c r="A17" i="58" s="1"/>
  <c r="A18" i="58" s="1"/>
  <c r="A19" i="58" s="1"/>
  <c r="AB14" i="58"/>
  <c r="Z14" i="58"/>
  <c r="X14" i="58"/>
  <c r="W23" i="58" s="1"/>
  <c r="Q14" i="58"/>
  <c r="Q19" i="58" s="1"/>
  <c r="M14" i="58"/>
  <c r="M18" i="58" s="1"/>
  <c r="AD19" i="58" s="1"/>
  <c r="L14" i="58"/>
  <c r="AJ13" i="58"/>
  <c r="AI13" i="58"/>
  <c r="AI14" i="58" s="1"/>
  <c r="AH13" i="58"/>
  <c r="AH14" i="58" s="1"/>
  <c r="AG13" i="58"/>
  <c r="AG14" i="58" s="1"/>
  <c r="AF13" i="58"/>
  <c r="AF14" i="58" s="1"/>
  <c r="AE13" i="58"/>
  <c r="AC13" i="58"/>
  <c r="AA13" i="58"/>
  <c r="Y13" i="58"/>
  <c r="W13" i="58"/>
  <c r="P13" i="58"/>
  <c r="AJ12" i="58"/>
  <c r="AJ16" i="58" s="1"/>
  <c r="AI12" i="58"/>
  <c r="AH12" i="58"/>
  <c r="AG12" i="58"/>
  <c r="AF12" i="58"/>
  <c r="AE12" i="58"/>
  <c r="AI11" i="58"/>
  <c r="AH11" i="58"/>
  <c r="AG11" i="58"/>
  <c r="AF11" i="58"/>
  <c r="AE11" i="58"/>
  <c r="B10" i="58"/>
  <c r="B18" i="58" s="1"/>
  <c r="AF14" i="66" l="1"/>
  <c r="AC15" i="66"/>
  <c r="AG18" i="66"/>
  <c r="AC16" i="66"/>
  <c r="B19" i="66"/>
  <c r="AH16" i="66"/>
  <c r="B18" i="66"/>
  <c r="AG19" i="66"/>
  <c r="B15" i="66"/>
  <c r="Y18" i="66"/>
  <c r="AH19" i="66"/>
  <c r="AA15" i="66"/>
  <c r="AF18" i="66"/>
  <c r="AG14" i="66"/>
  <c r="Y15" i="66"/>
  <c r="AE15" i="66" s="1"/>
  <c r="AJ15" i="66"/>
  <c r="AA16" i="66"/>
  <c r="AC17" i="66"/>
  <c r="AF19" i="66"/>
  <c r="Y23" i="66"/>
  <c r="AF16" i="66"/>
  <c r="B17" i="66"/>
  <c r="AG17" i="66"/>
  <c r="N18" i="66"/>
  <c r="AE19" i="66" s="1"/>
  <c r="AH18" i="66"/>
  <c r="R19" i="66"/>
  <c r="AI19" i="66"/>
  <c r="AK21" i="66"/>
  <c r="AF15" i="66"/>
  <c r="AG16" i="66"/>
  <c r="AG20" i="66" s="1"/>
  <c r="AG21" i="66" s="1"/>
  <c r="N17" i="66"/>
  <c r="AE18" i="66" s="1"/>
  <c r="AH17" i="66"/>
  <c r="R18" i="66"/>
  <c r="AI18" i="66"/>
  <c r="Y19" i="66"/>
  <c r="AJ19" i="66"/>
  <c r="AL21" i="66"/>
  <c r="N16" i="66"/>
  <c r="AE17" i="66" s="1"/>
  <c r="AI17" i="66"/>
  <c r="AA19" i="66"/>
  <c r="Q23" i="66"/>
  <c r="AF17" i="66"/>
  <c r="N19" i="66"/>
  <c r="AH15" i="66"/>
  <c r="R16" i="66"/>
  <c r="AI16" i="66"/>
  <c r="Y17" i="66"/>
  <c r="AJ17" i="66"/>
  <c r="AA18" i="66"/>
  <c r="AC19" i="66"/>
  <c r="R23" i="66"/>
  <c r="AI15" i="66"/>
  <c r="Y16" i="66"/>
  <c r="AJ16" i="66"/>
  <c r="AL20" i="59"/>
  <c r="AK14" i="59"/>
  <c r="N18" i="59"/>
  <c r="AE19" i="59" s="1"/>
  <c r="AK15" i="59"/>
  <c r="AI19" i="58"/>
  <c r="AH14" i="59"/>
  <c r="AG14" i="59"/>
  <c r="AJ19" i="59"/>
  <c r="AF14" i="59"/>
  <c r="AH17" i="59"/>
  <c r="AE14" i="58"/>
  <c r="AI17" i="59"/>
  <c r="AI19" i="59"/>
  <c r="Y18" i="59"/>
  <c r="AJ18" i="59"/>
  <c r="AK18" i="59"/>
  <c r="AC15" i="59"/>
  <c r="AC19" i="59"/>
  <c r="Z23" i="59"/>
  <c r="AH19" i="58"/>
  <c r="AA15" i="59"/>
  <c r="B17" i="59"/>
  <c r="AG17" i="59"/>
  <c r="R18" i="59"/>
  <c r="AI18" i="59"/>
  <c r="AA19" i="59"/>
  <c r="AK19" i="59"/>
  <c r="Y23" i="59"/>
  <c r="N16" i="59"/>
  <c r="AE17" i="59" s="1"/>
  <c r="AH16" i="59"/>
  <c r="Y17" i="59"/>
  <c r="AJ17" i="59"/>
  <c r="AC18" i="59"/>
  <c r="AF19" i="59"/>
  <c r="B15" i="59"/>
  <c r="R16" i="59"/>
  <c r="AI16" i="59"/>
  <c r="AA17" i="59"/>
  <c r="AK17" i="59"/>
  <c r="B19" i="59"/>
  <c r="AG19" i="59"/>
  <c r="AF16" i="59"/>
  <c r="N17" i="59"/>
  <c r="AE18" i="59" s="1"/>
  <c r="N15" i="59"/>
  <c r="AE16" i="59" s="1"/>
  <c r="Y16" i="59"/>
  <c r="AJ16" i="59"/>
  <c r="AC17" i="59"/>
  <c r="AF18" i="59"/>
  <c r="N19" i="59"/>
  <c r="AH19" i="59"/>
  <c r="Q23" i="59"/>
  <c r="R15" i="59"/>
  <c r="AG15" i="59" s="1"/>
  <c r="AI15" i="59"/>
  <c r="AA16" i="59"/>
  <c r="B18" i="59"/>
  <c r="AG18" i="59"/>
  <c r="R19" i="59"/>
  <c r="R23" i="59"/>
  <c r="AG16" i="59"/>
  <c r="Y15" i="59"/>
  <c r="AH15" i="59" s="1"/>
  <c r="AJ15" i="59"/>
  <c r="AC16" i="59"/>
  <c r="AF17" i="59"/>
  <c r="AH18" i="59"/>
  <c r="Y19" i="59"/>
  <c r="Z15" i="58"/>
  <c r="AJ15" i="58"/>
  <c r="B17" i="58"/>
  <c r="AF17" i="58"/>
  <c r="Q18" i="58"/>
  <c r="AH18" i="58"/>
  <c r="Z19" i="58"/>
  <c r="AJ19" i="58"/>
  <c r="X23" i="58"/>
  <c r="AB15" i="58"/>
  <c r="AE16" i="58"/>
  <c r="M17" i="58"/>
  <c r="AD18" i="58" s="1"/>
  <c r="AG17" i="58"/>
  <c r="X18" i="58"/>
  <c r="AI18" i="58"/>
  <c r="AB19" i="58"/>
  <c r="Y23" i="58"/>
  <c r="B16" i="58"/>
  <c r="AF16" i="58"/>
  <c r="Q17" i="58"/>
  <c r="AH17" i="58"/>
  <c r="Z18" i="58"/>
  <c r="AJ18" i="58"/>
  <c r="AJ14" i="58"/>
  <c r="M16" i="58"/>
  <c r="AD17" i="58" s="1"/>
  <c r="AG16" i="58"/>
  <c r="X17" i="58"/>
  <c r="AI17" i="58"/>
  <c r="AB18" i="58"/>
  <c r="AE19" i="58"/>
  <c r="B15" i="58"/>
  <c r="AF15" i="58"/>
  <c r="Q16" i="58"/>
  <c r="AH16" i="58"/>
  <c r="Z17" i="58"/>
  <c r="AJ17" i="58"/>
  <c r="B19" i="58"/>
  <c r="AF19" i="58"/>
  <c r="M15" i="58"/>
  <c r="AD16" i="58" s="1"/>
  <c r="AG15" i="58"/>
  <c r="X16" i="58"/>
  <c r="AI16" i="58"/>
  <c r="AB17" i="58"/>
  <c r="AE18" i="58"/>
  <c r="M19" i="58"/>
  <c r="AG19" i="58"/>
  <c r="P23" i="58"/>
  <c r="Q23" i="58"/>
  <c r="Q15" i="58"/>
  <c r="AH15" i="58"/>
  <c r="Z16" i="58"/>
  <c r="AF18" i="58"/>
  <c r="X15" i="58"/>
  <c r="AI15" i="58"/>
  <c r="AB16" i="58"/>
  <c r="AE17" i="58"/>
  <c r="AG18" i="58"/>
  <c r="X19" i="58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J20" i="66" l="1"/>
  <c r="AJ21" i="66" s="1"/>
  <c r="AF20" i="66"/>
  <c r="AF21" i="66" s="1"/>
  <c r="AI20" i="66"/>
  <c r="AI21" i="66" s="1"/>
  <c r="AH20" i="66"/>
  <c r="AH21" i="66" s="1"/>
  <c r="AJ20" i="59"/>
  <c r="AJ21" i="59" s="1"/>
  <c r="AI20" i="59"/>
  <c r="AI21" i="59" s="1"/>
  <c r="AF20" i="58"/>
  <c r="AF21" i="58" s="1"/>
  <c r="AE15" i="58"/>
  <c r="AE20" i="58" s="1"/>
  <c r="AE21" i="58" s="1"/>
  <c r="AI20" i="58"/>
  <c r="AI21" i="58" s="1"/>
  <c r="AH20" i="58"/>
  <c r="AH21" i="58" s="1"/>
  <c r="AG20" i="59"/>
  <c r="AG21" i="59" s="1"/>
  <c r="AF15" i="59"/>
  <c r="AF20" i="59" s="1"/>
  <c r="AF21" i="59" s="1"/>
  <c r="AK20" i="59"/>
  <c r="AK21" i="59"/>
  <c r="AH20" i="59"/>
  <c r="AH21" i="59" s="1"/>
  <c r="AE15" i="59"/>
  <c r="AJ20" i="58"/>
  <c r="AJ21" i="58"/>
  <c r="AD15" i="58"/>
  <c r="AG20" i="58"/>
  <c r="AG21" i="58" s="1"/>
  <c r="AH17" i="8"/>
  <c r="AH18" i="8"/>
  <c r="AH19" i="8"/>
  <c r="AH16" i="8"/>
  <c r="AI16" i="8"/>
  <c r="AI17" i="8"/>
  <c r="AI18" i="8"/>
  <c r="AI19" i="8"/>
  <c r="AF19" i="8"/>
  <c r="AF16" i="8"/>
  <c r="AF17" i="8"/>
  <c r="AF18" i="8"/>
  <c r="AG18" i="8"/>
  <c r="AG19" i="8"/>
  <c r="AG16" i="8"/>
  <c r="AG17" i="8"/>
  <c r="AI25" i="8"/>
  <c r="AI26" i="8"/>
  <c r="AI27" i="8"/>
  <c r="AI28" i="8"/>
  <c r="AI29" i="8"/>
  <c r="AI30" i="8"/>
  <c r="AI31" i="8"/>
  <c r="AI32" i="8"/>
  <c r="AI33" i="8"/>
  <c r="AI34" i="8"/>
  <c r="AI35" i="8"/>
  <c r="AI36" i="8"/>
  <c r="AI37" i="8"/>
  <c r="AI38" i="8"/>
  <c r="AI39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24" i="8"/>
  <c r="AB16" i="8" l="1"/>
  <c r="AB17" i="8"/>
  <c r="AB18" i="8"/>
  <c r="AB19" i="8"/>
  <c r="AI14" i="8"/>
  <c r="Y23" i="8"/>
  <c r="AJ13" i="8"/>
  <c r="AJ12" i="8"/>
  <c r="AJ15" i="8" s="1"/>
  <c r="M14" i="8"/>
  <c r="P13" i="8"/>
  <c r="AE13" i="8"/>
  <c r="AE14" i="8" l="1"/>
  <c r="AE16" i="8"/>
  <c r="AE17" i="8"/>
  <c r="AE18" i="8"/>
  <c r="AE19" i="8"/>
  <c r="AJ19" i="8"/>
  <c r="AJ16" i="8"/>
  <c r="AJ14" i="8"/>
  <c r="AJ17" i="8"/>
  <c r="AJ18" i="8"/>
  <c r="AH25" i="8"/>
  <c r="AH26" i="8"/>
  <c r="AH27" i="8"/>
  <c r="AH28" i="8"/>
  <c r="AH29" i="8"/>
  <c r="AH30" i="8"/>
  <c r="AH31" i="8"/>
  <c r="AH32" i="8"/>
  <c r="AH33" i="8"/>
  <c r="AH34" i="8"/>
  <c r="AH35" i="8"/>
  <c r="AH36" i="8"/>
  <c r="AH37" i="8"/>
  <c r="AH38" i="8"/>
  <c r="AH39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24" i="8"/>
  <c r="Z18" i="8" s="1"/>
  <c r="X23" i="8"/>
  <c r="Z17" i="8" l="1"/>
  <c r="Z16" i="8"/>
  <c r="Z19" i="8"/>
  <c r="AJ21" i="8"/>
  <c r="AJ20" i="8"/>
  <c r="AH14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G38" i="8"/>
  <c r="AF38" i="8"/>
  <c r="AE38" i="8"/>
  <c r="AD38" i="8"/>
  <c r="AG37" i="8"/>
  <c r="AF37" i="8"/>
  <c r="AE37" i="8"/>
  <c r="AD37" i="8"/>
  <c r="AG36" i="8"/>
  <c r="AF36" i="8"/>
  <c r="AE36" i="8"/>
  <c r="AD36" i="8"/>
  <c r="AG35" i="8"/>
  <c r="AF35" i="8"/>
  <c r="AE35" i="8"/>
  <c r="AD35" i="8"/>
  <c r="AG34" i="8"/>
  <c r="AF34" i="8"/>
  <c r="AE34" i="8"/>
  <c r="AD34" i="8"/>
  <c r="AG33" i="8"/>
  <c r="AF33" i="8"/>
  <c r="AE33" i="8"/>
  <c r="AD33" i="8"/>
  <c r="AG32" i="8"/>
  <c r="AF32" i="8"/>
  <c r="AE32" i="8"/>
  <c r="AD32" i="8"/>
  <c r="AG31" i="8"/>
  <c r="AF31" i="8"/>
  <c r="AE31" i="8"/>
  <c r="AD31" i="8"/>
  <c r="AG30" i="8"/>
  <c r="AF30" i="8"/>
  <c r="AE30" i="8"/>
  <c r="AD30" i="8"/>
  <c r="AG29" i="8"/>
  <c r="AF29" i="8"/>
  <c r="AE29" i="8"/>
  <c r="AD29" i="8"/>
  <c r="AG28" i="8"/>
  <c r="AF28" i="8"/>
  <c r="AE28" i="8"/>
  <c r="AD28" i="8"/>
  <c r="AG27" i="8"/>
  <c r="AF27" i="8"/>
  <c r="AE27" i="8"/>
  <c r="AD27" i="8"/>
  <c r="AG26" i="8"/>
  <c r="AF26" i="8"/>
  <c r="AE26" i="8"/>
  <c r="AD26" i="8"/>
  <c r="AG25" i="8"/>
  <c r="AF25" i="8"/>
  <c r="AE25" i="8"/>
  <c r="AD25" i="8"/>
  <c r="AG24" i="8"/>
  <c r="AF24" i="8"/>
  <c r="AE24" i="8"/>
  <c r="AD24" i="8"/>
  <c r="AB15" i="8" s="1"/>
  <c r="AI15" i="8" s="1"/>
  <c r="A16" i="8"/>
  <c r="A17" i="8" s="1"/>
  <c r="A18" i="8" s="1"/>
  <c r="A19" i="8" s="1"/>
  <c r="L14" i="8"/>
  <c r="B10" i="8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17" i="8" l="1"/>
  <c r="AD18" i="8" s="1"/>
  <c r="M19" i="8"/>
  <c r="M16" i="8"/>
  <c r="AD17" i="8" s="1"/>
  <c r="M18" i="8"/>
  <c r="AD19" i="8" s="1"/>
  <c r="X17" i="8"/>
  <c r="X18" i="8"/>
  <c r="X19" i="8"/>
  <c r="X16" i="8"/>
  <c r="Z15" i="8"/>
  <c r="X15" i="8"/>
  <c r="AG15" i="8" s="1"/>
  <c r="M15" i="8"/>
  <c r="AE15" i="8" s="1"/>
  <c r="Q19" i="8"/>
  <c r="Q17" i="8"/>
  <c r="Q18" i="8"/>
  <c r="Q16" i="8"/>
  <c r="Q15" i="8"/>
  <c r="AF15" i="8" s="1"/>
  <c r="AG14" i="8"/>
  <c r="B15" i="8"/>
  <c r="B17" i="8"/>
  <c r="B19" i="8"/>
  <c r="B16" i="8"/>
  <c r="B18" i="8"/>
  <c r="W23" i="8"/>
  <c r="AF14" i="8"/>
  <c r="P23" i="8"/>
  <c r="Q23" i="8"/>
  <c r="AH15" i="8" l="1"/>
  <c r="AH20" i="8" s="1"/>
  <c r="AH21" i="8" s="1"/>
  <c r="AD15" i="8"/>
  <c r="AD16" i="8"/>
  <c r="AE20" i="8"/>
  <c r="AE21" i="8" s="1"/>
  <c r="AI20" i="8" l="1"/>
  <c r="AI21" i="8" s="1"/>
  <c r="AF20" i="8" l="1"/>
  <c r="AF21" i="8" s="1"/>
  <c r="AG20" i="8" l="1"/>
  <c r="AG21" i="8" s="1"/>
</calcChain>
</file>

<file path=xl/sharedStrings.xml><?xml version="1.0" encoding="utf-8"?>
<sst xmlns="http://schemas.openxmlformats.org/spreadsheetml/2006/main" count="1543" uniqueCount="90">
  <si>
    <t>El/la senyor/a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</si>
  <si>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</si>
  <si>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</si>
  <si>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</si>
  <si>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</si>
  <si>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</si>
  <si>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</si>
  <si>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</si>
  <si>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</si>
  <si>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</si>
  <si>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</si>
  <si>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</si>
  <si>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</si>
  <si>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</si>
  <si>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</si>
  <si>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</si>
  <si>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</si>
  <si>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</si>
  <si>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</si>
  <si>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</si>
  <si>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</si>
  <si>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</si>
  <si>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</si>
  <si>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</si>
  <si>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</si>
  <si>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</si>
  <si>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</si>
  <si>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</si>
  <si>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</si>
  <si>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</si>
  <si>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</si>
  <si>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</si>
  <si>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</si>
  <si>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</si>
  <si>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</si>
  <si>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</si>
  <si>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</si>
  <si>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</si>
  <si>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</si>
  <si>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</si>
  <si>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</si>
  <si>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</si>
  <si>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</si>
  <si>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</si>
  <si>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</si>
  <si>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</si>
  <si>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</si>
  <si>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</si>
  <si>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</si>
  <si>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</si>
  <si>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</si>
  <si>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</si>
  <si>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</si>
  <si>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</si>
  <si>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</si>
  <si>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</si>
  <si>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</si>
  <si>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</si>
  <si>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</si>
  <si>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</si>
  <si>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</si>
  <si>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</si>
  <si>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</si>
  <si>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</si>
  <si>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</si>
  <si>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</si>
  <si>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</si>
  <si>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Total blocs de punts</t>
  </si>
  <si>
    <t>En cas de que en una mateixa persona hagi participat en dos o més projectes o serveis alhora, la suma de la dedicació a tots ells no podrà superar el 100%</t>
  </si>
  <si>
    <t>Omplir només les caselles en Verd, les caselles grises s'ompliran automàticament. A la primera taula una fila per cada treballador del perfil. A la segona taula tantes files com experiències diferents tinguin els teballadors.</t>
  </si>
  <si>
    <t>Coordinador/a del contracte / Cap de projecte / Responsable de seguretat</t>
  </si>
  <si>
    <t>Consultor/a sènior (Easyvista / Arquitecte)</t>
  </si>
  <si>
    <t>Analista programador/a PHP</t>
  </si>
  <si>
    <t>Analista programador/a BI</t>
  </si>
  <si>
    <t>Coordinador/a del contracte/Cap de Projecte en projectes/serveis de gestió de serveis TI sobre plataformes ITSM amb més de 25.000 usuaris i més de 80.000 incidències anuals gestionades</t>
  </si>
  <si>
    <t>Consultor/a sènior (Easyvista /Arquitecte) en diferents rols relacionats amb configuració, desplegament i integració d’EasyVista, incloent arquitectura de sistemes i seguretat TIC sempre relacionada amb la plataforma Easyvista</t>
  </si>
  <si>
    <t>EV Service Manager Foundation</t>
  </si>
  <si>
    <t>No</t>
  </si>
  <si>
    <t>Analista programador/a PHP en diferents rols relacionats amb desenvolupament d’aplicacions PHP i mòduls d’Easyvista</t>
  </si>
  <si>
    <t>Analista programador/a BI en diferents rols relacionats amb l’anàlisi de dades, creació de dashboards i integració amb sistemes de reporting Power BI i Report Server de Microsoft, amb dades provinents d’EasyVista o sistemes de gestió de serveis ITSM similars</t>
  </si>
  <si>
    <t>Punts adicionals per cada bloc d'anys</t>
  </si>
  <si>
    <t>Màxims punts per anys experiència addicional</t>
  </si>
  <si>
    <t>Màxims anys addicionals experiència</t>
  </si>
  <si>
    <t>EV Service Apps</t>
  </si>
  <si>
    <t>0,5 per certificació
Màxim 1 punt</t>
  </si>
  <si>
    <t>1 per certificació
Màxim 1 punt</t>
  </si>
  <si>
    <t>Experiència 1. Anys experiència mínima</t>
  </si>
  <si>
    <t>Experiència 2. Anys experiència mínima</t>
  </si>
  <si>
    <t>Experiència 3. Anys experiència mínima</t>
  </si>
  <si>
    <t>Experiència 4. Anys experiència mínima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</si>
</sst>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7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/>
    <xf numFmtId="0" fontId="3" fillId="0" borderId="6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left"/>
    </xf>
    <xf numFmtId="0" fontId="1" fillId="0" borderId="10" xfId="0" applyFont="1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14" fontId="5" fillId="0" borderId="0" xfId="0" applyNumberFormat="1" applyFont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Alignment="1">
      <alignment vertic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2" fontId="16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4" fontId="5" fillId="0" borderId="0" xfId="0" applyNumberFormat="1" applyFont="1"/>
    <xf numFmtId="2" fontId="16" fillId="0" borderId="0" xfId="0" applyNumberFormat="1" applyFont="1" applyAlignment="1">
      <alignment horizontal="center"/>
    </xf>
    <xf numFmtId="0" fontId="5" fillId="4" borderId="13" xfId="0" applyFont="1" applyFill="1" applyBorder="1" applyAlignment="1">
      <alignment vertical="center"/>
    </xf>
    <xf numFmtId="0" fontId="5" fillId="4" borderId="10" xfId="0" applyFont="1" applyFill="1" applyBorder="1"/>
    <xf numFmtId="0" fontId="16" fillId="4" borderId="10" xfId="0" applyFont="1" applyFill="1" applyBorder="1"/>
    <xf numFmtId="49" fontId="5" fillId="0" borderId="10" xfId="0" quotePrefix="1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49" fontId="5" fillId="0" borderId="10" xfId="0" applyNumberFormat="1" applyFont="1" applyBorder="1" applyAlignment="1">
      <alignment horizontal="left"/>
    </xf>
    <xf numFmtId="0" fontId="5" fillId="6" borderId="11" xfId="0" applyFont="1" applyFill="1" applyBorder="1" applyProtection="1">
      <protection locked="0"/>
    </xf>
    <xf numFmtId="0" fontId="5" fillId="6" borderId="12" xfId="0" applyFont="1" applyFill="1" applyBorder="1" applyProtection="1">
      <protection locked="0"/>
    </xf>
    <xf numFmtId="2" fontId="16" fillId="8" borderId="11" xfId="0" applyNumberFormat="1" applyFont="1" applyFill="1" applyBorder="1" applyAlignment="1">
      <alignment horizontal="center"/>
    </xf>
    <xf numFmtId="2" fontId="16" fillId="8" borderId="12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left"/>
    </xf>
    <xf numFmtId="0" fontId="5" fillId="0" borderId="0" xfId="0" applyFont="1" applyProtection="1">
      <protection locked="0"/>
    </xf>
    <xf numFmtId="164" fontId="5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49" fontId="5" fillId="0" borderId="29" xfId="0" quotePrefix="1" applyNumberFormat="1" applyFont="1" applyBorder="1" applyAlignment="1">
      <alignment horizontal="center" vertical="center" wrapText="1"/>
    </xf>
    <xf numFmtId="49" fontId="1" fillId="9" borderId="24" xfId="0" applyNumberFormat="1" applyFont="1" applyFill="1" applyBorder="1" applyAlignment="1">
      <alignment horizontal="center" vertical="center" wrapText="1"/>
    </xf>
    <xf numFmtId="49" fontId="1" fillId="9" borderId="25" xfId="0" applyNumberFormat="1" applyFont="1" applyFill="1" applyBorder="1" applyAlignment="1">
      <alignment horizontal="center" vertical="center" wrapText="1"/>
    </xf>
    <xf numFmtId="0" fontId="1" fillId="9" borderId="23" xfId="0" applyFont="1" applyFill="1" applyBorder="1" applyAlignment="1">
      <alignment horizontal="center" vertical="center" wrapText="1"/>
    </xf>
    <xf numFmtId="0" fontId="1" fillId="9" borderId="24" xfId="0" applyFont="1" applyFill="1" applyBorder="1" applyAlignment="1">
      <alignment horizontal="center" vertical="center" wrapText="1"/>
    </xf>
    <xf numFmtId="0" fontId="1" fillId="9" borderId="25" xfId="0" applyFont="1" applyFill="1" applyBorder="1" applyAlignment="1">
      <alignment horizontal="center" vertical="center" wrapText="1"/>
    </xf>
    <xf numFmtId="0" fontId="1" fillId="10" borderId="23" xfId="0" applyFont="1" applyFill="1" applyBorder="1" applyAlignment="1">
      <alignment horizontal="center" vertical="center" wrapText="1"/>
    </xf>
    <xf numFmtId="0" fontId="1" fillId="10" borderId="24" xfId="0" applyFont="1" applyFill="1" applyBorder="1" applyAlignment="1">
      <alignment horizontal="center" vertical="center" wrapText="1"/>
    </xf>
    <xf numFmtId="0" fontId="1" fillId="10" borderId="25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11" borderId="23" xfId="0" applyFont="1" applyFill="1" applyBorder="1" applyAlignment="1">
      <alignment horizontal="center" vertical="center" wrapText="1"/>
    </xf>
    <xf numFmtId="0" fontId="1" fillId="11" borderId="24" xfId="0" applyFont="1" applyFill="1" applyBorder="1" applyAlignment="1">
      <alignment horizontal="center" vertical="center" wrapText="1"/>
    </xf>
    <xf numFmtId="0" fontId="1" fillId="11" borderId="25" xfId="0" applyFont="1" applyFill="1" applyBorder="1" applyAlignment="1">
      <alignment horizontal="center" vertical="center" wrapText="1"/>
    </xf>
    <xf numFmtId="0" fontId="1" fillId="12" borderId="24" xfId="0" applyFont="1" applyFill="1" applyBorder="1" applyAlignment="1">
      <alignment horizontal="center" vertical="center" wrapText="1"/>
    </xf>
    <xf numFmtId="0" fontId="1" fillId="12" borderId="25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0" fillId="0" borderId="10" xfId="0" applyFont="1" applyBorder="1" applyAlignment="1">
      <alignment horizontal="center" vertical="center" wrapText="1"/>
    </xf>
    <xf numFmtId="0" fontId="5" fillId="0" borderId="27" xfId="0" quotePrefix="1" applyNumberFormat="1" applyFont="1" applyBorder="1" applyAlignment="1">
      <alignment horizontal="center" vertical="center" wrapText="1"/>
    </xf>
    <xf numFmtId="0" fontId="5" fillId="0" borderId="30" xfId="0" quotePrefix="1" applyNumberFormat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" fillId="12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11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4" customFormat="1" ht="60.75" customHeight="1" x14ac:dyDescent="0.25">
      <c r="B1" s="108" t="s">
        <v>1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20" s="4" customFormat="1" ht="13.5" customHeight="1" x14ac:dyDescent="0.25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20" s="4" customFormat="1" ht="30.75" customHeight="1" x14ac:dyDescent="0.25">
      <c r="B3" s="108" t="s">
        <v>30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20" s="4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4" customFormat="1" x14ac:dyDescent="0.25">
      <c r="A6" s="16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/>
    </row>
    <row r="7" spans="1:20" s="4" customFormat="1" x14ac:dyDescent="0.25">
      <c r="A7" s="10" t="s">
        <v>0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P7" s="8"/>
      <c r="T7" s="5"/>
    </row>
    <row r="8" spans="1:20" s="4" customFormat="1" x14ac:dyDescent="0.2">
      <c r="A8" s="13" t="s">
        <v>4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8"/>
      <c r="P8" s="8"/>
      <c r="T8" s="5"/>
    </row>
    <row r="9" spans="1:20" s="4" customFormat="1" ht="15.75" customHeight="1" x14ac:dyDescent="0.2">
      <c r="A9" s="13" t="s">
        <v>5</v>
      </c>
      <c r="B9" s="105"/>
      <c r="C9" s="105"/>
      <c r="D9" s="14"/>
      <c r="E9" s="14"/>
      <c r="F9" s="14"/>
      <c r="G9" s="9"/>
      <c r="H9" s="9"/>
      <c r="I9" s="9"/>
      <c r="J9" s="9"/>
      <c r="K9" s="8"/>
      <c r="L9" s="8"/>
      <c r="M9" s="8"/>
      <c r="N9" s="8"/>
      <c r="O9" s="8"/>
      <c r="P9" s="9"/>
      <c r="T9" s="5"/>
    </row>
    <row r="10" spans="1:20" s="4" customFormat="1" ht="15.75" customHeight="1" x14ac:dyDescent="0.2">
      <c r="A10" s="13" t="s">
        <v>6</v>
      </c>
      <c r="B10" s="9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T10" s="5"/>
    </row>
    <row r="11" spans="1:20" s="4" customFormat="1" ht="15.75" customHeight="1" x14ac:dyDescent="0.2">
      <c r="A11" s="13" t="s">
        <v>7</v>
      </c>
      <c r="B11" s="105"/>
      <c r="C11" s="105"/>
      <c r="D11" s="14" t="s">
        <v>8</v>
      </c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T11" s="5"/>
    </row>
    <row r="12" spans="1:20" s="4" customFormat="1" ht="44.25" customHeight="1" x14ac:dyDescent="0.2">
      <c r="A12" s="106" t="s">
        <v>12</v>
      </c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5"/>
    </row>
    <row r="13" spans="1:20" s="4" customFormat="1" ht="12" customHeight="1" thickBot="1" x14ac:dyDescent="0.25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5"/>
      <c r="Q13" s="6"/>
      <c r="R13" s="6"/>
      <c r="S13" s="6"/>
      <c r="T13" s="7"/>
    </row>
    <row r="14" spans="1:20" s="4" customFormat="1" x14ac:dyDescent="0.2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6" spans="1:20" ht="15.75" customHeight="1" x14ac:dyDescent="0.25">
      <c r="A16" s="28" t="s">
        <v>14</v>
      </c>
      <c r="B16" s="28" t="s">
        <v>38</v>
      </c>
      <c r="C16" s="28" t="s">
        <v>39</v>
      </c>
      <c r="D16" s="28" t="s">
        <v>24</v>
      </c>
      <c r="E16" s="28" t="s">
        <v>36</v>
      </c>
    </row>
    <row r="17" spans="1:5" x14ac:dyDescent="0.25">
      <c r="A17" s="30" t="s">
        <v>34</v>
      </c>
      <c r="B17" s="33"/>
      <c r="C17" s="33"/>
      <c r="D17" s="29" t="s">
        <v>35</v>
      </c>
      <c r="E17" s="29" t="s">
        <v>35</v>
      </c>
    </row>
    <row r="18" spans="1:5" x14ac:dyDescent="0.25">
      <c r="A18" s="30" t="e">
        <f>#REF!</f>
        <v>#REF!</v>
      </c>
      <c r="B18" s="29" t="e">
        <f>#REF!</f>
        <v>#REF!</v>
      </c>
      <c r="C18" s="29" t="e">
        <f>#REF!</f>
        <v>#REF!</v>
      </c>
      <c r="D18" s="29" t="e">
        <f>#REF!</f>
        <v>#REF!</v>
      </c>
      <c r="E18" s="29" t="e">
        <f>#REF!</f>
        <v>#REF!</v>
      </c>
    </row>
    <row r="19" spans="1:5" x14ac:dyDescent="0.25">
      <c r="A19" s="30" t="e">
        <f>#REF!</f>
        <v>#REF!</v>
      </c>
      <c r="B19" s="29" t="e">
        <f>#REF!</f>
        <v>#REF!</v>
      </c>
      <c r="C19" s="29" t="e">
        <f>#REF!</f>
        <v>#REF!</v>
      </c>
      <c r="D19" s="29" t="e">
        <f>#REF!</f>
        <v>#REF!</v>
      </c>
      <c r="E19" s="29" t="e">
        <f>#REF!</f>
        <v>#REF!</v>
      </c>
    </row>
    <row r="20" spans="1:5" x14ac:dyDescent="0.25">
      <c r="A20" s="30" t="e">
        <f>#REF!</f>
        <v>#REF!</v>
      </c>
      <c r="B20" s="29" t="e">
        <f>#REF!</f>
        <v>#REF!</v>
      </c>
      <c r="C20" s="29" t="e">
        <f>#REF!</f>
        <v>#REF!</v>
      </c>
      <c r="D20" s="29" t="e">
        <f>#REF!</f>
        <v>#REF!</v>
      </c>
      <c r="E20" s="29" t="e">
        <f>#REF!</f>
        <v>#REF!</v>
      </c>
    </row>
    <row r="21" spans="1:5" x14ac:dyDescent="0.25">
      <c r="A21" s="30" t="e">
        <f>#REF!</f>
        <v>#REF!</v>
      </c>
      <c r="B21" s="29" t="e">
        <f>#REF!</f>
        <v>#REF!</v>
      </c>
      <c r="C21" s="29" t="e">
        <f>#REF!</f>
        <v>#REF!</v>
      </c>
      <c r="D21" s="29" t="e">
        <f>#REF!</f>
        <v>#REF!</v>
      </c>
      <c r="E21" s="29" t="e">
        <f>#REF!</f>
        <v>#REF!</v>
      </c>
    </row>
    <row r="22" spans="1:5" x14ac:dyDescent="0.25">
      <c r="A22" s="30" t="e">
        <f>#REF!</f>
        <v>#REF!</v>
      </c>
      <c r="B22" s="29" t="e">
        <f>#REF!</f>
        <v>#REF!</v>
      </c>
      <c r="C22" s="29" t="e">
        <f>#REF!</f>
        <v>#REF!</v>
      </c>
      <c r="D22" s="29" t="e">
        <f>#REF!</f>
        <v>#REF!</v>
      </c>
      <c r="E22" s="29" t="e">
        <f>#REF!</f>
        <v>#REF!</v>
      </c>
    </row>
    <row r="23" spans="1:5" x14ac:dyDescent="0.25">
      <c r="A23" s="30" t="e">
        <f>#REF!</f>
        <v>#REF!</v>
      </c>
      <c r="B23" s="29" t="e">
        <f>#REF!</f>
        <v>#REF!</v>
      </c>
      <c r="C23" s="29" t="e">
        <f>#REF!</f>
        <v>#REF!</v>
      </c>
      <c r="D23" s="29" t="e">
        <f>#REF!</f>
        <v>#REF!</v>
      </c>
      <c r="E23" s="29" t="e">
        <f>#REF!</f>
        <v>#REF!</v>
      </c>
    </row>
    <row r="24" spans="1:5" x14ac:dyDescent="0.25">
      <c r="A24" s="30" t="e">
        <f>#REF!</f>
        <v>#REF!</v>
      </c>
      <c r="B24" s="29" t="e">
        <f>#REF!</f>
        <v>#REF!</v>
      </c>
      <c r="C24" s="29" t="e">
        <f>#REF!</f>
        <v>#REF!</v>
      </c>
      <c r="D24" s="29" t="e">
        <f>#REF!</f>
        <v>#REF!</v>
      </c>
      <c r="E24" s="29" t="e">
        <f>#REF!</f>
        <v>#REF!</v>
      </c>
    </row>
    <row r="25" spans="1:5" x14ac:dyDescent="0.25">
      <c r="A25" s="30" t="e">
        <f>#REF!</f>
        <v>#REF!</v>
      </c>
      <c r="B25" s="29" t="e">
        <f>#REF!</f>
        <v>#REF!</v>
      </c>
      <c r="C25" s="29" t="e">
        <f>#REF!</f>
        <v>#REF!</v>
      </c>
      <c r="D25" s="29" t="e">
        <f>#REF!</f>
        <v>#REF!</v>
      </c>
      <c r="E25" s="29" t="e">
        <f>#REF!</f>
        <v>#REF!</v>
      </c>
    </row>
    <row r="26" spans="1:5" x14ac:dyDescent="0.25">
      <c r="A26" s="30" t="e">
        <f>#REF!</f>
        <v>#REF!</v>
      </c>
      <c r="B26" s="29" t="e">
        <f>#REF!</f>
        <v>#REF!</v>
      </c>
      <c r="C26" s="29" t="e">
        <f>#REF!</f>
        <v>#REF!</v>
      </c>
      <c r="D26" s="29" t="e">
        <f>#REF!</f>
        <v>#REF!</v>
      </c>
      <c r="E26" s="29" t="e">
        <f>#REF!</f>
        <v>#REF!</v>
      </c>
    </row>
    <row r="27" spans="1:5" x14ac:dyDescent="0.25">
      <c r="A27" s="30" t="e">
        <f>#REF!</f>
        <v>#REF!</v>
      </c>
      <c r="B27" s="29" t="e">
        <f>#REF!</f>
        <v>#REF!</v>
      </c>
      <c r="C27" s="29" t="e">
        <f>#REF!</f>
        <v>#REF!</v>
      </c>
      <c r="D27" s="29" t="e">
        <f>#REF!</f>
        <v>#REF!</v>
      </c>
      <c r="E27" s="29" t="e">
        <f>#REF!</f>
        <v>#REF!</v>
      </c>
    </row>
    <row r="28" spans="1:5" x14ac:dyDescent="0.25">
      <c r="A28" s="30" t="e">
        <f>#REF!</f>
        <v>#REF!</v>
      </c>
      <c r="B28" s="29" t="e">
        <f>#REF!</f>
        <v>#REF!</v>
      </c>
      <c r="C28" s="29" t="e">
        <f>#REF!</f>
        <v>#REF!</v>
      </c>
      <c r="D28" s="29" t="e">
        <f>#REF!</f>
        <v>#REF!</v>
      </c>
      <c r="E28" s="29" t="e">
        <f>#REF!</f>
        <v>#REF!</v>
      </c>
    </row>
    <row r="29" spans="1:5" x14ac:dyDescent="0.25">
      <c r="A29" s="30" t="e">
        <f>#REF!</f>
        <v>#REF!</v>
      </c>
      <c r="B29" s="29" t="e">
        <f>#REF!</f>
        <v>#REF!</v>
      </c>
      <c r="C29" s="29" t="e">
        <f>#REF!</f>
        <v>#REF!</v>
      </c>
      <c r="D29" s="29" t="e">
        <f>#REF!</f>
        <v>#REF!</v>
      </c>
      <c r="E29" s="29" t="e">
        <f>#REF!</f>
        <v>#REF!</v>
      </c>
    </row>
    <row r="30" spans="1:5" x14ac:dyDescent="0.25">
      <c r="A30" s="30" t="e">
        <f>#REF!</f>
        <v>#REF!</v>
      </c>
      <c r="B30" s="29" t="e">
        <f>#REF!</f>
        <v>#REF!</v>
      </c>
      <c r="C30" s="29" t="e">
        <f>#REF!</f>
        <v>#REF!</v>
      </c>
      <c r="D30" s="29" t="e">
        <f>#REF!</f>
        <v>#REF!</v>
      </c>
      <c r="E30" s="29" t="e">
        <f>#REF!</f>
        <v>#REF!</v>
      </c>
    </row>
    <row r="31" spans="1:5" x14ac:dyDescent="0.25">
      <c r="A31" s="30" t="e">
        <f>#REF!</f>
        <v>#REF!</v>
      </c>
      <c r="B31" s="29" t="e">
        <f>#REF!</f>
        <v>#REF!</v>
      </c>
      <c r="C31" s="29" t="e">
        <f>#REF!</f>
        <v>#REF!</v>
      </c>
      <c r="D31" s="29" t="e">
        <f>#REF!</f>
        <v>#REF!</v>
      </c>
      <c r="E31" s="29" t="e">
        <f>#REF!</f>
        <v>#REF!</v>
      </c>
    </row>
    <row r="32" spans="1:5" x14ac:dyDescent="0.25">
      <c r="A32" s="30" t="e">
        <f>#REF!</f>
        <v>#REF!</v>
      </c>
      <c r="B32" s="29" t="e">
        <f>#REF!</f>
        <v>#REF!</v>
      </c>
      <c r="C32" s="29" t="e">
        <f>#REF!</f>
        <v>#REF!</v>
      </c>
      <c r="D32" s="29" t="e">
        <f>#REF!</f>
        <v>#REF!</v>
      </c>
      <c r="E32" s="29" t="e">
        <f>#REF!</f>
        <v>#REF!</v>
      </c>
    </row>
    <row r="33" spans="1:5" x14ac:dyDescent="0.25">
      <c r="A33" s="30" t="e">
        <f>#REF!</f>
        <v>#REF!</v>
      </c>
      <c r="B33" s="29" t="e">
        <f>#REF!</f>
        <v>#REF!</v>
      </c>
      <c r="C33" s="29" t="e">
        <f>#REF!</f>
        <v>#REF!</v>
      </c>
      <c r="D33" s="29" t="e">
        <f>#REF!</f>
        <v>#REF!</v>
      </c>
      <c r="E33" s="29" t="e">
        <f>#REF!</f>
        <v>#REF!</v>
      </c>
    </row>
    <row r="34" spans="1:5" x14ac:dyDescent="0.25">
      <c r="A34" s="30" t="e">
        <f>#REF!</f>
        <v>#REF!</v>
      </c>
      <c r="B34" s="29" t="e">
        <f>#REF!</f>
        <v>#REF!</v>
      </c>
      <c r="C34" s="29" t="e">
        <f>#REF!</f>
        <v>#REF!</v>
      </c>
      <c r="D34" s="29" t="e">
        <f>#REF!</f>
        <v>#REF!</v>
      </c>
      <c r="E34" s="29" t="e">
        <f>#REF!</f>
        <v>#REF!</v>
      </c>
    </row>
    <row r="35" spans="1:5" x14ac:dyDescent="0.25">
      <c r="A35" s="30" t="e">
        <f>#REF!</f>
        <v>#REF!</v>
      </c>
      <c r="B35" s="29" t="e">
        <f>#REF!</f>
        <v>#REF!</v>
      </c>
      <c r="C35" s="29" t="e">
        <f>#REF!</f>
        <v>#REF!</v>
      </c>
      <c r="D35" s="29" t="e">
        <f>#REF!</f>
        <v>#REF!</v>
      </c>
      <c r="E35" s="29" t="e">
        <f>#REF!</f>
        <v>#REF!</v>
      </c>
    </row>
    <row r="36" spans="1:5" x14ac:dyDescent="0.25">
      <c r="A36" s="30" t="e">
        <f>#REF!</f>
        <v>#REF!</v>
      </c>
      <c r="B36" s="29" t="e">
        <f>#REF!</f>
        <v>#REF!</v>
      </c>
      <c r="C36" s="29" t="e">
        <f>#REF!</f>
        <v>#REF!</v>
      </c>
      <c r="D36" s="29" t="e">
        <f>#REF!</f>
        <v>#REF!</v>
      </c>
      <c r="E36" s="29" t="e">
        <f>#REF!</f>
        <v>#REF!</v>
      </c>
    </row>
    <row r="37" spans="1:5" x14ac:dyDescent="0.25">
      <c r="A37" s="30" t="e">
        <f>#REF!</f>
        <v>#REF!</v>
      </c>
      <c r="B37" s="29" t="e">
        <f>#REF!</f>
        <v>#REF!</v>
      </c>
      <c r="C37" s="29" t="e">
        <f>#REF!</f>
        <v>#REF!</v>
      </c>
      <c r="D37" s="29" t="e">
        <f>#REF!</f>
        <v>#REF!</v>
      </c>
      <c r="E37" s="29" t="e">
        <f>#REF!</f>
        <v>#REF!</v>
      </c>
    </row>
    <row r="38" spans="1:5" x14ac:dyDescent="0.25">
      <c r="A38" s="30" t="e">
        <f>#REF!</f>
        <v>#REF!</v>
      </c>
      <c r="B38" s="29" t="e">
        <f>#REF!</f>
        <v>#REF!</v>
      </c>
      <c r="C38" s="29" t="e">
        <f>#REF!</f>
        <v>#REF!</v>
      </c>
      <c r="D38" s="29" t="e">
        <f>#REF!</f>
        <v>#REF!</v>
      </c>
      <c r="E38" s="29" t="e">
        <f>#REF!</f>
        <v>#REF!</v>
      </c>
    </row>
    <row r="39" spans="1:5" x14ac:dyDescent="0.25">
      <c r="A39" s="30" t="e">
        <f>#REF!</f>
        <v>#REF!</v>
      </c>
      <c r="B39" s="29" t="e">
        <f>#REF!</f>
        <v>#REF!</v>
      </c>
      <c r="C39" s="29" t="e">
        <f>#REF!</f>
        <v>#REF!</v>
      </c>
      <c r="D39" s="29" t="e">
        <f>#REF!</f>
        <v>#REF!</v>
      </c>
      <c r="E39" s="29" t="e">
        <f>#REF!</f>
        <v>#REF!</v>
      </c>
    </row>
    <row r="40" spans="1:5" x14ac:dyDescent="0.25">
      <c r="A40" s="30" t="e">
        <f>#REF!</f>
        <v>#REF!</v>
      </c>
      <c r="B40" s="29" t="e">
        <f>#REF!</f>
        <v>#REF!</v>
      </c>
      <c r="C40" s="29" t="e">
        <f>#REF!</f>
        <v>#REF!</v>
      </c>
      <c r="D40" s="29" t="e">
        <f>#REF!</f>
        <v>#REF!</v>
      </c>
      <c r="E40" s="29" t="e">
        <f>#REF!</f>
        <v>#REF!</v>
      </c>
    </row>
    <row r="41" spans="1:5" x14ac:dyDescent="0.25">
      <c r="A41" s="30" t="e">
        <f>#REF!</f>
        <v>#REF!</v>
      </c>
      <c r="B41" s="29" t="e">
        <f>#REF!</f>
        <v>#REF!</v>
      </c>
      <c r="C41" s="29" t="e">
        <f>#REF!</f>
        <v>#REF!</v>
      </c>
      <c r="D41" s="29" t="e">
        <f>#REF!</f>
        <v>#REF!</v>
      </c>
      <c r="E41" s="29" t="e">
        <f>#REF!</f>
        <v>#REF!</v>
      </c>
    </row>
    <row r="42" spans="1:5" x14ac:dyDescent="0.25">
      <c r="A42" s="30" t="e">
        <f>#REF!</f>
        <v>#REF!</v>
      </c>
      <c r="B42" s="29" t="e">
        <f>#REF!</f>
        <v>#REF!</v>
      </c>
      <c r="C42" s="29" t="e">
        <f>#REF!</f>
        <v>#REF!</v>
      </c>
      <c r="D42" s="29" t="e">
        <f>#REF!</f>
        <v>#REF!</v>
      </c>
      <c r="E42" s="29" t="e">
        <f>#REF!</f>
        <v>#REF!</v>
      </c>
    </row>
    <row r="43" spans="1:5" x14ac:dyDescent="0.25">
      <c r="A43" s="30" t="e">
        <f>#REF!</f>
        <v>#REF!</v>
      </c>
      <c r="B43" s="29" t="e">
        <f>#REF!</f>
        <v>#REF!</v>
      </c>
      <c r="C43" s="29" t="e">
        <f>#REF!</f>
        <v>#REF!</v>
      </c>
      <c r="D43" s="29" t="e">
        <f>#REF!</f>
        <v>#REF!</v>
      </c>
      <c r="E43" s="29" t="e">
        <f>#REF!</f>
        <v>#REF!</v>
      </c>
    </row>
    <row r="44" spans="1:5" x14ac:dyDescent="0.25">
      <c r="A44" s="30" t="e">
        <f>#REF!</f>
        <v>#REF!</v>
      </c>
      <c r="B44" s="29" t="e">
        <f>#REF!</f>
        <v>#REF!</v>
      </c>
      <c r="C44" s="29" t="e">
        <f>#REF!</f>
        <v>#REF!</v>
      </c>
      <c r="D44" s="29" t="e">
        <f>#REF!</f>
        <v>#REF!</v>
      </c>
      <c r="E44" s="29" t="e">
        <f>#REF!</f>
        <v>#REF!</v>
      </c>
    </row>
    <row r="45" spans="1:5" x14ac:dyDescent="0.25">
      <c r="A45" s="30" t="e">
        <f>#REF!</f>
        <v>#REF!</v>
      </c>
      <c r="B45" s="29" t="e">
        <f>#REF!</f>
        <v>#REF!</v>
      </c>
      <c r="C45" s="29" t="e">
        <f>#REF!</f>
        <v>#REF!</v>
      </c>
      <c r="D45" s="29" t="e">
        <f>#REF!</f>
        <v>#REF!</v>
      </c>
      <c r="E45" s="29" t="e">
        <f>#REF!</f>
        <v>#REF!</v>
      </c>
    </row>
    <row r="46" spans="1:5" x14ac:dyDescent="0.25">
      <c r="A46" s="30" t="e">
        <f>#REF!</f>
        <v>#REF!</v>
      </c>
      <c r="B46" s="29" t="e">
        <f>#REF!</f>
        <v>#REF!</v>
      </c>
      <c r="C46" s="29" t="e">
        <f>#REF!</f>
        <v>#REF!</v>
      </c>
      <c r="D46" s="29" t="e">
        <f>#REF!</f>
        <v>#REF!</v>
      </c>
      <c r="E46" s="29" t="e">
        <f>#REF!</f>
        <v>#REF!</v>
      </c>
    </row>
    <row r="47" spans="1:5" x14ac:dyDescent="0.25">
      <c r="A47" s="30" t="e">
        <f>#REF!</f>
        <v>#REF!</v>
      </c>
      <c r="B47" s="29" t="e">
        <f>#REF!</f>
        <v>#REF!</v>
      </c>
      <c r="C47" s="29" t="e">
        <f>#REF!</f>
        <v>#REF!</v>
      </c>
      <c r="D47" s="29" t="e">
        <f>#REF!</f>
        <v>#REF!</v>
      </c>
      <c r="E47" s="29" t="e">
        <f>#REF!</f>
        <v>#REF!</v>
      </c>
    </row>
    <row r="48" spans="1:5" x14ac:dyDescent="0.25">
      <c r="A48" s="30" t="e">
        <f>#REF!</f>
        <v>#REF!</v>
      </c>
      <c r="B48" s="29" t="e">
        <f>#REF!</f>
        <v>#REF!</v>
      </c>
      <c r="C48" s="29" t="e">
        <f>#REF!</f>
        <v>#REF!</v>
      </c>
      <c r="D48" s="29" t="e">
        <f>#REF!</f>
        <v>#REF!</v>
      </c>
      <c r="E48" s="29" t="e">
        <f>#REF!</f>
        <v>#REF!</v>
      </c>
    </row>
    <row r="49" spans="1:5" x14ac:dyDescent="0.25">
      <c r="A49" s="30" t="e">
        <f>#REF!</f>
        <v>#REF!</v>
      </c>
      <c r="B49" s="29" t="e">
        <f>#REF!</f>
        <v>#REF!</v>
      </c>
      <c r="C49" s="29" t="e">
        <f>#REF!</f>
        <v>#REF!</v>
      </c>
      <c r="D49" s="29" t="e">
        <f>#REF!</f>
        <v>#REF!</v>
      </c>
      <c r="E49" s="29" t="e">
        <f>#REF!</f>
        <v>#REF!</v>
      </c>
    </row>
    <row r="50" spans="1:5" x14ac:dyDescent="0.25">
      <c r="A50" s="30" t="e">
        <f>#REF!</f>
        <v>#REF!</v>
      </c>
      <c r="B50" s="29" t="e">
        <f>#REF!</f>
        <v>#REF!</v>
      </c>
      <c r="C50" s="29" t="e">
        <f>#REF!</f>
        <v>#REF!</v>
      </c>
      <c r="D50" s="29" t="e">
        <f>#REF!</f>
        <v>#REF!</v>
      </c>
      <c r="E50" s="29" t="e">
        <f>#REF!</f>
        <v>#REF!</v>
      </c>
    </row>
    <row r="51" spans="1:5" x14ac:dyDescent="0.25">
      <c r="A51" s="30" t="e">
        <f>#REF!</f>
        <v>#REF!</v>
      </c>
      <c r="B51" s="29" t="e">
        <f>#REF!</f>
        <v>#REF!</v>
      </c>
      <c r="C51" s="29" t="e">
        <f>#REF!</f>
        <v>#REF!</v>
      </c>
      <c r="D51" s="29" t="e">
        <f>#REF!</f>
        <v>#REF!</v>
      </c>
      <c r="E51" s="29" t="e">
        <f>#REF!</f>
        <v>#REF!</v>
      </c>
    </row>
    <row r="52" spans="1:5" x14ac:dyDescent="0.25">
      <c r="A52" s="30" t="e">
        <f>#REF!</f>
        <v>#REF!</v>
      </c>
      <c r="B52" s="29" t="e">
        <f>#REF!</f>
        <v>#REF!</v>
      </c>
      <c r="C52" s="29" t="e">
        <f>#REF!</f>
        <v>#REF!</v>
      </c>
      <c r="D52" s="29" t="e">
        <f>#REF!</f>
        <v>#REF!</v>
      </c>
      <c r="E52" s="29" t="e">
        <f>#REF!</f>
        <v>#REF!</v>
      </c>
    </row>
    <row r="53" spans="1:5" x14ac:dyDescent="0.25">
      <c r="A53" s="30" t="e">
        <f>#REF!</f>
        <v>#REF!</v>
      </c>
      <c r="B53" s="29" t="e">
        <f>#REF!</f>
        <v>#REF!</v>
      </c>
      <c r="C53" s="29" t="e">
        <f>#REF!</f>
        <v>#REF!</v>
      </c>
      <c r="D53" s="29" t="e">
        <f>#REF!</f>
        <v>#REF!</v>
      </c>
      <c r="E53" s="29" t="e">
        <f>#REF!</f>
        <v>#REF!</v>
      </c>
    </row>
    <row r="54" spans="1:5" x14ac:dyDescent="0.25">
      <c r="A54" s="30" t="e">
        <f>#REF!</f>
        <v>#REF!</v>
      </c>
      <c r="B54" s="29" t="e">
        <f>#REF!</f>
        <v>#REF!</v>
      </c>
      <c r="C54" s="29" t="e">
        <f>#REF!</f>
        <v>#REF!</v>
      </c>
      <c r="D54" s="29" t="e">
        <f>#REF!</f>
        <v>#REF!</v>
      </c>
      <c r="E54" s="29" t="e">
        <f>#REF!</f>
        <v>#REF!</v>
      </c>
    </row>
    <row r="55" spans="1:5" x14ac:dyDescent="0.25">
      <c r="A55" s="30" t="e">
        <f>#REF!</f>
        <v>#REF!</v>
      </c>
      <c r="B55" s="29" t="e">
        <f>#REF!</f>
        <v>#REF!</v>
      </c>
      <c r="C55" s="29" t="e">
        <f>#REF!</f>
        <v>#REF!</v>
      </c>
      <c r="D55" s="29" t="e">
        <f>#REF!</f>
        <v>#REF!</v>
      </c>
      <c r="E55" s="29" t="e">
        <f>#REF!</f>
        <v>#REF!</v>
      </c>
    </row>
    <row r="56" spans="1:5" x14ac:dyDescent="0.25">
      <c r="A56" s="30" t="e">
        <f>#REF!</f>
        <v>#REF!</v>
      </c>
      <c r="B56" s="29" t="e">
        <f>#REF!</f>
        <v>#REF!</v>
      </c>
      <c r="C56" s="29" t="e">
        <f>#REF!</f>
        <v>#REF!</v>
      </c>
      <c r="D56" s="29" t="e">
        <f>#REF!</f>
        <v>#REF!</v>
      </c>
      <c r="E56" s="29" t="e">
        <f>#REF!</f>
        <v>#REF!</v>
      </c>
    </row>
    <row r="57" spans="1:5" x14ac:dyDescent="0.25">
      <c r="A57" s="30" t="e">
        <f>#REF!</f>
        <v>#REF!</v>
      </c>
      <c r="B57" s="29" t="e">
        <f>#REF!</f>
        <v>#REF!</v>
      </c>
      <c r="C57" s="29" t="e">
        <f>#REF!</f>
        <v>#REF!</v>
      </c>
      <c r="D57" s="29" t="e">
        <f>#REF!</f>
        <v>#REF!</v>
      </c>
      <c r="E57" s="29" t="e">
        <f>#REF!</f>
        <v>#REF!</v>
      </c>
    </row>
    <row r="58" spans="1:5" x14ac:dyDescent="0.25">
      <c r="A58" s="30" t="e">
        <f>#REF!</f>
        <v>#REF!</v>
      </c>
      <c r="B58" s="29" t="e">
        <f>#REF!</f>
        <v>#REF!</v>
      </c>
      <c r="C58" s="29" t="e">
        <f>#REF!</f>
        <v>#REF!</v>
      </c>
      <c r="D58" s="29" t="e">
        <f>#REF!</f>
        <v>#REF!</v>
      </c>
      <c r="E58" s="29" t="e">
        <f>#REF!</f>
        <v>#REF!</v>
      </c>
    </row>
    <row r="59" spans="1:5" x14ac:dyDescent="0.25">
      <c r="A59" s="30" t="e">
        <f>#REF!</f>
        <v>#REF!</v>
      </c>
      <c r="B59" s="29" t="e">
        <f>#REF!</f>
        <v>#REF!</v>
      </c>
      <c r="C59" s="29" t="e">
        <f>#REF!</f>
        <v>#REF!</v>
      </c>
      <c r="D59" s="29" t="e">
        <f>#REF!</f>
        <v>#REF!</v>
      </c>
      <c r="E59" s="29" t="e">
        <f>#REF!</f>
        <v>#REF!</v>
      </c>
    </row>
    <row r="60" spans="1:5" x14ac:dyDescent="0.25">
      <c r="A60" s="30" t="e">
        <f>#REF!</f>
        <v>#REF!</v>
      </c>
      <c r="B60" s="29" t="e">
        <f>#REF!</f>
        <v>#REF!</v>
      </c>
      <c r="C60" s="29" t="e">
        <f>#REF!</f>
        <v>#REF!</v>
      </c>
      <c r="D60" s="29" t="e">
        <f>#REF!</f>
        <v>#REF!</v>
      </c>
      <c r="E60" s="29" t="e">
        <f>#REF!</f>
        <v>#REF!</v>
      </c>
    </row>
    <row r="61" spans="1:5" x14ac:dyDescent="0.25">
      <c r="A61" s="30" t="e">
        <f>#REF!</f>
        <v>#REF!</v>
      </c>
      <c r="B61" s="29" t="e">
        <f>#REF!</f>
        <v>#REF!</v>
      </c>
      <c r="C61" s="29" t="e">
        <f>#REF!</f>
        <v>#REF!</v>
      </c>
      <c r="D61" s="29" t="e">
        <f>#REF!</f>
        <v>#REF!</v>
      </c>
      <c r="E61" s="29" t="e">
        <f>#REF!</f>
        <v>#REF!</v>
      </c>
    </row>
    <row r="62" spans="1:5" x14ac:dyDescent="0.25">
      <c r="A62" s="30" t="e">
        <f>#REF!</f>
        <v>#REF!</v>
      </c>
      <c r="B62" s="29" t="e">
        <f>#REF!</f>
        <v>#REF!</v>
      </c>
      <c r="C62" s="29" t="e">
        <f>#REF!</f>
        <v>#REF!</v>
      </c>
      <c r="D62" s="29" t="e">
        <f>#REF!</f>
        <v>#REF!</v>
      </c>
      <c r="E62" s="29" t="e">
        <f>#REF!</f>
        <v>#REF!</v>
      </c>
    </row>
    <row r="63" spans="1:5" x14ac:dyDescent="0.25">
      <c r="A63" s="30" t="e">
        <f>#REF!</f>
        <v>#REF!</v>
      </c>
      <c r="B63" s="29" t="e">
        <f>#REF!</f>
        <v>#REF!</v>
      </c>
      <c r="C63" s="29" t="e">
        <f>#REF!</f>
        <v>#REF!</v>
      </c>
      <c r="D63" s="29" t="e">
        <f>#REF!</f>
        <v>#REF!</v>
      </c>
      <c r="E63" s="29" t="e">
        <f>#REF!</f>
        <v>#REF!</v>
      </c>
    </row>
    <row r="64" spans="1:5" x14ac:dyDescent="0.25">
      <c r="A64" s="30" t="e">
        <f>#REF!</f>
        <v>#REF!</v>
      </c>
      <c r="B64" s="29" t="e">
        <f>#REF!</f>
        <v>#REF!</v>
      </c>
      <c r="C64" s="29" t="e">
        <f>#REF!</f>
        <v>#REF!</v>
      </c>
      <c r="D64" s="29" t="e">
        <f>#REF!</f>
        <v>#REF!</v>
      </c>
      <c r="E64" s="29" t="e">
        <f>#REF!</f>
        <v>#REF!</v>
      </c>
    </row>
    <row r="65" spans="1:5" x14ac:dyDescent="0.25">
      <c r="A65" s="30" t="e">
        <f>#REF!</f>
        <v>#REF!</v>
      </c>
      <c r="B65" s="29" t="e">
        <f>#REF!</f>
        <v>#REF!</v>
      </c>
      <c r="C65" s="29" t="e">
        <f>#REF!</f>
        <v>#REF!</v>
      </c>
      <c r="D65" s="29" t="e">
        <f>#REF!</f>
        <v>#REF!</v>
      </c>
      <c r="E65" s="29" t="e">
        <f>#REF!</f>
        <v>#REF!</v>
      </c>
    </row>
    <row r="66" spans="1:5" x14ac:dyDescent="0.25">
      <c r="A66" s="30" t="e">
        <f>#REF!</f>
        <v>#REF!</v>
      </c>
      <c r="B66" s="29" t="e">
        <f>#REF!</f>
        <v>#REF!</v>
      </c>
      <c r="C66" s="29" t="e">
        <f>#REF!</f>
        <v>#REF!</v>
      </c>
      <c r="D66" s="29" t="e">
        <f>#REF!</f>
        <v>#REF!</v>
      </c>
      <c r="E66" s="29" t="e">
        <f>#REF!</f>
        <v>#REF!</v>
      </c>
    </row>
    <row r="67" spans="1:5" x14ac:dyDescent="0.25">
      <c r="A67" s="30" t="e">
        <f>#REF!</f>
        <v>#REF!</v>
      </c>
      <c r="B67" s="29" t="e">
        <f>#REF!</f>
        <v>#REF!</v>
      </c>
      <c r="C67" s="29" t="e">
        <f>#REF!</f>
        <v>#REF!</v>
      </c>
      <c r="D67" s="29" t="e">
        <f>#REF!</f>
        <v>#REF!</v>
      </c>
      <c r="E67" s="29" t="e">
        <f>#REF!</f>
        <v>#REF!</v>
      </c>
    </row>
    <row r="68" spans="1:5" x14ac:dyDescent="0.25">
      <c r="A68" s="30" t="e">
        <f>#REF!</f>
        <v>#REF!</v>
      </c>
      <c r="B68" s="29" t="e">
        <f>#REF!</f>
        <v>#REF!</v>
      </c>
      <c r="C68" s="29" t="e">
        <f>#REF!</f>
        <v>#REF!</v>
      </c>
      <c r="D68" s="29" t="e">
        <f>#REF!</f>
        <v>#REF!</v>
      </c>
      <c r="E68" s="29" t="e">
        <f>#REF!</f>
        <v>#REF!</v>
      </c>
    </row>
    <row r="69" spans="1:5" x14ac:dyDescent="0.25">
      <c r="A69" s="30" t="e">
        <f>#REF!</f>
        <v>#REF!</v>
      </c>
      <c r="B69" s="29" t="e">
        <f>#REF!</f>
        <v>#REF!</v>
      </c>
      <c r="C69" s="29" t="e">
        <f>#REF!</f>
        <v>#REF!</v>
      </c>
      <c r="D69" s="29" t="e">
        <f>#REF!</f>
        <v>#REF!</v>
      </c>
      <c r="E69" s="29" t="e">
        <f>#REF!</f>
        <v>#REF!</v>
      </c>
    </row>
    <row r="70" spans="1:5" x14ac:dyDescent="0.25">
      <c r="A70" s="30" t="e">
        <f>#REF!</f>
        <v>#REF!</v>
      </c>
      <c r="B70" s="29" t="e">
        <f>#REF!</f>
        <v>#REF!</v>
      </c>
      <c r="C70" s="29" t="e">
        <f>#REF!</f>
        <v>#REF!</v>
      </c>
      <c r="D70" s="29" t="e">
        <f>#REF!</f>
        <v>#REF!</v>
      </c>
      <c r="E70" s="29" t="e">
        <f>#REF!</f>
        <v>#REF!</v>
      </c>
    </row>
    <row r="71" spans="1:5" x14ac:dyDescent="0.25">
      <c r="A71" s="30" t="e">
        <f>#REF!</f>
        <v>#REF!</v>
      </c>
      <c r="B71" s="29" t="e">
        <f>#REF!</f>
        <v>#REF!</v>
      </c>
      <c r="C71" s="29" t="e">
        <f>#REF!</f>
        <v>#REF!</v>
      </c>
      <c r="D71" s="29" t="e">
        <f>#REF!</f>
        <v>#REF!</v>
      </c>
      <c r="E71" s="29" t="e">
        <f>#REF!</f>
        <v>#REF!</v>
      </c>
    </row>
    <row r="72" spans="1:5" x14ac:dyDescent="0.25">
      <c r="A72" s="30" t="e">
        <f>#REF!</f>
        <v>#REF!</v>
      </c>
      <c r="B72" s="29" t="e">
        <f>#REF!</f>
        <v>#REF!</v>
      </c>
      <c r="C72" s="29" t="e">
        <f>#REF!</f>
        <v>#REF!</v>
      </c>
      <c r="D72" s="29" t="e">
        <f>#REF!</f>
        <v>#REF!</v>
      </c>
      <c r="E72" s="29" t="e">
        <f>#REF!</f>
        <v>#REF!</v>
      </c>
    </row>
    <row r="73" spans="1:5" x14ac:dyDescent="0.25">
      <c r="A73" s="30" t="e">
        <f>#REF!</f>
        <v>#REF!</v>
      </c>
      <c r="B73" s="29" t="e">
        <f>#REF!</f>
        <v>#REF!</v>
      </c>
      <c r="C73" s="29" t="e">
        <f>#REF!</f>
        <v>#REF!</v>
      </c>
      <c r="D73" s="29" t="e">
        <f>#REF!</f>
        <v>#REF!</v>
      </c>
      <c r="E73" s="29" t="e">
        <f>#REF!</f>
        <v>#REF!</v>
      </c>
    </row>
    <row r="74" spans="1:5" x14ac:dyDescent="0.25">
      <c r="A74" s="30" t="e">
        <f>#REF!</f>
        <v>#REF!</v>
      </c>
      <c r="B74" s="29" t="e">
        <f>#REF!</f>
        <v>#REF!</v>
      </c>
      <c r="C74" s="29" t="e">
        <f>#REF!</f>
        <v>#REF!</v>
      </c>
      <c r="D74" s="29" t="e">
        <f>#REF!</f>
        <v>#REF!</v>
      </c>
      <c r="E74" s="29" t="e">
        <f>#REF!</f>
        <v>#REF!</v>
      </c>
    </row>
    <row r="75" spans="1:5" x14ac:dyDescent="0.25">
      <c r="A75" s="30" t="e">
        <f>#REF!</f>
        <v>#REF!</v>
      </c>
      <c r="B75" s="29" t="e">
        <f>#REF!</f>
        <v>#REF!</v>
      </c>
      <c r="C75" s="29" t="e">
        <f>#REF!</f>
        <v>#REF!</v>
      </c>
      <c r="D75" s="29" t="e">
        <f>#REF!</f>
        <v>#REF!</v>
      </c>
      <c r="E75" s="29" t="e">
        <f>#REF!</f>
        <v>#REF!</v>
      </c>
    </row>
    <row r="76" spans="1:5" x14ac:dyDescent="0.25">
      <c r="A76" s="30" t="e">
        <f>#REF!</f>
        <v>#REF!</v>
      </c>
      <c r="B76" s="29" t="e">
        <f>#REF!</f>
        <v>#REF!</v>
      </c>
      <c r="C76" s="29" t="e">
        <f>#REF!</f>
        <v>#REF!</v>
      </c>
      <c r="D76" s="29" t="e">
        <f>#REF!</f>
        <v>#REF!</v>
      </c>
      <c r="E76" s="29" t="e">
        <f>#REF!</f>
        <v>#REF!</v>
      </c>
    </row>
    <row r="77" spans="1:5" x14ac:dyDescent="0.25">
      <c r="A77" s="30" t="e">
        <f>#REF!</f>
        <v>#REF!</v>
      </c>
      <c r="B77" s="29" t="e">
        <f>#REF!</f>
        <v>#REF!</v>
      </c>
      <c r="C77" s="29" t="e">
        <f>#REF!</f>
        <v>#REF!</v>
      </c>
      <c r="D77" s="29" t="e">
        <f>#REF!</f>
        <v>#REF!</v>
      </c>
      <c r="E77" s="29" t="e">
        <f>#REF!</f>
        <v>#REF!</v>
      </c>
    </row>
    <row r="78" spans="1:5" x14ac:dyDescent="0.25">
      <c r="A78" s="30" t="e">
        <f>#REF!</f>
        <v>#REF!</v>
      </c>
      <c r="B78" s="29" t="e">
        <f>#REF!</f>
        <v>#REF!</v>
      </c>
      <c r="C78" s="29" t="e">
        <f>#REF!</f>
        <v>#REF!</v>
      </c>
      <c r="D78" s="29" t="e">
        <f>#REF!</f>
        <v>#REF!</v>
      </c>
      <c r="E78" s="29" t="e">
        <f>#REF!</f>
        <v>#REF!</v>
      </c>
    </row>
    <row r="79" spans="1:5" x14ac:dyDescent="0.25">
      <c r="A79" s="30" t="e">
        <f>#REF!</f>
        <v>#REF!</v>
      </c>
      <c r="B79" s="29" t="e">
        <f>#REF!</f>
        <v>#REF!</v>
      </c>
      <c r="C79" s="29" t="e">
        <f>#REF!</f>
        <v>#REF!</v>
      </c>
      <c r="D79" s="29" t="e">
        <f>#REF!</f>
        <v>#REF!</v>
      </c>
      <c r="E79" s="29" t="e">
        <f>#REF!</f>
        <v>#REF!</v>
      </c>
    </row>
    <row r="80" spans="1:5" x14ac:dyDescent="0.25">
      <c r="A80" s="30" t="e">
        <f>#REF!</f>
        <v>#REF!</v>
      </c>
      <c r="B80" s="29" t="e">
        <f>#REF!</f>
        <v>#REF!</v>
      </c>
      <c r="C80" s="29" t="e">
        <f>#REF!</f>
        <v>#REF!</v>
      </c>
      <c r="D80" s="29" t="e">
        <f>#REF!</f>
        <v>#REF!</v>
      </c>
      <c r="E80" s="29" t="e">
        <f>#REF!</f>
        <v>#REF!</v>
      </c>
    </row>
    <row r="81" spans="1:5" x14ac:dyDescent="0.25">
      <c r="A81" s="30" t="e">
        <f>#REF!</f>
        <v>#REF!</v>
      </c>
      <c r="B81" s="29" t="e">
        <f>#REF!</f>
        <v>#REF!</v>
      </c>
      <c r="C81" s="29" t="e">
        <f>#REF!</f>
        <v>#REF!</v>
      </c>
      <c r="D81" s="29" t="e">
        <f>#REF!</f>
        <v>#REF!</v>
      </c>
      <c r="E81" s="29" t="e">
        <f>#REF!</f>
        <v>#REF!</v>
      </c>
    </row>
    <row r="82" spans="1:5" x14ac:dyDescent="0.25">
      <c r="A82" s="30" t="e">
        <f>#REF!</f>
        <v>#REF!</v>
      </c>
      <c r="B82" s="29" t="e">
        <f>#REF!</f>
        <v>#REF!</v>
      </c>
      <c r="C82" s="29" t="e">
        <f>#REF!</f>
        <v>#REF!</v>
      </c>
      <c r="D82" s="29" t="e">
        <f>#REF!</f>
        <v>#REF!</v>
      </c>
      <c r="E82" s="29" t="e">
        <f>#REF!</f>
        <v>#REF!</v>
      </c>
    </row>
    <row r="83" spans="1:5" x14ac:dyDescent="0.25">
      <c r="A83" s="30" t="e">
        <f>#REF!</f>
        <v>#REF!</v>
      </c>
      <c r="B83" s="29" t="e">
        <f>#REF!</f>
        <v>#REF!</v>
      </c>
      <c r="C83" s="29" t="e">
        <f>#REF!</f>
        <v>#REF!</v>
      </c>
      <c r="D83" s="29" t="e">
        <f>#REF!</f>
        <v>#REF!</v>
      </c>
      <c r="E83" s="29" t="e">
        <f>#REF!</f>
        <v>#REF!</v>
      </c>
    </row>
    <row r="84" spans="1:5" x14ac:dyDescent="0.25">
      <c r="A84" s="30" t="e">
        <f>#REF!</f>
        <v>#REF!</v>
      </c>
      <c r="B84" s="29" t="e">
        <f>#REF!</f>
        <v>#REF!</v>
      </c>
      <c r="C84" s="29" t="e">
        <f>#REF!</f>
        <v>#REF!</v>
      </c>
      <c r="D84" s="29" t="e">
        <f>#REF!</f>
        <v>#REF!</v>
      </c>
      <c r="E84" s="29" t="e">
        <f>#REF!</f>
        <v>#REF!</v>
      </c>
    </row>
    <row r="90" spans="1:5" ht="15.75" x14ac:dyDescent="0.25">
      <c r="A90" s="28" t="s">
        <v>31</v>
      </c>
      <c r="B90" s="28" t="s">
        <v>32</v>
      </c>
      <c r="C90" s="28" t="s">
        <v>37</v>
      </c>
      <c r="D90" s="28" t="s">
        <v>33</v>
      </c>
    </row>
    <row r="91" spans="1:5" x14ac:dyDescent="0.25">
      <c r="A91" s="30" t="s">
        <v>9</v>
      </c>
      <c r="B91" s="29">
        <v>3</v>
      </c>
      <c r="C91" s="31" t="e">
        <f>#REF!</f>
        <v>#REF!</v>
      </c>
      <c r="D91" s="29" t="e">
        <f>#REF!</f>
        <v>#REF!</v>
      </c>
    </row>
    <row r="92" spans="1:5" x14ac:dyDescent="0.25">
      <c r="A92" s="30" t="s">
        <v>20</v>
      </c>
      <c r="B92" s="29">
        <v>3</v>
      </c>
      <c r="C92" s="31" t="e">
        <f>#REF!</f>
        <v>#REF!</v>
      </c>
      <c r="D92" s="29" t="e">
        <f>#REF!</f>
        <v>#REF!</v>
      </c>
    </row>
    <row r="93" spans="1:5" x14ac:dyDescent="0.25">
      <c r="A93" s="30" t="s">
        <v>23</v>
      </c>
      <c r="B93" s="29">
        <v>2</v>
      </c>
      <c r="C93" s="31" t="e">
        <f>#REF!</f>
        <v>#REF!</v>
      </c>
      <c r="D93" s="29" t="e">
        <f>#REF!</f>
        <v>#REF!</v>
      </c>
    </row>
    <row r="94" spans="1:5" x14ac:dyDescent="0.25">
      <c r="A94" s="30" t="s">
        <v>10</v>
      </c>
      <c r="B94" s="29">
        <v>6</v>
      </c>
      <c r="C94" s="31" t="e">
        <f>#REF!</f>
        <v>#REF!</v>
      </c>
      <c r="D94" s="29" t="e">
        <f>#REF!</f>
        <v>#REF!</v>
      </c>
    </row>
    <row r="95" spans="1:5" x14ac:dyDescent="0.25">
      <c r="A95" s="30" t="s">
        <v>11</v>
      </c>
      <c r="B95" s="29">
        <v>2</v>
      </c>
      <c r="C95" s="31" t="e">
        <f>#REF!</f>
        <v>#REF!</v>
      </c>
      <c r="D95" s="29" t="e">
        <f>#REF!</f>
        <v>#REF!</v>
      </c>
    </row>
    <row r="96" spans="1:5" x14ac:dyDescent="0.25">
      <c r="A96" s="30" t="s">
        <v>26</v>
      </c>
      <c r="B96" s="29">
        <v>5</v>
      </c>
      <c r="C96" s="31" t="e">
        <f>#REF!</f>
        <v>#REF!</v>
      </c>
      <c r="D96" s="29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6">
    <cfRule type="cellIs" dxfId="115" priority="41" operator="equal">
      <formula>"KO"</formula>
    </cfRule>
    <cfRule type="cellIs" dxfId="114" priority="42" operator="equal">
      <formula>"OK"</formula>
    </cfRule>
  </conditionalFormatting>
  <conditionalFormatting sqref="E17:E84">
    <cfRule type="cellIs" dxfId="113" priority="1" operator="equal">
      <formula>"KO"</formula>
    </cfRule>
    <cfRule type="cellIs" dxfId="112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7"/>
  <sheetViews>
    <sheetView tabSelected="1" zoomScale="75" zoomScaleNormal="75" workbookViewId="0">
      <pane ySplit="1" topLeftCell="A2" activePane="bottomLeft" state="frozen"/>
      <selection pane="bottomLeft" activeCell="A2" sqref="A2"/>
    </sheetView>
  </sheetViews>
  <sheetFormatPr defaultRowHeight="83.25" customHeight="1" x14ac:dyDescent="0.25"/>
  <cols>
    <col min="1" max="1" width="10.85546875" style="163" customWidth="1"/>
    <col min="2" max="2" width="17" customWidth="1"/>
    <col min="3" max="3" width="17.140625" style="39" customWidth="1"/>
    <col min="4" max="4" width="12.42578125" style="39" customWidth="1"/>
    <col min="5" max="5" width="13.7109375" style="39" customWidth="1"/>
    <col min="6" max="6" width="48" customWidth="1"/>
    <col min="7" max="8" width="11.7109375" customWidth="1"/>
    <col min="9" max="9" width="11.85546875" customWidth="1"/>
    <col min="10" max="11" width="11.28515625" customWidth="1"/>
    <col min="12" max="12" width="35" customWidth="1"/>
    <col min="13" max="17" width="11.5703125" customWidth="1"/>
    <col min="18" max="18" width="30.140625" customWidth="1"/>
    <col min="19" max="20" width="11.140625" customWidth="1"/>
    <col min="21" max="21" width="11.5703125" customWidth="1"/>
    <col min="22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s="4" customFormat="1" ht="75" x14ac:dyDescent="0.25">
      <c r="A1" s="148" t="s">
        <v>44</v>
      </c>
      <c r="B1" s="149" t="s">
        <v>41</v>
      </c>
      <c r="C1" s="146" t="s">
        <v>54</v>
      </c>
      <c r="D1" s="146" t="s">
        <v>57</v>
      </c>
      <c r="E1" s="147" t="s">
        <v>56</v>
      </c>
      <c r="F1" s="148" t="s">
        <v>42</v>
      </c>
      <c r="G1" s="149" t="s">
        <v>46</v>
      </c>
      <c r="H1" s="149" t="s">
        <v>82</v>
      </c>
      <c r="I1" s="149" t="s">
        <v>81</v>
      </c>
      <c r="J1" s="149" t="s">
        <v>63</v>
      </c>
      <c r="K1" s="150" t="s">
        <v>80</v>
      </c>
      <c r="L1" s="151" t="s">
        <v>43</v>
      </c>
      <c r="M1" s="152" t="s">
        <v>46</v>
      </c>
      <c r="N1" s="152" t="s">
        <v>82</v>
      </c>
      <c r="O1" s="152" t="s">
        <v>81</v>
      </c>
      <c r="P1" s="152" t="s">
        <v>63</v>
      </c>
      <c r="Q1" s="153" t="s">
        <v>80</v>
      </c>
      <c r="R1" s="154" t="s">
        <v>49</v>
      </c>
      <c r="S1" s="155" t="s">
        <v>46</v>
      </c>
      <c r="T1" s="155" t="s">
        <v>66</v>
      </c>
      <c r="U1" s="155" t="s">
        <v>81</v>
      </c>
      <c r="V1" s="155" t="s">
        <v>63</v>
      </c>
      <c r="W1" s="156" t="s">
        <v>64</v>
      </c>
      <c r="X1" s="157" t="s">
        <v>55</v>
      </c>
      <c r="Y1" s="158" t="s">
        <v>46</v>
      </c>
      <c r="Z1" s="158" t="s">
        <v>66</v>
      </c>
      <c r="AA1" s="158" t="s">
        <v>47</v>
      </c>
      <c r="AB1" s="158" t="s">
        <v>63</v>
      </c>
      <c r="AC1" s="159" t="s">
        <v>64</v>
      </c>
      <c r="AD1" s="177" t="s">
        <v>58</v>
      </c>
      <c r="AE1" s="160" t="s">
        <v>46</v>
      </c>
      <c r="AF1" s="160" t="s">
        <v>66</v>
      </c>
      <c r="AG1" s="160" t="s">
        <v>47</v>
      </c>
      <c r="AH1" s="160" t="s">
        <v>63</v>
      </c>
      <c r="AI1" s="161" t="s">
        <v>64</v>
      </c>
    </row>
    <row r="2" spans="1:35" s="4" customFormat="1" ht="101.25" customHeight="1" x14ac:dyDescent="0.25">
      <c r="A2" s="162">
        <v>1</v>
      </c>
      <c r="B2" s="164" t="s">
        <v>70</v>
      </c>
      <c r="C2" s="100"/>
      <c r="D2" s="100"/>
      <c r="E2" s="165"/>
      <c r="F2" s="103" t="s">
        <v>74</v>
      </c>
      <c r="G2" s="101">
        <v>3</v>
      </c>
      <c r="H2" s="101">
        <v>6</v>
      </c>
      <c r="I2" s="101">
        <f t="shared" ref="I2:I6" si="0">H2*K2</f>
        <v>4.5</v>
      </c>
      <c r="J2" s="101">
        <v>1</v>
      </c>
      <c r="K2" s="102">
        <v>0.75</v>
      </c>
      <c r="L2" s="103"/>
      <c r="M2" s="101"/>
      <c r="N2" s="101"/>
      <c r="O2" s="101"/>
      <c r="P2" s="101"/>
      <c r="Q2" s="102"/>
      <c r="R2" s="103"/>
      <c r="S2" s="101"/>
      <c r="T2" s="101"/>
      <c r="U2" s="101"/>
      <c r="V2" s="101"/>
      <c r="W2" s="102"/>
      <c r="X2" s="103"/>
      <c r="Y2" s="101"/>
      <c r="Z2" s="101"/>
      <c r="AA2" s="101"/>
      <c r="AB2" s="101"/>
      <c r="AC2" s="102"/>
      <c r="AD2" s="103"/>
      <c r="AE2" s="101"/>
      <c r="AF2" s="101"/>
      <c r="AG2" s="101"/>
      <c r="AH2" s="101"/>
      <c r="AI2" s="102"/>
    </row>
    <row r="3" spans="1:35" s="4" customFormat="1" ht="141" customHeight="1" x14ac:dyDescent="0.25">
      <c r="A3" s="162">
        <v>2</v>
      </c>
      <c r="B3" s="164" t="s">
        <v>71</v>
      </c>
      <c r="C3" s="100" t="s">
        <v>76</v>
      </c>
      <c r="D3" s="100" t="s">
        <v>77</v>
      </c>
      <c r="E3" s="165">
        <v>1</v>
      </c>
      <c r="F3" s="103" t="s">
        <v>75</v>
      </c>
      <c r="G3" s="101">
        <v>3</v>
      </c>
      <c r="H3" s="101">
        <v>7</v>
      </c>
      <c r="I3" s="101">
        <f t="shared" si="0"/>
        <v>7</v>
      </c>
      <c r="J3" s="101">
        <v>1</v>
      </c>
      <c r="K3" s="102">
        <v>1</v>
      </c>
      <c r="L3" s="103"/>
      <c r="M3" s="101"/>
      <c r="N3" s="101"/>
      <c r="O3" s="101"/>
      <c r="P3" s="101"/>
      <c r="Q3" s="102"/>
      <c r="R3" s="103"/>
      <c r="S3" s="101"/>
      <c r="T3" s="101"/>
      <c r="U3" s="101"/>
      <c r="V3" s="101"/>
      <c r="W3" s="102"/>
      <c r="X3" s="103"/>
      <c r="Y3" s="101"/>
      <c r="Z3" s="101"/>
      <c r="AA3" s="101"/>
      <c r="AB3" s="101"/>
      <c r="AC3" s="102"/>
      <c r="AD3" s="103"/>
      <c r="AE3" s="101"/>
      <c r="AF3" s="101"/>
      <c r="AG3" s="101"/>
      <c r="AH3" s="101"/>
      <c r="AI3" s="102"/>
    </row>
    <row r="4" spans="1:35" s="4" customFormat="1" ht="69" customHeight="1" x14ac:dyDescent="0.25">
      <c r="A4" s="167">
        <v>3</v>
      </c>
      <c r="B4" s="168" t="s">
        <v>72</v>
      </c>
      <c r="C4" s="100" t="s">
        <v>76</v>
      </c>
      <c r="D4" s="100" t="s">
        <v>77</v>
      </c>
      <c r="E4" s="165" t="s">
        <v>84</v>
      </c>
      <c r="F4" s="169" t="s">
        <v>78</v>
      </c>
      <c r="G4" s="170">
        <v>2</v>
      </c>
      <c r="H4" s="170">
        <v>6</v>
      </c>
      <c r="I4" s="170">
        <f t="shared" si="0"/>
        <v>4.5</v>
      </c>
      <c r="J4" s="170">
        <v>1</v>
      </c>
      <c r="K4" s="171">
        <v>0.75</v>
      </c>
      <c r="L4" s="169"/>
      <c r="M4" s="170"/>
      <c r="N4" s="170"/>
      <c r="O4" s="170"/>
      <c r="P4" s="170"/>
      <c r="Q4" s="171"/>
      <c r="R4" s="169"/>
      <c r="S4" s="170"/>
      <c r="T4" s="170"/>
      <c r="U4" s="170"/>
      <c r="V4" s="170"/>
      <c r="W4" s="171"/>
      <c r="X4" s="169"/>
      <c r="Y4" s="170"/>
      <c r="Z4" s="170"/>
      <c r="AA4" s="170"/>
      <c r="AB4" s="170"/>
      <c r="AC4" s="171"/>
      <c r="AD4" s="169"/>
      <c r="AE4" s="170"/>
      <c r="AF4" s="170"/>
      <c r="AG4" s="170"/>
      <c r="AH4" s="170"/>
      <c r="AI4" s="171"/>
    </row>
    <row r="5" spans="1:35" s="4" customFormat="1" ht="69" customHeight="1" x14ac:dyDescent="0.25">
      <c r="A5" s="167"/>
      <c r="B5" s="168"/>
      <c r="C5" s="100" t="s">
        <v>83</v>
      </c>
      <c r="D5" s="100" t="s">
        <v>77</v>
      </c>
      <c r="E5" s="165" t="s">
        <v>85</v>
      </c>
      <c r="F5" s="169"/>
      <c r="G5" s="170"/>
      <c r="H5" s="170"/>
      <c r="I5" s="170"/>
      <c r="J5" s="170"/>
      <c r="K5" s="171"/>
      <c r="L5" s="169"/>
      <c r="M5" s="170"/>
      <c r="N5" s="170"/>
      <c r="O5" s="170"/>
      <c r="P5" s="170"/>
      <c r="Q5" s="171"/>
      <c r="R5" s="169"/>
      <c r="S5" s="170"/>
      <c r="T5" s="170"/>
      <c r="U5" s="170"/>
      <c r="V5" s="170"/>
      <c r="W5" s="171"/>
      <c r="X5" s="169"/>
      <c r="Y5" s="170"/>
      <c r="Z5" s="170"/>
      <c r="AA5" s="170"/>
      <c r="AB5" s="170"/>
      <c r="AC5" s="171"/>
      <c r="AD5" s="169"/>
      <c r="AE5" s="170"/>
      <c r="AF5" s="170"/>
      <c r="AG5" s="170"/>
      <c r="AH5" s="170"/>
      <c r="AI5" s="171"/>
    </row>
    <row r="6" spans="1:35" s="4" customFormat="1" ht="69" customHeight="1" x14ac:dyDescent="0.25">
      <c r="A6" s="167">
        <v>4</v>
      </c>
      <c r="B6" s="168" t="s">
        <v>73</v>
      </c>
      <c r="C6" s="100" t="s">
        <v>76</v>
      </c>
      <c r="D6" s="100" t="s">
        <v>77</v>
      </c>
      <c r="E6" s="165" t="s">
        <v>84</v>
      </c>
      <c r="F6" s="169" t="s">
        <v>79</v>
      </c>
      <c r="G6" s="170">
        <v>3</v>
      </c>
      <c r="H6" s="170">
        <v>3</v>
      </c>
      <c r="I6" s="170">
        <f t="shared" si="0"/>
        <v>3</v>
      </c>
      <c r="J6" s="170">
        <v>1</v>
      </c>
      <c r="K6" s="171">
        <v>1</v>
      </c>
      <c r="L6" s="169"/>
      <c r="M6" s="170"/>
      <c r="N6" s="170"/>
      <c r="O6" s="170"/>
      <c r="P6" s="170"/>
      <c r="Q6" s="171"/>
      <c r="R6" s="169"/>
      <c r="S6" s="170"/>
      <c r="T6" s="170"/>
      <c r="U6" s="170"/>
      <c r="V6" s="170"/>
      <c r="W6" s="171"/>
      <c r="X6" s="169"/>
      <c r="Y6" s="170"/>
      <c r="Z6" s="170"/>
      <c r="AA6" s="170"/>
      <c r="AB6" s="170"/>
      <c r="AC6" s="171"/>
      <c r="AD6" s="169"/>
      <c r="AE6" s="170"/>
      <c r="AF6" s="170"/>
      <c r="AG6" s="170"/>
      <c r="AH6" s="170"/>
      <c r="AI6" s="171"/>
    </row>
    <row r="7" spans="1:35" s="4" customFormat="1" ht="69" customHeight="1" thickBot="1" x14ac:dyDescent="0.3">
      <c r="A7" s="172"/>
      <c r="B7" s="173"/>
      <c r="C7" s="145" t="s">
        <v>83</v>
      </c>
      <c r="D7" s="145" t="s">
        <v>77</v>
      </c>
      <c r="E7" s="166" t="s">
        <v>85</v>
      </c>
      <c r="F7" s="174"/>
      <c r="G7" s="175"/>
      <c r="H7" s="175"/>
      <c r="I7" s="175"/>
      <c r="J7" s="175"/>
      <c r="K7" s="176"/>
      <c r="L7" s="174"/>
      <c r="M7" s="175"/>
      <c r="N7" s="175"/>
      <c r="O7" s="175"/>
      <c r="P7" s="175"/>
      <c r="Q7" s="176"/>
      <c r="R7" s="174"/>
      <c r="S7" s="175"/>
      <c r="T7" s="175"/>
      <c r="U7" s="175"/>
      <c r="V7" s="175"/>
      <c r="W7" s="176"/>
      <c r="X7" s="174"/>
      <c r="Y7" s="175"/>
      <c r="Z7" s="175"/>
      <c r="AA7" s="175"/>
      <c r="AB7" s="175"/>
      <c r="AC7" s="176"/>
      <c r="AD7" s="174"/>
      <c r="AE7" s="175"/>
      <c r="AF7" s="175"/>
      <c r="AG7" s="175"/>
      <c r="AH7" s="175"/>
      <c r="AI7" s="176"/>
    </row>
  </sheetData>
  <mergeCells count="64">
    <mergeCell ref="X6:X7"/>
    <mergeCell ref="Z4:Z5"/>
    <mergeCell ref="Y4:Y5"/>
    <mergeCell ref="AD6:AD7"/>
    <mergeCell ref="AC6:AC7"/>
    <mergeCell ref="AB6:AB7"/>
    <mergeCell ref="AA6:AA7"/>
    <mergeCell ref="Z6:Z7"/>
    <mergeCell ref="Y6:Y7"/>
    <mergeCell ref="AC4:AC5"/>
    <mergeCell ref="AB4:AB5"/>
    <mergeCell ref="AA4:AA5"/>
    <mergeCell ref="X4:X5"/>
    <mergeCell ref="AI6:AI7"/>
    <mergeCell ref="AH6:AH7"/>
    <mergeCell ref="AG6:AG7"/>
    <mergeCell ref="AF6:AF7"/>
    <mergeCell ref="AE6:AE7"/>
    <mergeCell ref="AI4:AI5"/>
    <mergeCell ref="AH4:AH5"/>
    <mergeCell ref="AG4:AG5"/>
    <mergeCell ref="AF4:AF5"/>
    <mergeCell ref="AE4:AE5"/>
    <mergeCell ref="AD4:AD5"/>
    <mergeCell ref="R4:R5"/>
    <mergeCell ref="L4:L5"/>
    <mergeCell ref="N4:N5"/>
    <mergeCell ref="M4:M5"/>
    <mergeCell ref="Q4:Q5"/>
    <mergeCell ref="P4:P5"/>
    <mergeCell ref="O4:O5"/>
    <mergeCell ref="T6:T7"/>
    <mergeCell ref="S6:S7"/>
    <mergeCell ref="W4:W5"/>
    <mergeCell ref="V4:V5"/>
    <mergeCell ref="U4:U5"/>
    <mergeCell ref="T4:T5"/>
    <mergeCell ref="S4:S5"/>
    <mergeCell ref="L6:L7"/>
    <mergeCell ref="M6:M7"/>
    <mergeCell ref="W6:W7"/>
    <mergeCell ref="V6:V7"/>
    <mergeCell ref="R6:R7"/>
    <mergeCell ref="Q6:Q7"/>
    <mergeCell ref="P6:P7"/>
    <mergeCell ref="O6:O7"/>
    <mergeCell ref="N6:N7"/>
    <mergeCell ref="U6:U7"/>
    <mergeCell ref="J4:J5"/>
    <mergeCell ref="K4:K5"/>
    <mergeCell ref="A6:A7"/>
    <mergeCell ref="B6:B7"/>
    <mergeCell ref="F6:F7"/>
    <mergeCell ref="G6:G7"/>
    <mergeCell ref="H6:H7"/>
    <mergeCell ref="I6:I7"/>
    <mergeCell ref="J6:J7"/>
    <mergeCell ref="K6:K7"/>
    <mergeCell ref="A4:A5"/>
    <mergeCell ref="B4:B5"/>
    <mergeCell ref="F4:F5"/>
    <mergeCell ref="G4:G5"/>
    <mergeCell ref="H4:H5"/>
    <mergeCell ref="I4:I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7" t="s">
        <v>27</v>
      </c>
      <c r="C1" s="27" t="s">
        <v>29</v>
      </c>
    </row>
    <row r="2" spans="1:3" x14ac:dyDescent="0.25">
      <c r="A2" s="25"/>
      <c r="C2" s="25" t="s">
        <v>2</v>
      </c>
    </row>
    <row r="3" spans="1:3" x14ac:dyDescent="0.25">
      <c r="A3" s="25"/>
      <c r="C3" s="25" t="s">
        <v>3</v>
      </c>
    </row>
    <row r="4" spans="1:3" x14ac:dyDescent="0.25">
      <c r="A4" s="26"/>
      <c r="C4" s="25" t="s">
        <v>48</v>
      </c>
    </row>
    <row r="5" spans="1:3" x14ac:dyDescent="0.25">
      <c r="A5" s="26"/>
    </row>
    <row r="6" spans="1:3" x14ac:dyDescent="0.25">
      <c r="A6" s="25"/>
      <c r="B6" s="32"/>
    </row>
    <row r="7" spans="1:3" x14ac:dyDescent="0.25">
      <c r="A7" s="25"/>
    </row>
    <row r="8" spans="1:3" x14ac:dyDescent="0.25">
      <c r="A8" s="25"/>
    </row>
    <row r="9" spans="1:3" x14ac:dyDescent="0.25">
      <c r="A9" s="25"/>
    </row>
    <row r="10" spans="1:3" x14ac:dyDescent="0.25">
      <c r="A10" s="25"/>
    </row>
    <row r="11" spans="1:3" x14ac:dyDescent="0.25">
      <c r="A11" s="25"/>
    </row>
    <row r="12" spans="1:3" x14ac:dyDescent="0.25">
      <c r="A12" s="25"/>
    </row>
    <row r="13" spans="1:3" x14ac:dyDescent="0.25">
      <c r="A13" s="25"/>
    </row>
    <row r="14" spans="1:3" x14ac:dyDescent="0.25">
      <c r="A14" s="25"/>
    </row>
    <row r="15" spans="1:3" x14ac:dyDescent="0.25">
      <c r="A15" s="25"/>
    </row>
    <row r="16" spans="1:3" x14ac:dyDescent="0.25">
      <c r="A16" s="25"/>
    </row>
    <row r="17" spans="1:1" x14ac:dyDescent="0.25">
      <c r="A17" s="25"/>
    </row>
    <row r="18" spans="1:1" x14ac:dyDescent="0.25">
      <c r="A18" s="25"/>
    </row>
    <row r="19" spans="1:1" x14ac:dyDescent="0.25">
      <c r="A19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775"/>
  <sheetViews>
    <sheetView zoomScale="80" zoomScaleNormal="80" workbookViewId="0"/>
  </sheetViews>
  <sheetFormatPr defaultColWidth="9.140625" defaultRowHeight="15.75" x14ac:dyDescent="0.25"/>
  <cols>
    <col min="1" max="1" width="7.140625" style="48" customWidth="1"/>
    <col min="2" max="2" width="33.85546875" style="48" customWidth="1"/>
    <col min="3" max="3" width="9.140625" style="48"/>
    <col min="4" max="4" width="5.140625" style="48" customWidth="1"/>
    <col min="5" max="5" width="19.5703125" style="48" customWidth="1"/>
    <col min="6" max="6" width="22.140625" style="48" customWidth="1"/>
    <col min="7" max="7" width="12.7109375" style="48" customWidth="1"/>
    <col min="8" max="9" width="9.140625" style="48" customWidth="1"/>
    <col min="10" max="10" width="0.85546875" style="48" customWidth="1"/>
    <col min="11" max="11" width="3.5703125" style="48" hidden="1" customWidth="1"/>
    <col min="12" max="12" width="12.5703125" style="48" customWidth="1"/>
    <col min="13" max="14" width="11" style="48" customWidth="1"/>
    <col min="15" max="15" width="17.28515625" style="48" customWidth="1"/>
    <col min="16" max="16" width="32.28515625" style="48" customWidth="1"/>
    <col min="17" max="17" width="14.42578125" style="48" customWidth="1"/>
    <col min="18" max="18" width="24.85546875" style="48" customWidth="1"/>
    <col min="19" max="19" width="15.140625" style="48" hidden="1" customWidth="1"/>
    <col min="20" max="20" width="2" style="48" hidden="1" customWidth="1"/>
    <col min="21" max="21" width="8.28515625" style="48" hidden="1" customWidth="1"/>
    <col min="22" max="22" width="4.5703125" style="48" hidden="1" customWidth="1"/>
    <col min="23" max="23" width="22.7109375" style="48" customWidth="1"/>
    <col min="24" max="24" width="39.5703125" style="48" customWidth="1"/>
    <col min="25" max="25" width="25.85546875" style="48" customWidth="1"/>
    <col min="26" max="26" width="40.42578125" style="48" customWidth="1"/>
    <col min="27" max="27" width="24.5703125" style="48" customWidth="1"/>
    <col min="28" max="28" width="40.85546875" style="48" customWidth="1"/>
    <col min="29" max="29" width="18.85546875" style="48" customWidth="1"/>
    <col min="30" max="30" width="23.5703125" style="48" customWidth="1"/>
    <col min="31" max="31" width="31.5703125" style="48" customWidth="1"/>
    <col min="32" max="32" width="17" style="48" customWidth="1"/>
    <col min="33" max="33" width="18.5703125" style="48" customWidth="1"/>
    <col min="34" max="35" width="14.5703125" style="48" customWidth="1"/>
    <col min="36" max="36" width="22.42578125" style="48" customWidth="1"/>
    <col min="37" max="16384" width="9.140625" style="48"/>
  </cols>
  <sheetData>
    <row r="1" spans="1:37" s="35" customFormat="1" ht="13.5" customHeight="1" x14ac:dyDescent="0.25"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AK1" s="43"/>
    </row>
    <row r="2" spans="1:37" s="35" customFormat="1" ht="30.75" customHeight="1" x14ac:dyDescent="0.25">
      <c r="B2" s="44"/>
      <c r="D2" s="117" t="s">
        <v>25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AK2" s="43"/>
    </row>
    <row r="3" spans="1:37" s="35" customFormat="1" x14ac:dyDescent="0.25">
      <c r="D3" s="45"/>
      <c r="E3" s="45"/>
      <c r="F3" s="45"/>
      <c r="G3" s="46"/>
      <c r="H3" s="46"/>
      <c r="I3" s="46"/>
      <c r="J3" s="47"/>
      <c r="K3" s="47"/>
      <c r="L3" s="47"/>
      <c r="M3" s="47"/>
      <c r="N3" s="46"/>
      <c r="O3" s="46"/>
      <c r="P3" s="46"/>
      <c r="Q3" s="46"/>
      <c r="AK3" s="43"/>
    </row>
    <row r="4" spans="1:37" x14ac:dyDescent="0.25">
      <c r="AK4" s="49"/>
    </row>
    <row r="5" spans="1:37" s="35" customFormat="1" ht="12" customHeight="1" thickBot="1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2"/>
      <c r="S5" s="53"/>
      <c r="T5" s="53"/>
      <c r="U5" s="53"/>
      <c r="V5" s="54"/>
      <c r="AK5" s="43"/>
    </row>
    <row r="6" spans="1:37" s="35" customFormat="1" x14ac:dyDescent="0.25">
      <c r="A6" s="55"/>
      <c r="B6" s="55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AK6" s="43"/>
    </row>
    <row r="7" spans="1:37" s="35" customFormat="1" x14ac:dyDescent="0.25">
      <c r="A7" s="109" t="s">
        <v>69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AK7" s="43"/>
    </row>
    <row r="8" spans="1:37" s="35" customFormat="1" x14ac:dyDescent="0.25">
      <c r="A8" s="57" t="s">
        <v>68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AK8" s="43"/>
    </row>
    <row r="9" spans="1:37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AK9" s="49"/>
    </row>
    <row r="10" spans="1:37" s="35" customFormat="1" x14ac:dyDescent="0.25">
      <c r="A10" s="60">
        <v>1</v>
      </c>
      <c r="B10" s="60" t="str">
        <f>VLOOKUP(A10,EXPERIENCIA_REQUERIDA_PERFIL!A:B,2,FALSE)</f>
        <v>Coordinador/a del contracte / Cap de projecte / Responsable de seguretat</v>
      </c>
      <c r="C10" s="20"/>
      <c r="D10" s="20"/>
      <c r="E10" s="20"/>
      <c r="F10" s="20"/>
      <c r="G10" s="20"/>
      <c r="H10" s="20"/>
      <c r="I10" s="20"/>
      <c r="J10" s="20"/>
      <c r="K10" s="20"/>
      <c r="L10" s="21"/>
      <c r="M10" s="21"/>
      <c r="N10" s="21"/>
      <c r="O10" s="20"/>
      <c r="P10" s="20"/>
      <c r="Q10" s="20"/>
      <c r="R10" s="22"/>
      <c r="S10" s="22"/>
      <c r="T10" s="22"/>
      <c r="U10" s="22"/>
      <c r="V10" s="21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43"/>
    </row>
    <row r="11" spans="1:37" s="35" customFormat="1" x14ac:dyDescent="0.25">
      <c r="A11" s="61"/>
      <c r="B11" s="61"/>
      <c r="L11" s="36"/>
      <c r="M11" s="36"/>
      <c r="N11" s="36"/>
      <c r="R11" s="37"/>
      <c r="S11" s="37"/>
      <c r="T11" s="37"/>
      <c r="U11" s="37"/>
      <c r="V11" s="36"/>
      <c r="AD11" s="62" t="s">
        <v>61</v>
      </c>
      <c r="AE11" s="63">
        <f>VLOOKUP($A$10,EXPERIENCIA_REQUERIDA_PERFIL!A:BD,10,FALSE)</f>
        <v>1</v>
      </c>
      <c r="AF11" s="63">
        <f>VLOOKUP($A$10,EXPERIENCIA_REQUERIDA_PERFIL!A:BD,16,FALSE)</f>
        <v>0</v>
      </c>
      <c r="AG11" s="63">
        <f>VLOOKUP($A$10,EXPERIENCIA_REQUERIDA_PERFIL!A:BD,22,FALSE)</f>
        <v>0</v>
      </c>
      <c r="AH11" s="63">
        <f>VLOOKUP($A$10,EXPERIENCIA_REQUERIDA_PERFIL!A:BD,28,FALSE)</f>
        <v>0</v>
      </c>
      <c r="AI11" s="63">
        <f>VLOOKUP($A$10,EXPERIENCIA_REQUERIDA_PERFIL!A:BD,34,FALSE)</f>
        <v>0</v>
      </c>
      <c r="AK11" s="43"/>
    </row>
    <row r="12" spans="1:37" s="35" customFormat="1" x14ac:dyDescent="0.25">
      <c r="A12" s="61"/>
      <c r="B12" s="61"/>
      <c r="L12" s="36"/>
      <c r="M12" s="36"/>
      <c r="N12" s="36"/>
      <c r="R12" s="37"/>
      <c r="S12" s="37"/>
      <c r="T12" s="37"/>
      <c r="U12" s="37"/>
      <c r="V12" s="36"/>
      <c r="AD12" s="62" t="s">
        <v>62</v>
      </c>
      <c r="AE12" s="63">
        <f>VLOOKUP($A$10,EXPERIENCIA_REQUERIDA_PERFIL!A:BD,11,FALSE)</f>
        <v>0.75</v>
      </c>
      <c r="AF12" s="63">
        <f>VLOOKUP($A$10,EXPERIENCIA_REQUERIDA_PERFIL!A:BD,17,FALSE)</f>
        <v>0</v>
      </c>
      <c r="AG12" s="63">
        <f>VLOOKUP($A$10,EXPERIENCIA_REQUERIDA_PERFIL!A:BD,23,FALSE)</f>
        <v>0</v>
      </c>
      <c r="AH12" s="63">
        <f>VLOOKUP($A$10,EXPERIENCIA_REQUERIDA_PERFIL!A:BD,29,FALSE)</f>
        <v>0</v>
      </c>
      <c r="AI12" s="63">
        <f>VLOOKUP($A$10,EXPERIENCIA_REQUERIDA_PERFIL!A:BD,35,FALSE)</f>
        <v>0</v>
      </c>
      <c r="AJ12" s="63">
        <f>VLOOKUP($A$10,EXPERIENCIA_REQUERIDA_PERFIL!A:BD,5,FALSE)</f>
        <v>0</v>
      </c>
      <c r="AK12" s="43"/>
    </row>
    <row r="13" spans="1:37" x14ac:dyDescent="0.25">
      <c r="A13" s="64"/>
      <c r="M13" s="65" t="s">
        <v>86</v>
      </c>
      <c r="N13" s="66"/>
      <c r="O13" s="66"/>
      <c r="P13" s="67">
        <f>VLOOKUP($A$10,EXPERIENCIA_REQUERIDA_PERFIL!A:BD,7,FALSE)</f>
        <v>3</v>
      </c>
      <c r="Q13" s="65" t="s">
        <v>87</v>
      </c>
      <c r="R13" s="66"/>
      <c r="S13" s="66"/>
      <c r="T13" s="66"/>
      <c r="U13" s="66"/>
      <c r="V13" s="66"/>
      <c r="W13" s="68">
        <f>VLOOKUP($A$10,EXPERIENCIA_REQUERIDA_PERFIL!A:BD,13,FALSE)</f>
        <v>0</v>
      </c>
      <c r="X13" s="65" t="s">
        <v>88</v>
      </c>
      <c r="Y13" s="67">
        <f>VLOOKUP($A$10,EXPERIENCIA_REQUERIDA_PERFIL!A:BD,19,FALSE)</f>
        <v>0</v>
      </c>
      <c r="Z13" s="65" t="s">
        <v>89</v>
      </c>
      <c r="AA13" s="67">
        <f>VLOOKUP($A$10,EXPERIENCIA_REQUERIDA_PERFIL!A:BD,25,FALSE)</f>
        <v>0</v>
      </c>
      <c r="AB13" s="98" t="s">
        <v>59</v>
      </c>
      <c r="AC13" s="99">
        <f>VLOOKUP($A$10,EXPERIENCIA_REQUERIDA_PERFIL!A:BD,31,FALSE)</f>
        <v>0</v>
      </c>
      <c r="AD13" s="97" t="s">
        <v>45</v>
      </c>
      <c r="AE13" s="63">
        <f>VLOOKUP($A$10,EXPERIENCIA_REQUERIDA_PERFIL!A:BD,9,FALSE)</f>
        <v>4.5</v>
      </c>
      <c r="AF13" s="63">
        <f>VLOOKUP($A$10,EXPERIENCIA_REQUERIDA_PERFIL!A:BD,15,FALSE)</f>
        <v>0</v>
      </c>
      <c r="AG13" s="63">
        <f>VLOOKUP($A$10,EXPERIENCIA_REQUERIDA_PERFIL!A:BD,21,FALSE)</f>
        <v>0</v>
      </c>
      <c r="AH13" s="63">
        <f>VLOOKUP($A$10,EXPERIENCIA_REQUERIDA_PERFIL!A:BD,27,FALSE)</f>
        <v>0</v>
      </c>
      <c r="AI13" s="63">
        <f>VLOOKUP($A$10,EXPERIENCIA_REQUERIDA_PERFIL!A:BD,33,FALSE)</f>
        <v>0</v>
      </c>
      <c r="AJ13" s="63">
        <f>VLOOKUP($A$10,EXPERIENCIA_REQUERIDA_PERFIL!A:BD,5,FALSE)</f>
        <v>0</v>
      </c>
      <c r="AK13" s="49"/>
    </row>
    <row r="14" spans="1:37" s="70" customFormat="1" ht="156" customHeight="1" x14ac:dyDescent="0.25">
      <c r="A14" s="69"/>
      <c r="B14" s="118" t="s">
        <v>14</v>
      </c>
      <c r="C14" s="119"/>
      <c r="D14" s="119"/>
      <c r="E14" s="19" t="s">
        <v>13</v>
      </c>
      <c r="F14" s="19" t="s">
        <v>28</v>
      </c>
      <c r="G14" s="19" t="s">
        <v>24</v>
      </c>
      <c r="H14" s="120" t="s">
        <v>17</v>
      </c>
      <c r="I14" s="121"/>
      <c r="J14" s="121"/>
      <c r="K14" s="121"/>
      <c r="L14" s="19" t="str">
        <f>IF(VLOOKUP($A$10,EXPERIENCIA_REQUERIDA_PERFIL!A:C,3,FALSE)="","",VLOOKUP($A$10,EXPERIENCIA_REQUERIDA_PERFIL!A:C,3,FALSE))</f>
        <v/>
      </c>
      <c r="M14" s="122" t="str">
        <f>IF(VLOOKUP($A$10,EXPERIENCIA_REQUERIDA_PERFIL!A:BD,6,FALSE)="","",VLOOKUP($A$10,EXPERIENCIA_REQUERIDA_PERFIL!A:BD,6,FALSE))</f>
        <v>Coordinador/a del contracte/Cap de Projecte en projectes/serveis de gestió de serveis TI sobre plataformes ITSM amb més de 25.000 usuaris i més de 80.000 incidències anuals gestionades</v>
      </c>
      <c r="N14" s="123"/>
      <c r="O14" s="123"/>
      <c r="P14" s="124"/>
      <c r="Q14" s="125" t="str">
        <f>IF(VLOOKUP($A$10,EXPERIENCIA_REQUERIDA_PERFIL!A:BD,12,FALSE)="","",VLOOKUP($A$10,EXPERIENCIA_REQUERIDA_PERFIL!A:BD,12,FALSE))</f>
        <v/>
      </c>
      <c r="R14" s="125"/>
      <c r="S14" s="125"/>
      <c r="T14" s="125"/>
      <c r="U14" s="125"/>
      <c r="V14" s="125"/>
      <c r="W14" s="125"/>
      <c r="X14" s="143" t="str">
        <f>IF(VLOOKUP($A$10,EXPERIENCIA_REQUERIDA_PERFIL!A:BD,18,FALSE)="","",VLOOKUP($A$10,EXPERIENCIA_REQUERIDA_PERFIL!A:BD,18,FALSE))</f>
        <v/>
      </c>
      <c r="Y14" s="144"/>
      <c r="Z14" s="143" t="str">
        <f>IF(VLOOKUP($A$10,EXPERIENCIA_REQUERIDA_PERFIL!A:BD,24,FALSE)="","",VLOOKUP($A$10,EXPERIENCIA_REQUERIDA_PERFIL!A:BD,24,FALSE))</f>
        <v/>
      </c>
      <c r="AA14" s="144"/>
      <c r="AB14" s="143" t="str">
        <f>IF(VLOOKUP($A$10,EXPERIENCIA_REQUERIDA_PERFIL!A:BD,30,FALSE)="","",VLOOKUP($A$10,EXPERIENCIA_REQUERIDA_PERFIL!A:BD,30,FALSE))</f>
        <v/>
      </c>
      <c r="AC14" s="144"/>
      <c r="AD14" s="19" t="s">
        <v>51</v>
      </c>
      <c r="AE14" s="23" t="str">
        <f>IF(AE13=0,"",CONCATENATE("Millora aportada en ",M14))</f>
        <v>Millora aportada en Coordinador/a del contracte/Cap de Projecte en projectes/serveis de gestió de serveis TI sobre plataformes ITSM amb més de 25.000 usuaris i més de 80.000 incidències anuals gestionades</v>
      </c>
      <c r="AF14" s="23" t="str">
        <f>IF(AF13=0,"",CONCATENATE("Millora aportada en ",Q14))</f>
        <v/>
      </c>
      <c r="AG14" s="23" t="str">
        <f>IF(AG13=0,"",CONCATENATE("Millora aportada en ",X14))</f>
        <v/>
      </c>
      <c r="AH14" s="23" t="str">
        <f>IF(AH13=0,"",CONCATENATE("Millora aportada en ",Z14))</f>
        <v/>
      </c>
      <c r="AI14" s="23" t="str">
        <f>IF(AI13=0,"",CONCATENATE("Millora aportada en ",AB14))</f>
        <v/>
      </c>
      <c r="AJ14" s="23" t="str">
        <f>IF(AJ12=0,"",VLOOKUP($A$10,EXPERIENCIA_REQUERIDA_PERFIL!A:BD,3,FALSE))</f>
        <v/>
      </c>
      <c r="AK14" s="71"/>
    </row>
    <row r="15" spans="1:37" ht="15.75" customHeight="1" x14ac:dyDescent="0.25">
      <c r="A15" s="64">
        <v>1</v>
      </c>
      <c r="B15" s="110" t="str">
        <f t="shared" ref="B15:B19" si="0">$B$10</f>
        <v>Coordinador/a del contracte / Cap de projecte / Responsable de seguretat</v>
      </c>
      <c r="C15" s="110"/>
      <c r="D15" s="110"/>
      <c r="E15" s="72" t="s">
        <v>50</v>
      </c>
      <c r="F15" s="72" t="s">
        <v>60</v>
      </c>
      <c r="G15" s="72">
        <v>100</v>
      </c>
      <c r="H15" s="111">
        <v>5</v>
      </c>
      <c r="I15" s="112"/>
      <c r="J15" s="112"/>
      <c r="K15" s="112"/>
      <c r="L15" s="40" t="s">
        <v>48</v>
      </c>
      <c r="M15" s="113">
        <f>IF($M$14="","",ROUND(SUMIF($AE$24:$AE$88,CONCATENATE(E15,"SI"),$AD$24:$AD$88)/12,2))</f>
        <v>4</v>
      </c>
      <c r="N15" s="114"/>
      <c r="O15" s="114"/>
      <c r="P15" s="115"/>
      <c r="Q15" s="116" t="str">
        <f>IF($Q$14="","",ROUND(SUMIF($AF$24:$AF$63,CONCATENATE(E15,"SI"),$AD$24:$AD$63)/12,2))</f>
        <v/>
      </c>
      <c r="R15" s="116"/>
      <c r="S15" s="116"/>
      <c r="T15" s="116"/>
      <c r="U15" s="116"/>
      <c r="V15" s="116"/>
      <c r="W15" s="116"/>
      <c r="X15" s="113" t="str">
        <f>IF($X$14="","",ROUND(SUMIF($AG$24:$AG$63,CONCATENATE(E15,"SI"),$AD$24:$AD$63)/12,2))</f>
        <v/>
      </c>
      <c r="Y15" s="115"/>
      <c r="Z15" s="113" t="str">
        <f>IF($Z$14="","",ROUND(SUMIF($AH$24:$AH$63,CONCATENATE(E15,"SI"),$AD$24:$AD$63)/12,2))</f>
        <v/>
      </c>
      <c r="AA15" s="115"/>
      <c r="AB15" s="113" t="str">
        <f>IF($AB$14="","",ROUND(SUMIF($AI$24:$AI$63,CONCATENATE(E15,"SI"),$AD$24:$AD$63)/12,2))</f>
        <v/>
      </c>
      <c r="AC15" s="115"/>
      <c r="AD15" s="73" t="str">
        <f>IF(OR(E15="",M14=""),"N/A",IF(AND(IF($L$14="","SI",IF(VLOOKUP($A$10,EXPERIENCIA_REQUERIDA_PERFIL!A:BD,4,FALSE)="NO","SI",L15))="SI",M15&gt;=$P$13,Q15&gt;=$W$13,X15&gt;=$Y$13,Z15&gt;=$AA$13,AB15&gt;=$AC$13),"OK","KO"))</f>
        <v>OK</v>
      </c>
      <c r="AE15" s="74">
        <f>IF(OR($E15="",$M$14="",AE$13=0),"",MAX(TRUNC((M15-$P$13)/AE$11),0))</f>
        <v>1</v>
      </c>
      <c r="AF15" s="74" t="str">
        <f>IF(OR($E15="",$Q$14="",AF$13=0),"",MAX(TRUNC((Q15-$W$13)/AF$11),0))</f>
        <v/>
      </c>
      <c r="AG15" s="74" t="str">
        <f>IF(OR($E15="",$X$14="",AG$13=0),"",MAX(TRUNC((X15-$Y$13)/AG$11),0))</f>
        <v/>
      </c>
      <c r="AH15" s="74" t="str">
        <f>IF(OR($E15="",$Z$14="",AH$13=0),"",MAX(TRUNC(($Z15-$AA$13)/AH$11),0))</f>
        <v/>
      </c>
      <c r="AI15" s="74" t="str">
        <f>IF(OR($E15="",$AB$14="",AI$13=0),"",MAX(TRUNC(($AB15-$AC$13)/AI$11),0))</f>
        <v/>
      </c>
      <c r="AJ15" s="74" t="str">
        <f t="shared" ref="AJ15:AJ19" si="1">IF($AJ$12=0,"",IF(L15="SI",$AJ$12,0))</f>
        <v/>
      </c>
      <c r="AK15" s="49"/>
    </row>
    <row r="16" spans="1:37" ht="15.75" customHeight="1" x14ac:dyDescent="0.25">
      <c r="A16" s="64">
        <f>A15+1</f>
        <v>2</v>
      </c>
      <c r="B16" s="110" t="str">
        <f t="shared" si="0"/>
        <v>Coordinador/a del contracte / Cap de projecte / Responsable de seguretat</v>
      </c>
      <c r="C16" s="110"/>
      <c r="D16" s="110"/>
      <c r="E16" s="72"/>
      <c r="F16" s="72"/>
      <c r="G16" s="72"/>
      <c r="H16" s="111"/>
      <c r="I16" s="112"/>
      <c r="J16" s="112"/>
      <c r="K16" s="112"/>
      <c r="L16" s="40" t="s">
        <v>48</v>
      </c>
      <c r="M16" s="113">
        <f>IF($M$14="","",ROUND(SUMIF($AE$24:$AE$88,CONCATENATE(E16,"SI"),$AD$24:$AD$88)/12,2))</f>
        <v>0</v>
      </c>
      <c r="N16" s="114"/>
      <c r="O16" s="114"/>
      <c r="P16" s="115"/>
      <c r="Q16" s="116" t="str">
        <f>IF($Q$14="","",ROUND(SUMIF($AF$24:$AF$63,CONCATENATE(E16,"SI"),$AD$24:$AD$63)/12,2))</f>
        <v/>
      </c>
      <c r="R16" s="116"/>
      <c r="S16" s="116"/>
      <c r="T16" s="116"/>
      <c r="U16" s="116"/>
      <c r="V16" s="116"/>
      <c r="W16" s="116"/>
      <c r="X16" s="113" t="str">
        <f>IF($X$14="","",ROUND(SUMIF($AG$24:$AG$63,CONCATENATE(E16,"SI"),$AD$24:$AD$63)/12,2))</f>
        <v/>
      </c>
      <c r="Y16" s="115"/>
      <c r="Z16" s="113" t="str">
        <f>IF($Z$14="","",ROUND(SUMIF($AH$24:$AH$63,CONCATENATE(E16,"SI"),$AD$24:$AD$63)/12,2))</f>
        <v/>
      </c>
      <c r="AA16" s="115"/>
      <c r="AB16" s="113" t="str">
        <f>IF($AB$14="","",ROUND(SUMIF($AI$24:$AI$63,CONCATENATE(E16,"SI"),$AD$24:$AD$63)/12,2))</f>
        <v/>
      </c>
      <c r="AC16" s="115"/>
      <c r="AD16" s="73" t="str">
        <f>IF(OR(E16="",M15=""),"N/A",IF(AND(IF($L$14="","SI",IF(VLOOKUP($A$10,EXPERIENCIA_REQUERIDA_PERFIL!A:BD,4,FALSE)="NO","SI",L16))="SI",M16&gt;=$P$13,Q16&gt;=$W$13,X16&gt;=$Y$13),"OK","KO"))</f>
        <v>N/A</v>
      </c>
      <c r="AE16" s="74" t="str">
        <f t="shared" ref="AE16:AE19" si="2">IF(OR($E16="",$M$14="",AE$13=0),"",MAX(TRUNC((M16-$P$13)/AE$11),0))</f>
        <v/>
      </c>
      <c r="AF16" s="74" t="str">
        <f t="shared" ref="AF16:AF19" si="3">IF(OR($E16="",$Q$14="",AF$13=0),"",MAX(TRUNC((Q16-$W$13)/AF$11),0))</f>
        <v/>
      </c>
      <c r="AG16" s="74" t="str">
        <f t="shared" ref="AG16:AG19" si="4">IF(OR($E16="",$X$14="",AG$13=0),"",MAX(TRUNC((X16-$Y$13)/AG$11),0))</f>
        <v/>
      </c>
      <c r="AH16" s="74" t="str">
        <f t="shared" ref="AH16:AH19" si="5">IF(OR($E16="",$Z$14="",AH$13=0),"",MAX(TRUNC(($Z16-$AA$13)/AH$11),0))</f>
        <v/>
      </c>
      <c r="AI16" s="74" t="str">
        <f t="shared" ref="AI16:AI19" si="6">IF(OR($E16="",$AB$14="",AI$13=0),"",MAX(TRUNC(($AB16-$AC$13)/AI$11),0))</f>
        <v/>
      </c>
      <c r="AJ16" s="74" t="str">
        <f t="shared" si="1"/>
        <v/>
      </c>
      <c r="AK16" s="49"/>
    </row>
    <row r="17" spans="1:37" ht="15.75" customHeight="1" x14ac:dyDescent="0.25">
      <c r="A17" s="64">
        <f t="shared" ref="A17:A19" si="7">A16+1</f>
        <v>3</v>
      </c>
      <c r="B17" s="110" t="str">
        <f t="shared" si="0"/>
        <v>Coordinador/a del contracte / Cap de projecte / Responsable de seguretat</v>
      </c>
      <c r="C17" s="110"/>
      <c r="D17" s="110"/>
      <c r="E17" s="72"/>
      <c r="F17" s="72"/>
      <c r="G17" s="72"/>
      <c r="H17" s="111"/>
      <c r="I17" s="112"/>
      <c r="J17" s="112"/>
      <c r="K17" s="112"/>
      <c r="L17" s="40" t="s">
        <v>48</v>
      </c>
      <c r="M17" s="113">
        <f>IF($M$14="","",ROUND(SUMIF($AE$24:$AE$88,CONCATENATE(E17,"SI"),$AD$24:$AD$88)/12,2))</f>
        <v>0</v>
      </c>
      <c r="N17" s="114"/>
      <c r="O17" s="114"/>
      <c r="P17" s="115"/>
      <c r="Q17" s="116" t="str">
        <f>IF($Q$14="","",ROUND(SUMIF($AF$24:$AF$63,CONCATENATE(E17,"SI"),$AD$24:$AD$63)/12,2))</f>
        <v/>
      </c>
      <c r="R17" s="116"/>
      <c r="S17" s="116"/>
      <c r="T17" s="116"/>
      <c r="U17" s="116"/>
      <c r="V17" s="116"/>
      <c r="W17" s="116"/>
      <c r="X17" s="113" t="str">
        <f>IF($X$14="","",ROUND(SUMIF($AG$24:$AG$63,CONCATENATE(E17,"SI"),$AD$24:$AD$63)/12,2))</f>
        <v/>
      </c>
      <c r="Y17" s="115"/>
      <c r="Z17" s="113" t="str">
        <f>IF($Z$14="","",ROUND(SUMIF($AH$24:$AH$63,CONCATENATE(E17,"SI"),$AD$24:$AD$63)/12,2))</f>
        <v/>
      </c>
      <c r="AA17" s="115"/>
      <c r="AB17" s="113" t="str">
        <f>IF($AB$14="","",ROUND(SUMIF($AI$24:$AI$63,CONCATENATE(E17,"SI"),$AD$24:$AD$63)/12,2))</f>
        <v/>
      </c>
      <c r="AC17" s="115"/>
      <c r="AD17" s="73" t="str">
        <f>IF(OR(E17="",M16=""),"N/A",IF(AND(IF($L$14="","SI",IF(VLOOKUP($A$10,EXPERIENCIA_REQUERIDA_PERFIL!A:BD,4,FALSE)="NO","SI",L17))="SI",M17&gt;=$P$13,Q17&gt;=$W$13,X17&gt;=$Y$13),"OK","KO"))</f>
        <v>N/A</v>
      </c>
      <c r="AE17" s="74" t="str">
        <f t="shared" si="2"/>
        <v/>
      </c>
      <c r="AF17" s="74" t="str">
        <f t="shared" si="3"/>
        <v/>
      </c>
      <c r="AG17" s="74" t="str">
        <f t="shared" si="4"/>
        <v/>
      </c>
      <c r="AH17" s="74" t="str">
        <f t="shared" si="5"/>
        <v/>
      </c>
      <c r="AI17" s="74" t="str">
        <f t="shared" si="6"/>
        <v/>
      </c>
      <c r="AJ17" s="74" t="str">
        <f t="shared" si="1"/>
        <v/>
      </c>
      <c r="AK17" s="49"/>
    </row>
    <row r="18" spans="1:37" ht="15.75" customHeight="1" x14ac:dyDescent="0.25">
      <c r="A18" s="64">
        <f t="shared" si="7"/>
        <v>4</v>
      </c>
      <c r="B18" s="110" t="str">
        <f t="shared" si="0"/>
        <v>Coordinador/a del contracte / Cap de projecte / Responsable de seguretat</v>
      </c>
      <c r="C18" s="110"/>
      <c r="D18" s="110"/>
      <c r="E18" s="72"/>
      <c r="F18" s="72"/>
      <c r="G18" s="72"/>
      <c r="H18" s="111"/>
      <c r="I18" s="112"/>
      <c r="J18" s="112"/>
      <c r="K18" s="112"/>
      <c r="L18" s="40" t="s">
        <v>48</v>
      </c>
      <c r="M18" s="113">
        <f>IF($M$14="","",ROUND(SUMIF($AE$24:$AE$88,CONCATENATE(E18,"SI"),$AD$24:$AD$88)/12,2))</f>
        <v>0</v>
      </c>
      <c r="N18" s="114"/>
      <c r="O18" s="114"/>
      <c r="P18" s="115"/>
      <c r="Q18" s="116" t="str">
        <f>IF($Q$14="","",ROUND(SUMIF($AF$24:$AF$63,CONCATENATE(E18,"SI"),$AD$24:$AD$63)/12,2))</f>
        <v/>
      </c>
      <c r="R18" s="116"/>
      <c r="S18" s="116"/>
      <c r="T18" s="116"/>
      <c r="U18" s="116"/>
      <c r="V18" s="116"/>
      <c r="W18" s="116"/>
      <c r="X18" s="113" t="str">
        <f>IF($X$14="","",ROUND(SUMIF($AG$24:$AG$63,CONCATENATE(E18,"SI"),$AD$24:$AD$63)/12,2))</f>
        <v/>
      </c>
      <c r="Y18" s="115"/>
      <c r="Z18" s="113" t="str">
        <f>IF($Z$14="","",ROUND(SUMIF($AH$24:$AH$63,CONCATENATE(E18,"SI"),$AD$24:$AD$63)/12,2))</f>
        <v/>
      </c>
      <c r="AA18" s="115"/>
      <c r="AB18" s="113" t="str">
        <f>IF($AB$14="","",ROUND(SUMIF($AI$24:$AI$63,CONCATENATE(E18,"SI"),$AD$24:$AD$63)/12,2))</f>
        <v/>
      </c>
      <c r="AC18" s="115"/>
      <c r="AD18" s="73" t="str">
        <f>IF(OR(E18="",M17=""),"N/A",IF(AND(IF($L$14="","SI",IF(VLOOKUP($A$10,EXPERIENCIA_REQUERIDA_PERFIL!A:BD,4,FALSE)="NO","SI",L18))="SI",M18&gt;=$P$13,Q18&gt;=$W$13,X18&gt;=$Y$13),"OK","KO"))</f>
        <v>N/A</v>
      </c>
      <c r="AE18" s="74" t="str">
        <f t="shared" si="2"/>
        <v/>
      </c>
      <c r="AF18" s="74" t="str">
        <f t="shared" si="3"/>
        <v/>
      </c>
      <c r="AG18" s="74" t="str">
        <f t="shared" si="4"/>
        <v/>
      </c>
      <c r="AH18" s="74" t="str">
        <f t="shared" si="5"/>
        <v/>
      </c>
      <c r="AI18" s="74" t="str">
        <f t="shared" si="6"/>
        <v/>
      </c>
      <c r="AJ18" s="74" t="str">
        <f t="shared" si="1"/>
        <v/>
      </c>
      <c r="AK18" s="49"/>
    </row>
    <row r="19" spans="1:37" ht="15.75" customHeight="1" x14ac:dyDescent="0.25">
      <c r="A19" s="64">
        <f t="shared" si="7"/>
        <v>5</v>
      </c>
      <c r="B19" s="110" t="str">
        <f t="shared" si="0"/>
        <v>Coordinador/a del contracte / Cap de projecte / Responsable de seguretat</v>
      </c>
      <c r="C19" s="110"/>
      <c r="D19" s="110"/>
      <c r="E19" s="72"/>
      <c r="F19" s="72"/>
      <c r="G19" s="72"/>
      <c r="H19" s="111"/>
      <c r="I19" s="112"/>
      <c r="J19" s="112"/>
      <c r="K19" s="112"/>
      <c r="L19" s="40" t="s">
        <v>48</v>
      </c>
      <c r="M19" s="113">
        <f>IF($M$14="","",ROUND(SUMIF($AE$24:$AE$88,CONCATENATE(E19,"SI"),$AD$24:$AD$88)/12,2))</f>
        <v>0</v>
      </c>
      <c r="N19" s="114"/>
      <c r="O19" s="114"/>
      <c r="P19" s="115"/>
      <c r="Q19" s="116" t="str">
        <f>IF($Q$14="","",ROUND(SUMIF($AF$24:$AF$63,CONCATENATE(E19,"SI"),$AD$24:$AD$63)/12,2))</f>
        <v/>
      </c>
      <c r="R19" s="116"/>
      <c r="S19" s="116"/>
      <c r="T19" s="116"/>
      <c r="U19" s="116"/>
      <c r="V19" s="116"/>
      <c r="W19" s="116"/>
      <c r="X19" s="113" t="str">
        <f>IF($X$14="","",ROUND(SUMIF($AG$24:$AG$63,CONCATENATE(E19,"SI"),$AD$24:$AD$63)/12,2))</f>
        <v/>
      </c>
      <c r="Y19" s="115"/>
      <c r="Z19" s="113" t="str">
        <f>IF($Z$14="","",ROUND(SUMIF($AH$24:$AH$63,CONCATENATE(E19,"SI"),$AD$24:$AD$63)/12,2))</f>
        <v/>
      </c>
      <c r="AA19" s="115"/>
      <c r="AB19" s="113" t="str">
        <f>IF($AB$14="","",ROUND(SUMIF($AI$24:$AI$63,CONCATENATE(E19,"SI"),$AD$24:$AD$63)/12,2))</f>
        <v/>
      </c>
      <c r="AC19" s="115"/>
      <c r="AD19" s="73" t="str">
        <f>IF(OR(E19="",M18=""),"N/A",IF(AND(IF($L$14="","SI",IF(VLOOKUP($A$10,EXPERIENCIA_REQUERIDA_PERFIL!A:BD,4,FALSE)="NO","SI",L19))="SI",M19&gt;=$P$13,Q19&gt;=$W$13,X19&gt;=$Y$13),"OK","KO"))</f>
        <v>N/A</v>
      </c>
      <c r="AE19" s="74" t="str">
        <f t="shared" si="2"/>
        <v/>
      </c>
      <c r="AF19" s="74" t="str">
        <f t="shared" si="3"/>
        <v/>
      </c>
      <c r="AG19" s="74" t="str">
        <f t="shared" si="4"/>
        <v/>
      </c>
      <c r="AH19" s="74" t="str">
        <f t="shared" si="5"/>
        <v/>
      </c>
      <c r="AI19" s="74" t="str">
        <f t="shared" si="6"/>
        <v/>
      </c>
      <c r="AJ19" s="74" t="str">
        <f t="shared" si="1"/>
        <v/>
      </c>
      <c r="AK19" s="49"/>
    </row>
    <row r="20" spans="1:37" ht="35.25" customHeight="1" x14ac:dyDescent="0.25">
      <c r="A20" s="64"/>
      <c r="AD20" s="70" t="s">
        <v>67</v>
      </c>
      <c r="AE20" s="75">
        <f t="shared" ref="AE20:AJ20" si="8">SUM(AE15:AE19)</f>
        <v>1</v>
      </c>
      <c r="AF20" s="75">
        <f t="shared" si="8"/>
        <v>0</v>
      </c>
      <c r="AG20" s="75">
        <f t="shared" si="8"/>
        <v>0</v>
      </c>
      <c r="AH20" s="75">
        <f t="shared" si="8"/>
        <v>0</v>
      </c>
      <c r="AI20" s="75">
        <f t="shared" si="8"/>
        <v>0</v>
      </c>
      <c r="AJ20" s="75">
        <f t="shared" si="8"/>
        <v>0</v>
      </c>
      <c r="AK20" s="49"/>
    </row>
    <row r="21" spans="1:37" s="35" customFormat="1" ht="39.75" customHeight="1" x14ac:dyDescent="0.25">
      <c r="A21" s="76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70" t="s">
        <v>65</v>
      </c>
      <c r="AE21" s="77">
        <f>MIN(AE13,AE12*AE20)</f>
        <v>0.75</v>
      </c>
      <c r="AF21" s="77">
        <f>MIN(AF13,AF12*AF20)</f>
        <v>0</v>
      </c>
      <c r="AG21" s="77">
        <f>MIN(AG13,AG12*AG20)</f>
        <v>0</v>
      </c>
      <c r="AH21" s="77">
        <f>MIN(AH13,AH12*AH20)</f>
        <v>0</v>
      </c>
      <c r="AI21" s="77">
        <f>MIN(AI13,AI12*AI20)</f>
        <v>0</v>
      </c>
      <c r="AJ21" s="77">
        <f>MIN($AJ$13,SUM(AJ15:AJ19))</f>
        <v>0</v>
      </c>
      <c r="AK21" s="49"/>
    </row>
    <row r="22" spans="1:37" s="35" customFormat="1" ht="33.75" customHeight="1" x14ac:dyDescent="0.25">
      <c r="A22" s="76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9"/>
    </row>
    <row r="23" spans="1:37" s="35" customFormat="1" ht="222.75" customHeight="1" x14ac:dyDescent="0.25">
      <c r="A23" s="76"/>
      <c r="B23" s="118" t="s">
        <v>15</v>
      </c>
      <c r="C23" s="119"/>
      <c r="D23" s="119"/>
      <c r="E23" s="126" t="s">
        <v>16</v>
      </c>
      <c r="F23" s="126"/>
      <c r="G23" s="126"/>
      <c r="H23" s="126"/>
      <c r="I23" s="126"/>
      <c r="J23" s="126"/>
      <c r="K23" s="126"/>
      <c r="L23" s="126"/>
      <c r="M23" s="126"/>
      <c r="N23" s="19" t="s">
        <v>18</v>
      </c>
      <c r="O23" s="19" t="s">
        <v>13</v>
      </c>
      <c r="P23" s="19" t="str">
        <f>M14</f>
        <v>Coordinador/a del contracte/Cap de Projecte en projectes/serveis de gestió de serveis TI sobre plataformes ITSM amb més de 25.000 usuaris i més de 80.000 incidències anuals gestionades</v>
      </c>
      <c r="Q23" s="127" t="str">
        <f>Q14</f>
        <v/>
      </c>
      <c r="R23" s="127"/>
      <c r="S23" s="127"/>
      <c r="T23" s="127"/>
      <c r="U23" s="127"/>
      <c r="V23" s="127"/>
      <c r="W23" s="28" t="str">
        <f>X14</f>
        <v/>
      </c>
      <c r="X23" s="19" t="str">
        <f>Z14</f>
        <v/>
      </c>
      <c r="Y23" s="19" t="str">
        <f>AB14</f>
        <v/>
      </c>
      <c r="Z23" s="19" t="s">
        <v>21</v>
      </c>
      <c r="AA23" s="19" t="s">
        <v>22</v>
      </c>
      <c r="AB23" s="19"/>
      <c r="AC23" s="19" t="s">
        <v>40</v>
      </c>
      <c r="AD23" s="19" t="s">
        <v>19</v>
      </c>
      <c r="AE23" s="48"/>
      <c r="AF23" s="48"/>
      <c r="AG23" s="48"/>
      <c r="AH23" s="48"/>
      <c r="AI23" s="48"/>
      <c r="AJ23" s="48"/>
      <c r="AK23" s="49"/>
    </row>
    <row r="24" spans="1:37" s="35" customFormat="1" ht="92.25" customHeight="1" x14ac:dyDescent="0.25">
      <c r="A24" s="76"/>
      <c r="B24" s="128" t="s">
        <v>52</v>
      </c>
      <c r="C24" s="128"/>
      <c r="D24" s="128"/>
      <c r="E24" s="129" t="s">
        <v>53</v>
      </c>
      <c r="F24" s="130"/>
      <c r="G24" s="130"/>
      <c r="H24" s="130"/>
      <c r="I24" s="130"/>
      <c r="J24" s="130"/>
      <c r="K24" s="130"/>
      <c r="L24" s="130"/>
      <c r="M24" s="131"/>
      <c r="N24" s="78"/>
      <c r="O24" s="78" t="s">
        <v>50</v>
      </c>
      <c r="P24" s="40" t="s">
        <v>2</v>
      </c>
      <c r="Q24" s="128" t="s">
        <v>2</v>
      </c>
      <c r="R24" s="128"/>
      <c r="S24" s="128"/>
      <c r="T24" s="128"/>
      <c r="U24" s="128"/>
      <c r="V24" s="128"/>
      <c r="W24" s="40" t="s">
        <v>2</v>
      </c>
      <c r="X24" s="40" t="s">
        <v>2</v>
      </c>
      <c r="Y24" s="40" t="s">
        <v>2</v>
      </c>
      <c r="Z24" s="79">
        <v>43101</v>
      </c>
      <c r="AA24" s="79">
        <v>44562</v>
      </c>
      <c r="AB24" s="79"/>
      <c r="AC24" s="80">
        <v>1</v>
      </c>
      <c r="AD24" s="81">
        <f t="shared" ref="AD24:AD55" si="9">ROUND((AA24-Z24)/365*12*AC24,2)</f>
        <v>48.03</v>
      </c>
      <c r="AE24" s="35" t="str">
        <f t="shared" ref="AE24:AE55" si="10">CONCATENATE(O24,P24)</f>
        <v>TR1SI</v>
      </c>
      <c r="AF24" s="35" t="str">
        <f t="shared" ref="AF24:AF55" si="11">CONCATENATE(O24,Q24)</f>
        <v>TR1SI</v>
      </c>
      <c r="AG24" s="35" t="str">
        <f t="shared" ref="AG24:AG55" si="12">CONCATENATE(O24,W24)</f>
        <v>TR1SI</v>
      </c>
      <c r="AH24" s="35" t="str">
        <f t="shared" ref="AH24:AH55" si="13">CONCATENATE(O24,X24)</f>
        <v>TR1SI</v>
      </c>
      <c r="AI24" s="35" t="str">
        <f>CONCATENATE(O24,Y24)</f>
        <v>TR1SI</v>
      </c>
      <c r="AK24" s="43"/>
    </row>
    <row r="25" spans="1:37" s="35" customFormat="1" ht="92.25" customHeight="1" x14ac:dyDescent="0.25">
      <c r="A25" s="76"/>
      <c r="B25" s="128"/>
      <c r="C25" s="128"/>
      <c r="D25" s="128"/>
      <c r="E25" s="129"/>
      <c r="F25" s="130"/>
      <c r="G25" s="130"/>
      <c r="H25" s="130"/>
      <c r="I25" s="130"/>
      <c r="J25" s="130"/>
      <c r="K25" s="130"/>
      <c r="L25" s="130"/>
      <c r="M25" s="131"/>
      <c r="N25" s="78"/>
      <c r="O25" s="78"/>
      <c r="P25" s="40" t="s">
        <v>48</v>
      </c>
      <c r="Q25" s="128" t="s">
        <v>48</v>
      </c>
      <c r="R25" s="128"/>
      <c r="S25" s="128"/>
      <c r="T25" s="128"/>
      <c r="U25" s="128"/>
      <c r="V25" s="128"/>
      <c r="W25" s="40" t="s">
        <v>48</v>
      </c>
      <c r="X25" s="40" t="s">
        <v>48</v>
      </c>
      <c r="Y25" s="40" t="s">
        <v>48</v>
      </c>
      <c r="Z25" s="79"/>
      <c r="AA25" s="79"/>
      <c r="AB25" s="79"/>
      <c r="AC25" s="80"/>
      <c r="AD25" s="81">
        <f t="shared" si="9"/>
        <v>0</v>
      </c>
      <c r="AE25" s="35" t="str">
        <f t="shared" si="10"/>
        <v>N/D</v>
      </c>
      <c r="AF25" s="35" t="str">
        <f t="shared" si="11"/>
        <v>N/D</v>
      </c>
      <c r="AG25" s="35" t="str">
        <f t="shared" si="12"/>
        <v>N/D</v>
      </c>
      <c r="AH25" s="35" t="str">
        <f t="shared" si="13"/>
        <v>N/D</v>
      </c>
      <c r="AI25" s="35" t="str">
        <f t="shared" ref="AI25:AI88" si="14">CONCATENATE(O25,Y25)</f>
        <v>N/D</v>
      </c>
      <c r="AK25" s="43"/>
    </row>
    <row r="26" spans="1:37" s="35" customFormat="1" ht="92.25" customHeight="1" x14ac:dyDescent="0.25">
      <c r="A26" s="76"/>
      <c r="B26" s="128"/>
      <c r="C26" s="128"/>
      <c r="D26" s="128"/>
      <c r="E26" s="129"/>
      <c r="F26" s="130"/>
      <c r="G26" s="130"/>
      <c r="H26" s="130"/>
      <c r="I26" s="130"/>
      <c r="J26" s="130"/>
      <c r="K26" s="130"/>
      <c r="L26" s="130"/>
      <c r="M26" s="131"/>
      <c r="N26" s="78"/>
      <c r="O26" s="78"/>
      <c r="P26" s="40" t="s">
        <v>48</v>
      </c>
      <c r="Q26" s="128" t="s">
        <v>48</v>
      </c>
      <c r="R26" s="128"/>
      <c r="S26" s="128"/>
      <c r="T26" s="128"/>
      <c r="U26" s="128"/>
      <c r="V26" s="128"/>
      <c r="W26" s="40" t="s">
        <v>48</v>
      </c>
      <c r="X26" s="40" t="s">
        <v>48</v>
      </c>
      <c r="Y26" s="40" t="s">
        <v>48</v>
      </c>
      <c r="Z26" s="79"/>
      <c r="AA26" s="79"/>
      <c r="AB26" s="79"/>
      <c r="AC26" s="80"/>
      <c r="AD26" s="81">
        <f t="shared" si="9"/>
        <v>0</v>
      </c>
      <c r="AE26" s="35" t="str">
        <f t="shared" si="10"/>
        <v>N/D</v>
      </c>
      <c r="AF26" s="35" t="str">
        <f t="shared" si="11"/>
        <v>N/D</v>
      </c>
      <c r="AG26" s="35" t="str">
        <f t="shared" si="12"/>
        <v>N/D</v>
      </c>
      <c r="AH26" s="35" t="str">
        <f t="shared" si="13"/>
        <v>N/D</v>
      </c>
      <c r="AI26" s="35" t="str">
        <f t="shared" si="14"/>
        <v>N/D</v>
      </c>
      <c r="AK26" s="43"/>
    </row>
    <row r="27" spans="1:37" s="35" customFormat="1" ht="92.25" customHeight="1" x14ac:dyDescent="0.25">
      <c r="A27" s="76"/>
      <c r="B27" s="128"/>
      <c r="C27" s="128"/>
      <c r="D27" s="128"/>
      <c r="E27" s="129"/>
      <c r="F27" s="130"/>
      <c r="G27" s="130"/>
      <c r="H27" s="130"/>
      <c r="I27" s="130"/>
      <c r="J27" s="130"/>
      <c r="K27" s="130"/>
      <c r="L27" s="130"/>
      <c r="M27" s="131"/>
      <c r="N27" s="78"/>
      <c r="O27" s="78"/>
      <c r="P27" s="40" t="s">
        <v>48</v>
      </c>
      <c r="Q27" s="128" t="s">
        <v>48</v>
      </c>
      <c r="R27" s="128"/>
      <c r="S27" s="128"/>
      <c r="T27" s="128"/>
      <c r="U27" s="128"/>
      <c r="V27" s="128"/>
      <c r="W27" s="40" t="s">
        <v>48</v>
      </c>
      <c r="X27" s="40" t="s">
        <v>48</v>
      </c>
      <c r="Y27" s="40" t="s">
        <v>48</v>
      </c>
      <c r="Z27" s="79"/>
      <c r="AA27" s="79"/>
      <c r="AB27" s="79"/>
      <c r="AC27" s="80"/>
      <c r="AD27" s="81">
        <f t="shared" si="9"/>
        <v>0</v>
      </c>
      <c r="AE27" s="35" t="str">
        <f t="shared" si="10"/>
        <v>N/D</v>
      </c>
      <c r="AF27" s="35" t="str">
        <f t="shared" si="11"/>
        <v>N/D</v>
      </c>
      <c r="AG27" s="35" t="str">
        <f t="shared" si="12"/>
        <v>N/D</v>
      </c>
      <c r="AH27" s="35" t="str">
        <f t="shared" si="13"/>
        <v>N/D</v>
      </c>
      <c r="AI27" s="35" t="str">
        <f t="shared" si="14"/>
        <v>N/D</v>
      </c>
      <c r="AK27" s="43"/>
    </row>
    <row r="28" spans="1:37" s="35" customFormat="1" ht="92.25" customHeight="1" x14ac:dyDescent="0.25">
      <c r="A28" s="76"/>
      <c r="B28" s="128"/>
      <c r="C28" s="128"/>
      <c r="D28" s="128"/>
      <c r="E28" s="129"/>
      <c r="F28" s="130"/>
      <c r="G28" s="130"/>
      <c r="H28" s="130"/>
      <c r="I28" s="130"/>
      <c r="J28" s="130"/>
      <c r="K28" s="130"/>
      <c r="L28" s="130"/>
      <c r="M28" s="131"/>
      <c r="N28" s="78"/>
      <c r="O28" s="78"/>
      <c r="P28" s="40" t="s">
        <v>48</v>
      </c>
      <c r="Q28" s="128" t="s">
        <v>48</v>
      </c>
      <c r="R28" s="128"/>
      <c r="S28" s="128"/>
      <c r="T28" s="128"/>
      <c r="U28" s="128"/>
      <c r="V28" s="128"/>
      <c r="W28" s="40" t="s">
        <v>48</v>
      </c>
      <c r="X28" s="40" t="s">
        <v>48</v>
      </c>
      <c r="Y28" s="40" t="s">
        <v>48</v>
      </c>
      <c r="Z28" s="79"/>
      <c r="AA28" s="79"/>
      <c r="AB28" s="79"/>
      <c r="AC28" s="80"/>
      <c r="AD28" s="81">
        <f t="shared" si="9"/>
        <v>0</v>
      </c>
      <c r="AE28" s="35" t="str">
        <f t="shared" si="10"/>
        <v>N/D</v>
      </c>
      <c r="AF28" s="35" t="str">
        <f t="shared" si="11"/>
        <v>N/D</v>
      </c>
      <c r="AG28" s="35" t="str">
        <f t="shared" si="12"/>
        <v>N/D</v>
      </c>
      <c r="AH28" s="35" t="str">
        <f t="shared" si="13"/>
        <v>N/D</v>
      </c>
      <c r="AI28" s="35" t="str">
        <f t="shared" si="14"/>
        <v>N/D</v>
      </c>
      <c r="AK28" s="43"/>
    </row>
    <row r="29" spans="1:37" s="35" customFormat="1" ht="92.25" customHeight="1" x14ac:dyDescent="0.25">
      <c r="A29" s="76"/>
      <c r="B29" s="128"/>
      <c r="C29" s="128"/>
      <c r="D29" s="128"/>
      <c r="E29" s="129"/>
      <c r="F29" s="130"/>
      <c r="G29" s="130"/>
      <c r="H29" s="130"/>
      <c r="I29" s="130"/>
      <c r="J29" s="130"/>
      <c r="K29" s="130"/>
      <c r="L29" s="130"/>
      <c r="M29" s="131"/>
      <c r="N29" s="78"/>
      <c r="O29" s="78"/>
      <c r="P29" s="40" t="s">
        <v>48</v>
      </c>
      <c r="Q29" s="128" t="s">
        <v>48</v>
      </c>
      <c r="R29" s="128"/>
      <c r="S29" s="128"/>
      <c r="T29" s="128"/>
      <c r="U29" s="128"/>
      <c r="V29" s="128"/>
      <c r="W29" s="40" t="s">
        <v>48</v>
      </c>
      <c r="X29" s="40" t="s">
        <v>48</v>
      </c>
      <c r="Y29" s="40" t="s">
        <v>48</v>
      </c>
      <c r="Z29" s="79"/>
      <c r="AA29" s="79"/>
      <c r="AB29" s="79"/>
      <c r="AC29" s="80"/>
      <c r="AD29" s="81">
        <f t="shared" si="9"/>
        <v>0</v>
      </c>
      <c r="AE29" s="35" t="str">
        <f t="shared" si="10"/>
        <v>N/D</v>
      </c>
      <c r="AF29" s="35" t="str">
        <f t="shared" si="11"/>
        <v>N/D</v>
      </c>
      <c r="AG29" s="35" t="str">
        <f t="shared" si="12"/>
        <v>N/D</v>
      </c>
      <c r="AH29" s="35" t="str">
        <f t="shared" si="13"/>
        <v>N/D</v>
      </c>
      <c r="AI29" s="35" t="str">
        <f t="shared" si="14"/>
        <v>N/D</v>
      </c>
      <c r="AK29" s="43"/>
    </row>
    <row r="30" spans="1:37" s="35" customFormat="1" ht="92.25" customHeight="1" x14ac:dyDescent="0.25">
      <c r="A30" s="76"/>
      <c r="B30" s="128"/>
      <c r="C30" s="128"/>
      <c r="D30" s="128"/>
      <c r="E30" s="129"/>
      <c r="F30" s="130"/>
      <c r="G30" s="130"/>
      <c r="H30" s="130"/>
      <c r="I30" s="130"/>
      <c r="J30" s="130"/>
      <c r="K30" s="130"/>
      <c r="L30" s="130"/>
      <c r="M30" s="131"/>
      <c r="N30" s="78"/>
      <c r="O30" s="78"/>
      <c r="P30" s="40" t="s">
        <v>48</v>
      </c>
      <c r="Q30" s="128" t="s">
        <v>48</v>
      </c>
      <c r="R30" s="128"/>
      <c r="S30" s="128"/>
      <c r="T30" s="128"/>
      <c r="U30" s="128"/>
      <c r="V30" s="128"/>
      <c r="W30" s="40" t="s">
        <v>48</v>
      </c>
      <c r="X30" s="40" t="s">
        <v>48</v>
      </c>
      <c r="Y30" s="40" t="s">
        <v>48</v>
      </c>
      <c r="Z30" s="79"/>
      <c r="AA30" s="79"/>
      <c r="AB30" s="79"/>
      <c r="AC30" s="80"/>
      <c r="AD30" s="81">
        <f t="shared" si="9"/>
        <v>0</v>
      </c>
      <c r="AE30" s="35" t="str">
        <f t="shared" si="10"/>
        <v>N/D</v>
      </c>
      <c r="AF30" s="35" t="str">
        <f t="shared" si="11"/>
        <v>N/D</v>
      </c>
      <c r="AG30" s="35" t="str">
        <f t="shared" si="12"/>
        <v>N/D</v>
      </c>
      <c r="AH30" s="35" t="str">
        <f t="shared" si="13"/>
        <v>N/D</v>
      </c>
      <c r="AI30" s="35" t="str">
        <f t="shared" si="14"/>
        <v>N/D</v>
      </c>
      <c r="AK30" s="43"/>
    </row>
    <row r="31" spans="1:37" s="35" customFormat="1" ht="92.25" customHeight="1" x14ac:dyDescent="0.25">
      <c r="A31" s="76"/>
      <c r="B31" s="128"/>
      <c r="C31" s="128"/>
      <c r="D31" s="128"/>
      <c r="E31" s="129"/>
      <c r="F31" s="130"/>
      <c r="G31" s="130"/>
      <c r="H31" s="130"/>
      <c r="I31" s="130"/>
      <c r="J31" s="130"/>
      <c r="K31" s="130"/>
      <c r="L31" s="130"/>
      <c r="M31" s="131"/>
      <c r="N31" s="78"/>
      <c r="O31" s="78"/>
      <c r="P31" s="40" t="s">
        <v>48</v>
      </c>
      <c r="Q31" s="128" t="s">
        <v>48</v>
      </c>
      <c r="R31" s="128"/>
      <c r="S31" s="128"/>
      <c r="T31" s="128"/>
      <c r="U31" s="128"/>
      <c r="V31" s="128"/>
      <c r="W31" s="40" t="s">
        <v>48</v>
      </c>
      <c r="X31" s="40" t="s">
        <v>48</v>
      </c>
      <c r="Y31" s="40" t="s">
        <v>48</v>
      </c>
      <c r="Z31" s="79"/>
      <c r="AA31" s="79"/>
      <c r="AB31" s="79"/>
      <c r="AC31" s="80"/>
      <c r="AD31" s="81">
        <f t="shared" si="9"/>
        <v>0</v>
      </c>
      <c r="AE31" s="35" t="str">
        <f t="shared" si="10"/>
        <v>N/D</v>
      </c>
      <c r="AF31" s="35" t="str">
        <f t="shared" si="11"/>
        <v>N/D</v>
      </c>
      <c r="AG31" s="35" t="str">
        <f t="shared" si="12"/>
        <v>N/D</v>
      </c>
      <c r="AH31" s="35" t="str">
        <f t="shared" si="13"/>
        <v>N/D</v>
      </c>
      <c r="AI31" s="35" t="str">
        <f t="shared" si="14"/>
        <v>N/D</v>
      </c>
      <c r="AK31" s="43"/>
    </row>
    <row r="32" spans="1:37" s="35" customFormat="1" ht="92.25" customHeight="1" x14ac:dyDescent="0.25">
      <c r="A32" s="76"/>
      <c r="B32" s="128"/>
      <c r="C32" s="128"/>
      <c r="D32" s="128"/>
      <c r="E32" s="129"/>
      <c r="F32" s="130"/>
      <c r="G32" s="130"/>
      <c r="H32" s="130"/>
      <c r="I32" s="130"/>
      <c r="J32" s="130"/>
      <c r="K32" s="130"/>
      <c r="L32" s="130"/>
      <c r="M32" s="131"/>
      <c r="N32" s="78"/>
      <c r="O32" s="78"/>
      <c r="P32" s="40" t="s">
        <v>48</v>
      </c>
      <c r="Q32" s="128" t="s">
        <v>48</v>
      </c>
      <c r="R32" s="128"/>
      <c r="S32" s="128"/>
      <c r="T32" s="128"/>
      <c r="U32" s="128"/>
      <c r="V32" s="128"/>
      <c r="W32" s="40" t="s">
        <v>48</v>
      </c>
      <c r="X32" s="40" t="s">
        <v>48</v>
      </c>
      <c r="Y32" s="40" t="s">
        <v>48</v>
      </c>
      <c r="Z32" s="79"/>
      <c r="AA32" s="79"/>
      <c r="AB32" s="79"/>
      <c r="AC32" s="80"/>
      <c r="AD32" s="81">
        <f t="shared" si="9"/>
        <v>0</v>
      </c>
      <c r="AE32" s="35" t="str">
        <f t="shared" si="10"/>
        <v>N/D</v>
      </c>
      <c r="AF32" s="35" t="str">
        <f t="shared" si="11"/>
        <v>N/D</v>
      </c>
      <c r="AG32" s="35" t="str">
        <f t="shared" si="12"/>
        <v>N/D</v>
      </c>
      <c r="AH32" s="35" t="str">
        <f t="shared" si="13"/>
        <v>N/D</v>
      </c>
      <c r="AI32" s="35" t="str">
        <f t="shared" si="14"/>
        <v>N/D</v>
      </c>
      <c r="AK32" s="43"/>
    </row>
    <row r="33" spans="1:37" s="35" customFormat="1" ht="92.25" customHeight="1" x14ac:dyDescent="0.25">
      <c r="A33" s="76"/>
      <c r="B33" s="128"/>
      <c r="C33" s="128"/>
      <c r="D33" s="128"/>
      <c r="E33" s="129"/>
      <c r="F33" s="130"/>
      <c r="G33" s="130"/>
      <c r="H33" s="130"/>
      <c r="I33" s="130"/>
      <c r="J33" s="130"/>
      <c r="K33" s="130"/>
      <c r="L33" s="130"/>
      <c r="M33" s="131"/>
      <c r="N33" s="78"/>
      <c r="O33" s="78"/>
      <c r="P33" s="40" t="s">
        <v>48</v>
      </c>
      <c r="Q33" s="128" t="s">
        <v>48</v>
      </c>
      <c r="R33" s="128"/>
      <c r="S33" s="128"/>
      <c r="T33" s="128"/>
      <c r="U33" s="128"/>
      <c r="V33" s="128"/>
      <c r="W33" s="40" t="s">
        <v>48</v>
      </c>
      <c r="X33" s="40" t="s">
        <v>48</v>
      </c>
      <c r="Y33" s="40" t="s">
        <v>48</v>
      </c>
      <c r="Z33" s="79"/>
      <c r="AA33" s="79"/>
      <c r="AB33" s="79"/>
      <c r="AC33" s="80"/>
      <c r="AD33" s="81">
        <f t="shared" si="9"/>
        <v>0</v>
      </c>
      <c r="AE33" s="35" t="str">
        <f t="shared" si="10"/>
        <v>N/D</v>
      </c>
      <c r="AF33" s="35" t="str">
        <f t="shared" si="11"/>
        <v>N/D</v>
      </c>
      <c r="AG33" s="35" t="str">
        <f t="shared" si="12"/>
        <v>N/D</v>
      </c>
      <c r="AH33" s="35" t="str">
        <f t="shared" si="13"/>
        <v>N/D</v>
      </c>
      <c r="AI33" s="35" t="str">
        <f t="shared" si="14"/>
        <v>N/D</v>
      </c>
      <c r="AK33" s="43"/>
    </row>
    <row r="34" spans="1:37" s="35" customFormat="1" ht="92.25" customHeight="1" x14ac:dyDescent="0.25">
      <c r="A34" s="76"/>
      <c r="B34" s="128"/>
      <c r="C34" s="128"/>
      <c r="D34" s="128"/>
      <c r="E34" s="129"/>
      <c r="F34" s="130"/>
      <c r="G34" s="130"/>
      <c r="H34" s="130"/>
      <c r="I34" s="130"/>
      <c r="J34" s="130"/>
      <c r="K34" s="130"/>
      <c r="L34" s="130"/>
      <c r="M34" s="131"/>
      <c r="N34" s="78"/>
      <c r="O34" s="78"/>
      <c r="P34" s="40" t="s">
        <v>48</v>
      </c>
      <c r="Q34" s="128" t="s">
        <v>48</v>
      </c>
      <c r="R34" s="128"/>
      <c r="S34" s="128"/>
      <c r="T34" s="128"/>
      <c r="U34" s="128"/>
      <c r="V34" s="128"/>
      <c r="W34" s="40" t="s">
        <v>48</v>
      </c>
      <c r="X34" s="40" t="s">
        <v>48</v>
      </c>
      <c r="Y34" s="40" t="s">
        <v>48</v>
      </c>
      <c r="Z34" s="79"/>
      <c r="AA34" s="79"/>
      <c r="AB34" s="79"/>
      <c r="AC34" s="80"/>
      <c r="AD34" s="81">
        <f t="shared" si="9"/>
        <v>0</v>
      </c>
      <c r="AE34" s="35" t="str">
        <f t="shared" si="10"/>
        <v>N/D</v>
      </c>
      <c r="AF34" s="35" t="str">
        <f t="shared" si="11"/>
        <v>N/D</v>
      </c>
      <c r="AG34" s="35" t="str">
        <f t="shared" si="12"/>
        <v>N/D</v>
      </c>
      <c r="AH34" s="35" t="str">
        <f t="shared" si="13"/>
        <v>N/D</v>
      </c>
      <c r="AI34" s="35" t="str">
        <f t="shared" si="14"/>
        <v>N/D</v>
      </c>
      <c r="AK34" s="43"/>
    </row>
    <row r="35" spans="1:37" s="35" customFormat="1" ht="92.25" customHeight="1" x14ac:dyDescent="0.25">
      <c r="A35" s="76"/>
      <c r="B35" s="128"/>
      <c r="C35" s="128"/>
      <c r="D35" s="128"/>
      <c r="E35" s="129"/>
      <c r="F35" s="130"/>
      <c r="G35" s="130"/>
      <c r="H35" s="130"/>
      <c r="I35" s="130"/>
      <c r="J35" s="130"/>
      <c r="K35" s="130"/>
      <c r="L35" s="130"/>
      <c r="M35" s="131"/>
      <c r="N35" s="78"/>
      <c r="O35" s="78"/>
      <c r="P35" s="40" t="s">
        <v>48</v>
      </c>
      <c r="Q35" s="128" t="s">
        <v>48</v>
      </c>
      <c r="R35" s="128"/>
      <c r="S35" s="128"/>
      <c r="T35" s="128"/>
      <c r="U35" s="128"/>
      <c r="V35" s="128"/>
      <c r="W35" s="40" t="s">
        <v>48</v>
      </c>
      <c r="X35" s="40" t="s">
        <v>48</v>
      </c>
      <c r="Y35" s="40" t="s">
        <v>48</v>
      </c>
      <c r="Z35" s="79"/>
      <c r="AA35" s="79"/>
      <c r="AB35" s="79"/>
      <c r="AC35" s="80"/>
      <c r="AD35" s="81">
        <f t="shared" si="9"/>
        <v>0</v>
      </c>
      <c r="AE35" s="35" t="str">
        <f t="shared" si="10"/>
        <v>N/D</v>
      </c>
      <c r="AF35" s="35" t="str">
        <f t="shared" si="11"/>
        <v>N/D</v>
      </c>
      <c r="AG35" s="35" t="str">
        <f t="shared" si="12"/>
        <v>N/D</v>
      </c>
      <c r="AH35" s="35" t="str">
        <f t="shared" si="13"/>
        <v>N/D</v>
      </c>
      <c r="AI35" s="35" t="str">
        <f t="shared" si="14"/>
        <v>N/D</v>
      </c>
      <c r="AK35" s="43"/>
    </row>
    <row r="36" spans="1:37" s="35" customFormat="1" ht="92.25" customHeight="1" x14ac:dyDescent="0.25">
      <c r="A36" s="76"/>
      <c r="B36" s="128"/>
      <c r="C36" s="128"/>
      <c r="D36" s="128"/>
      <c r="E36" s="129"/>
      <c r="F36" s="130"/>
      <c r="G36" s="130"/>
      <c r="H36" s="130"/>
      <c r="I36" s="130"/>
      <c r="J36" s="130"/>
      <c r="K36" s="130"/>
      <c r="L36" s="130"/>
      <c r="M36" s="131"/>
      <c r="N36" s="78"/>
      <c r="O36" s="78"/>
      <c r="P36" s="40" t="s">
        <v>48</v>
      </c>
      <c r="Q36" s="128" t="s">
        <v>48</v>
      </c>
      <c r="R36" s="128"/>
      <c r="S36" s="128"/>
      <c r="T36" s="128"/>
      <c r="U36" s="128"/>
      <c r="V36" s="128"/>
      <c r="W36" s="40" t="s">
        <v>48</v>
      </c>
      <c r="X36" s="40" t="s">
        <v>48</v>
      </c>
      <c r="Y36" s="40" t="s">
        <v>48</v>
      </c>
      <c r="Z36" s="79"/>
      <c r="AA36" s="79"/>
      <c r="AB36" s="79"/>
      <c r="AC36" s="80"/>
      <c r="AD36" s="81">
        <f t="shared" si="9"/>
        <v>0</v>
      </c>
      <c r="AE36" s="35" t="str">
        <f t="shared" si="10"/>
        <v>N/D</v>
      </c>
      <c r="AF36" s="35" t="str">
        <f t="shared" si="11"/>
        <v>N/D</v>
      </c>
      <c r="AG36" s="35" t="str">
        <f t="shared" si="12"/>
        <v>N/D</v>
      </c>
      <c r="AH36" s="35" t="str">
        <f t="shared" si="13"/>
        <v>N/D</v>
      </c>
      <c r="AI36" s="35" t="str">
        <f t="shared" si="14"/>
        <v>N/D</v>
      </c>
      <c r="AK36" s="43"/>
    </row>
    <row r="37" spans="1:37" s="35" customFormat="1" ht="92.25" customHeight="1" x14ac:dyDescent="0.25">
      <c r="A37" s="76"/>
      <c r="B37" s="128"/>
      <c r="C37" s="128"/>
      <c r="D37" s="128"/>
      <c r="E37" s="129"/>
      <c r="F37" s="130"/>
      <c r="G37" s="130"/>
      <c r="H37" s="130"/>
      <c r="I37" s="130"/>
      <c r="J37" s="130"/>
      <c r="K37" s="130"/>
      <c r="L37" s="130"/>
      <c r="M37" s="131"/>
      <c r="N37" s="78"/>
      <c r="O37" s="78"/>
      <c r="P37" s="40" t="s">
        <v>48</v>
      </c>
      <c r="Q37" s="128" t="s">
        <v>48</v>
      </c>
      <c r="R37" s="128"/>
      <c r="S37" s="128"/>
      <c r="T37" s="128"/>
      <c r="U37" s="128"/>
      <c r="V37" s="128"/>
      <c r="W37" s="40" t="s">
        <v>48</v>
      </c>
      <c r="X37" s="40" t="s">
        <v>48</v>
      </c>
      <c r="Y37" s="40" t="s">
        <v>48</v>
      </c>
      <c r="Z37" s="79"/>
      <c r="AA37" s="79"/>
      <c r="AB37" s="79"/>
      <c r="AC37" s="80"/>
      <c r="AD37" s="81">
        <f t="shared" si="9"/>
        <v>0</v>
      </c>
      <c r="AE37" s="35" t="str">
        <f t="shared" si="10"/>
        <v>N/D</v>
      </c>
      <c r="AF37" s="35" t="str">
        <f t="shared" si="11"/>
        <v>N/D</v>
      </c>
      <c r="AG37" s="35" t="str">
        <f t="shared" si="12"/>
        <v>N/D</v>
      </c>
      <c r="AH37" s="35" t="str">
        <f t="shared" si="13"/>
        <v>N/D</v>
      </c>
      <c r="AI37" s="35" t="str">
        <f t="shared" si="14"/>
        <v>N/D</v>
      </c>
      <c r="AK37" s="43"/>
    </row>
    <row r="38" spans="1:37" s="35" customFormat="1" ht="92.25" customHeight="1" x14ac:dyDescent="0.25">
      <c r="A38" s="76"/>
      <c r="B38" s="128"/>
      <c r="C38" s="128"/>
      <c r="D38" s="128"/>
      <c r="E38" s="129"/>
      <c r="F38" s="130"/>
      <c r="G38" s="130"/>
      <c r="H38" s="130"/>
      <c r="I38" s="130"/>
      <c r="J38" s="130"/>
      <c r="K38" s="130"/>
      <c r="L38" s="130"/>
      <c r="M38" s="131"/>
      <c r="N38" s="78"/>
      <c r="O38" s="78"/>
      <c r="P38" s="40" t="s">
        <v>48</v>
      </c>
      <c r="Q38" s="128" t="s">
        <v>48</v>
      </c>
      <c r="R38" s="128"/>
      <c r="S38" s="128"/>
      <c r="T38" s="128"/>
      <c r="U38" s="128"/>
      <c r="V38" s="128"/>
      <c r="W38" s="40" t="s">
        <v>48</v>
      </c>
      <c r="X38" s="40" t="s">
        <v>48</v>
      </c>
      <c r="Y38" s="40" t="s">
        <v>48</v>
      </c>
      <c r="Z38" s="79"/>
      <c r="AA38" s="79"/>
      <c r="AB38" s="79"/>
      <c r="AC38" s="80"/>
      <c r="AD38" s="81">
        <f t="shared" si="9"/>
        <v>0</v>
      </c>
      <c r="AE38" s="35" t="str">
        <f t="shared" si="10"/>
        <v>N/D</v>
      </c>
      <c r="AF38" s="35" t="str">
        <f t="shared" si="11"/>
        <v>N/D</v>
      </c>
      <c r="AG38" s="35" t="str">
        <f t="shared" si="12"/>
        <v>N/D</v>
      </c>
      <c r="AH38" s="35" t="str">
        <f t="shared" si="13"/>
        <v>N/D</v>
      </c>
      <c r="AI38" s="35" t="str">
        <f t="shared" si="14"/>
        <v>N/D</v>
      </c>
      <c r="AK38" s="43"/>
    </row>
    <row r="39" spans="1:37" s="35" customFormat="1" ht="92.25" customHeight="1" x14ac:dyDescent="0.25">
      <c r="A39" s="76"/>
      <c r="B39" s="128"/>
      <c r="C39" s="128"/>
      <c r="D39" s="128"/>
      <c r="E39" s="129"/>
      <c r="F39" s="130"/>
      <c r="G39" s="130"/>
      <c r="H39" s="130"/>
      <c r="I39" s="130"/>
      <c r="J39" s="130"/>
      <c r="K39" s="130"/>
      <c r="L39" s="130"/>
      <c r="M39" s="131"/>
      <c r="N39" s="78"/>
      <c r="O39" s="78"/>
      <c r="P39" s="40" t="s">
        <v>48</v>
      </c>
      <c r="Q39" s="128" t="s">
        <v>48</v>
      </c>
      <c r="R39" s="128"/>
      <c r="S39" s="128"/>
      <c r="T39" s="128"/>
      <c r="U39" s="128"/>
      <c r="V39" s="128"/>
      <c r="W39" s="40" t="s">
        <v>48</v>
      </c>
      <c r="X39" s="40" t="s">
        <v>48</v>
      </c>
      <c r="Y39" s="40" t="s">
        <v>48</v>
      </c>
      <c r="Z39" s="79"/>
      <c r="AA39" s="79"/>
      <c r="AB39" s="79"/>
      <c r="AC39" s="80"/>
      <c r="AD39" s="81">
        <f t="shared" si="9"/>
        <v>0</v>
      </c>
      <c r="AE39" s="35" t="str">
        <f t="shared" si="10"/>
        <v>N/D</v>
      </c>
      <c r="AF39" s="35" t="str">
        <f t="shared" si="11"/>
        <v>N/D</v>
      </c>
      <c r="AG39" s="35" t="str">
        <f t="shared" si="12"/>
        <v>N/D</v>
      </c>
      <c r="AH39" s="35" t="str">
        <f t="shared" si="13"/>
        <v>N/D</v>
      </c>
      <c r="AI39" s="35" t="str">
        <f t="shared" si="14"/>
        <v>N/D</v>
      </c>
      <c r="AK39" s="43"/>
    </row>
    <row r="40" spans="1:37" s="35" customFormat="1" ht="92.25" customHeight="1" x14ac:dyDescent="0.25">
      <c r="A40" s="76"/>
      <c r="B40" s="128"/>
      <c r="C40" s="128"/>
      <c r="D40" s="128"/>
      <c r="E40" s="129"/>
      <c r="F40" s="130"/>
      <c r="G40" s="130"/>
      <c r="H40" s="130"/>
      <c r="I40" s="130"/>
      <c r="J40" s="130"/>
      <c r="K40" s="130"/>
      <c r="L40" s="130"/>
      <c r="M40" s="131"/>
      <c r="N40" s="78"/>
      <c r="O40" s="78"/>
      <c r="P40" s="40" t="s">
        <v>48</v>
      </c>
      <c r="Q40" s="128" t="s">
        <v>48</v>
      </c>
      <c r="R40" s="128"/>
      <c r="S40" s="128"/>
      <c r="T40" s="128"/>
      <c r="U40" s="128"/>
      <c r="V40" s="128"/>
      <c r="W40" s="40" t="s">
        <v>48</v>
      </c>
      <c r="X40" s="40" t="s">
        <v>48</v>
      </c>
      <c r="Y40" s="40" t="s">
        <v>48</v>
      </c>
      <c r="Z40" s="79"/>
      <c r="AA40" s="79"/>
      <c r="AB40" s="79"/>
      <c r="AC40" s="80"/>
      <c r="AD40" s="81">
        <f t="shared" si="9"/>
        <v>0</v>
      </c>
      <c r="AE40" s="35" t="str">
        <f t="shared" si="10"/>
        <v>N/D</v>
      </c>
      <c r="AF40" s="35" t="str">
        <f t="shared" si="11"/>
        <v>N/D</v>
      </c>
      <c r="AG40" s="35" t="str">
        <f t="shared" si="12"/>
        <v>N/D</v>
      </c>
      <c r="AH40" s="35" t="str">
        <f t="shared" si="13"/>
        <v>N/D</v>
      </c>
      <c r="AI40" s="35" t="str">
        <f t="shared" si="14"/>
        <v>N/D</v>
      </c>
      <c r="AK40" s="43"/>
    </row>
    <row r="41" spans="1:37" s="35" customFormat="1" ht="92.25" customHeight="1" x14ac:dyDescent="0.25">
      <c r="A41" s="76"/>
      <c r="B41" s="128"/>
      <c r="C41" s="128"/>
      <c r="D41" s="128"/>
      <c r="E41" s="129"/>
      <c r="F41" s="130"/>
      <c r="G41" s="130"/>
      <c r="H41" s="130"/>
      <c r="I41" s="130"/>
      <c r="J41" s="130"/>
      <c r="K41" s="130"/>
      <c r="L41" s="130"/>
      <c r="M41" s="131"/>
      <c r="N41" s="78"/>
      <c r="O41" s="78"/>
      <c r="P41" s="40" t="s">
        <v>48</v>
      </c>
      <c r="Q41" s="128" t="s">
        <v>48</v>
      </c>
      <c r="R41" s="128"/>
      <c r="S41" s="128"/>
      <c r="T41" s="128"/>
      <c r="U41" s="128"/>
      <c r="V41" s="128"/>
      <c r="W41" s="40" t="s">
        <v>48</v>
      </c>
      <c r="X41" s="40" t="s">
        <v>48</v>
      </c>
      <c r="Y41" s="40" t="s">
        <v>48</v>
      </c>
      <c r="Z41" s="79"/>
      <c r="AA41" s="79"/>
      <c r="AB41" s="79"/>
      <c r="AC41" s="80"/>
      <c r="AD41" s="81">
        <f t="shared" si="9"/>
        <v>0</v>
      </c>
      <c r="AE41" s="35" t="str">
        <f t="shared" si="10"/>
        <v>N/D</v>
      </c>
      <c r="AF41" s="35" t="str">
        <f t="shared" si="11"/>
        <v>N/D</v>
      </c>
      <c r="AG41" s="35" t="str">
        <f t="shared" si="12"/>
        <v>N/D</v>
      </c>
      <c r="AH41" s="35" t="str">
        <f t="shared" si="13"/>
        <v>N/D</v>
      </c>
      <c r="AI41" s="35" t="str">
        <f t="shared" si="14"/>
        <v>N/D</v>
      </c>
      <c r="AK41" s="43"/>
    </row>
    <row r="42" spans="1:37" s="35" customFormat="1" ht="92.25" customHeight="1" x14ac:dyDescent="0.25">
      <c r="A42" s="76"/>
      <c r="B42" s="128"/>
      <c r="C42" s="128"/>
      <c r="D42" s="128"/>
      <c r="E42" s="129"/>
      <c r="F42" s="130"/>
      <c r="G42" s="130"/>
      <c r="H42" s="130"/>
      <c r="I42" s="130"/>
      <c r="J42" s="130"/>
      <c r="K42" s="130"/>
      <c r="L42" s="130"/>
      <c r="M42" s="131"/>
      <c r="N42" s="78"/>
      <c r="O42" s="78"/>
      <c r="P42" s="40" t="s">
        <v>48</v>
      </c>
      <c r="Q42" s="128" t="s">
        <v>48</v>
      </c>
      <c r="R42" s="128"/>
      <c r="S42" s="128"/>
      <c r="T42" s="128"/>
      <c r="U42" s="128"/>
      <c r="V42" s="128"/>
      <c r="W42" s="40" t="s">
        <v>48</v>
      </c>
      <c r="X42" s="40" t="s">
        <v>48</v>
      </c>
      <c r="Y42" s="40" t="s">
        <v>48</v>
      </c>
      <c r="Z42" s="79"/>
      <c r="AA42" s="79"/>
      <c r="AB42" s="79"/>
      <c r="AC42" s="80"/>
      <c r="AD42" s="81">
        <f t="shared" si="9"/>
        <v>0</v>
      </c>
      <c r="AE42" s="35" t="str">
        <f t="shared" si="10"/>
        <v>N/D</v>
      </c>
      <c r="AF42" s="35" t="str">
        <f t="shared" si="11"/>
        <v>N/D</v>
      </c>
      <c r="AG42" s="35" t="str">
        <f t="shared" si="12"/>
        <v>N/D</v>
      </c>
      <c r="AH42" s="35" t="str">
        <f t="shared" si="13"/>
        <v>N/D</v>
      </c>
      <c r="AI42" s="35" t="str">
        <f t="shared" si="14"/>
        <v>N/D</v>
      </c>
      <c r="AK42" s="43"/>
    </row>
    <row r="43" spans="1:37" s="35" customFormat="1" ht="92.25" customHeight="1" x14ac:dyDescent="0.25">
      <c r="A43" s="76"/>
      <c r="B43" s="128"/>
      <c r="C43" s="128"/>
      <c r="D43" s="128"/>
      <c r="E43" s="129"/>
      <c r="F43" s="130"/>
      <c r="G43" s="130"/>
      <c r="H43" s="130"/>
      <c r="I43" s="130"/>
      <c r="J43" s="130"/>
      <c r="K43" s="130"/>
      <c r="L43" s="130"/>
      <c r="M43" s="131"/>
      <c r="N43" s="78"/>
      <c r="O43" s="78"/>
      <c r="P43" s="40" t="s">
        <v>48</v>
      </c>
      <c r="Q43" s="128" t="s">
        <v>48</v>
      </c>
      <c r="R43" s="128"/>
      <c r="S43" s="128"/>
      <c r="T43" s="128"/>
      <c r="U43" s="128"/>
      <c r="V43" s="128"/>
      <c r="W43" s="40" t="s">
        <v>48</v>
      </c>
      <c r="X43" s="40" t="s">
        <v>48</v>
      </c>
      <c r="Y43" s="40" t="s">
        <v>48</v>
      </c>
      <c r="Z43" s="79"/>
      <c r="AA43" s="79"/>
      <c r="AB43" s="79"/>
      <c r="AC43" s="80"/>
      <c r="AD43" s="81">
        <f t="shared" si="9"/>
        <v>0</v>
      </c>
      <c r="AE43" s="35" t="str">
        <f t="shared" si="10"/>
        <v>N/D</v>
      </c>
      <c r="AF43" s="35" t="str">
        <f t="shared" si="11"/>
        <v>N/D</v>
      </c>
      <c r="AG43" s="35" t="str">
        <f t="shared" si="12"/>
        <v>N/D</v>
      </c>
      <c r="AH43" s="35" t="str">
        <f t="shared" si="13"/>
        <v>N/D</v>
      </c>
      <c r="AI43" s="35" t="str">
        <f t="shared" si="14"/>
        <v>N/D</v>
      </c>
      <c r="AK43" s="43"/>
    </row>
    <row r="44" spans="1:37" s="35" customFormat="1" ht="92.25" customHeight="1" x14ac:dyDescent="0.25">
      <c r="A44" s="76"/>
      <c r="B44" s="128"/>
      <c r="C44" s="128"/>
      <c r="D44" s="128"/>
      <c r="E44" s="129"/>
      <c r="F44" s="130"/>
      <c r="G44" s="130"/>
      <c r="H44" s="130"/>
      <c r="I44" s="130"/>
      <c r="J44" s="130"/>
      <c r="K44" s="130"/>
      <c r="L44" s="130"/>
      <c r="M44" s="131"/>
      <c r="N44" s="78"/>
      <c r="O44" s="78"/>
      <c r="P44" s="40" t="s">
        <v>48</v>
      </c>
      <c r="Q44" s="128" t="s">
        <v>48</v>
      </c>
      <c r="R44" s="128"/>
      <c r="S44" s="128"/>
      <c r="T44" s="128"/>
      <c r="U44" s="128"/>
      <c r="V44" s="128"/>
      <c r="W44" s="40" t="s">
        <v>48</v>
      </c>
      <c r="X44" s="40" t="s">
        <v>48</v>
      </c>
      <c r="Y44" s="40" t="s">
        <v>48</v>
      </c>
      <c r="Z44" s="79"/>
      <c r="AA44" s="79"/>
      <c r="AB44" s="79"/>
      <c r="AC44" s="80"/>
      <c r="AD44" s="81">
        <f t="shared" si="9"/>
        <v>0</v>
      </c>
      <c r="AE44" s="35" t="str">
        <f t="shared" si="10"/>
        <v>N/D</v>
      </c>
      <c r="AF44" s="35" t="str">
        <f t="shared" si="11"/>
        <v>N/D</v>
      </c>
      <c r="AG44" s="35" t="str">
        <f t="shared" si="12"/>
        <v>N/D</v>
      </c>
      <c r="AH44" s="35" t="str">
        <f t="shared" si="13"/>
        <v>N/D</v>
      </c>
      <c r="AI44" s="35" t="str">
        <f t="shared" si="14"/>
        <v>N/D</v>
      </c>
      <c r="AK44" s="43"/>
    </row>
    <row r="45" spans="1:37" s="35" customFormat="1" ht="92.25" customHeight="1" x14ac:dyDescent="0.25">
      <c r="A45" s="76"/>
      <c r="B45" s="128"/>
      <c r="C45" s="128"/>
      <c r="D45" s="128"/>
      <c r="E45" s="129"/>
      <c r="F45" s="130"/>
      <c r="G45" s="130"/>
      <c r="H45" s="130"/>
      <c r="I45" s="130"/>
      <c r="J45" s="130"/>
      <c r="K45" s="130"/>
      <c r="L45" s="130"/>
      <c r="M45" s="131"/>
      <c r="N45" s="78"/>
      <c r="O45" s="78"/>
      <c r="P45" s="40" t="s">
        <v>48</v>
      </c>
      <c r="Q45" s="128" t="s">
        <v>48</v>
      </c>
      <c r="R45" s="128"/>
      <c r="S45" s="128"/>
      <c r="T45" s="128"/>
      <c r="U45" s="128"/>
      <c r="V45" s="128"/>
      <c r="W45" s="40" t="s">
        <v>48</v>
      </c>
      <c r="X45" s="40" t="s">
        <v>48</v>
      </c>
      <c r="Y45" s="40" t="s">
        <v>48</v>
      </c>
      <c r="Z45" s="79"/>
      <c r="AA45" s="79"/>
      <c r="AB45" s="79"/>
      <c r="AC45" s="80"/>
      <c r="AD45" s="81">
        <f t="shared" si="9"/>
        <v>0</v>
      </c>
      <c r="AE45" s="35" t="str">
        <f t="shared" si="10"/>
        <v>N/D</v>
      </c>
      <c r="AF45" s="35" t="str">
        <f t="shared" si="11"/>
        <v>N/D</v>
      </c>
      <c r="AG45" s="35" t="str">
        <f t="shared" si="12"/>
        <v>N/D</v>
      </c>
      <c r="AH45" s="35" t="str">
        <f t="shared" si="13"/>
        <v>N/D</v>
      </c>
      <c r="AI45" s="35" t="str">
        <f t="shared" si="14"/>
        <v>N/D</v>
      </c>
      <c r="AK45" s="43"/>
    </row>
    <row r="46" spans="1:37" s="35" customFormat="1" ht="92.25" customHeight="1" x14ac:dyDescent="0.25">
      <c r="A46" s="76"/>
      <c r="B46" s="128"/>
      <c r="C46" s="128"/>
      <c r="D46" s="128"/>
      <c r="E46" s="129"/>
      <c r="F46" s="130"/>
      <c r="G46" s="130"/>
      <c r="H46" s="130"/>
      <c r="I46" s="130"/>
      <c r="J46" s="130"/>
      <c r="K46" s="130"/>
      <c r="L46" s="130"/>
      <c r="M46" s="131"/>
      <c r="N46" s="78"/>
      <c r="O46" s="78"/>
      <c r="P46" s="40" t="s">
        <v>48</v>
      </c>
      <c r="Q46" s="128" t="s">
        <v>48</v>
      </c>
      <c r="R46" s="128"/>
      <c r="S46" s="128"/>
      <c r="T46" s="128"/>
      <c r="U46" s="128"/>
      <c r="V46" s="128"/>
      <c r="W46" s="40" t="s">
        <v>48</v>
      </c>
      <c r="X46" s="40" t="s">
        <v>48</v>
      </c>
      <c r="Y46" s="40" t="s">
        <v>48</v>
      </c>
      <c r="Z46" s="79"/>
      <c r="AA46" s="79"/>
      <c r="AB46" s="79"/>
      <c r="AC46" s="80"/>
      <c r="AD46" s="81">
        <f t="shared" si="9"/>
        <v>0</v>
      </c>
      <c r="AE46" s="35" t="str">
        <f t="shared" si="10"/>
        <v>N/D</v>
      </c>
      <c r="AF46" s="35" t="str">
        <f t="shared" si="11"/>
        <v>N/D</v>
      </c>
      <c r="AG46" s="35" t="str">
        <f t="shared" si="12"/>
        <v>N/D</v>
      </c>
      <c r="AH46" s="35" t="str">
        <f t="shared" si="13"/>
        <v>N/D</v>
      </c>
      <c r="AI46" s="35" t="str">
        <f t="shared" si="14"/>
        <v>N/D</v>
      </c>
      <c r="AK46" s="43"/>
    </row>
    <row r="47" spans="1:37" s="35" customFormat="1" ht="92.25" customHeight="1" x14ac:dyDescent="0.25">
      <c r="A47" s="76"/>
      <c r="B47" s="128"/>
      <c r="C47" s="128"/>
      <c r="D47" s="128"/>
      <c r="E47" s="129"/>
      <c r="F47" s="130"/>
      <c r="G47" s="130"/>
      <c r="H47" s="130"/>
      <c r="I47" s="130"/>
      <c r="J47" s="130"/>
      <c r="K47" s="130"/>
      <c r="L47" s="130"/>
      <c r="M47" s="131"/>
      <c r="N47" s="78"/>
      <c r="O47" s="78"/>
      <c r="P47" s="40" t="s">
        <v>48</v>
      </c>
      <c r="Q47" s="128" t="s">
        <v>48</v>
      </c>
      <c r="R47" s="128"/>
      <c r="S47" s="128"/>
      <c r="T47" s="128"/>
      <c r="U47" s="128"/>
      <c r="V47" s="128"/>
      <c r="W47" s="40" t="s">
        <v>48</v>
      </c>
      <c r="X47" s="40" t="s">
        <v>48</v>
      </c>
      <c r="Y47" s="40" t="s">
        <v>48</v>
      </c>
      <c r="Z47" s="79"/>
      <c r="AA47" s="79"/>
      <c r="AB47" s="79"/>
      <c r="AC47" s="80"/>
      <c r="AD47" s="81">
        <f t="shared" si="9"/>
        <v>0</v>
      </c>
      <c r="AE47" s="35" t="str">
        <f t="shared" si="10"/>
        <v>N/D</v>
      </c>
      <c r="AF47" s="35" t="str">
        <f t="shared" si="11"/>
        <v>N/D</v>
      </c>
      <c r="AG47" s="35" t="str">
        <f t="shared" si="12"/>
        <v>N/D</v>
      </c>
      <c r="AH47" s="35" t="str">
        <f t="shared" si="13"/>
        <v>N/D</v>
      </c>
      <c r="AI47" s="35" t="str">
        <f t="shared" si="14"/>
        <v>N/D</v>
      </c>
      <c r="AK47" s="43"/>
    </row>
    <row r="48" spans="1:37" s="35" customFormat="1" ht="92.25" customHeight="1" x14ac:dyDescent="0.25">
      <c r="A48" s="76"/>
      <c r="B48" s="128"/>
      <c r="C48" s="128"/>
      <c r="D48" s="128"/>
      <c r="E48" s="129"/>
      <c r="F48" s="130"/>
      <c r="G48" s="130"/>
      <c r="H48" s="130"/>
      <c r="I48" s="130"/>
      <c r="J48" s="130"/>
      <c r="K48" s="130"/>
      <c r="L48" s="130"/>
      <c r="M48" s="131"/>
      <c r="N48" s="78"/>
      <c r="O48" s="78"/>
      <c r="P48" s="40" t="s">
        <v>48</v>
      </c>
      <c r="Q48" s="128" t="s">
        <v>48</v>
      </c>
      <c r="R48" s="128"/>
      <c r="S48" s="128"/>
      <c r="T48" s="128"/>
      <c r="U48" s="128"/>
      <c r="V48" s="128"/>
      <c r="W48" s="40" t="s">
        <v>48</v>
      </c>
      <c r="X48" s="40" t="s">
        <v>48</v>
      </c>
      <c r="Y48" s="40" t="s">
        <v>48</v>
      </c>
      <c r="Z48" s="79"/>
      <c r="AA48" s="79"/>
      <c r="AB48" s="79"/>
      <c r="AC48" s="80"/>
      <c r="AD48" s="81">
        <f t="shared" si="9"/>
        <v>0</v>
      </c>
      <c r="AE48" s="35" t="str">
        <f t="shared" si="10"/>
        <v>N/D</v>
      </c>
      <c r="AF48" s="35" t="str">
        <f t="shared" si="11"/>
        <v>N/D</v>
      </c>
      <c r="AG48" s="35" t="str">
        <f t="shared" si="12"/>
        <v>N/D</v>
      </c>
      <c r="AH48" s="35" t="str">
        <f t="shared" si="13"/>
        <v>N/D</v>
      </c>
      <c r="AI48" s="35" t="str">
        <f t="shared" si="14"/>
        <v>N/D</v>
      </c>
      <c r="AK48" s="43"/>
    </row>
    <row r="49" spans="1:37" s="35" customFormat="1" ht="92.25" customHeight="1" x14ac:dyDescent="0.25">
      <c r="A49" s="76"/>
      <c r="B49" s="128"/>
      <c r="C49" s="128"/>
      <c r="D49" s="128"/>
      <c r="E49" s="129"/>
      <c r="F49" s="130"/>
      <c r="G49" s="130"/>
      <c r="H49" s="130"/>
      <c r="I49" s="130"/>
      <c r="J49" s="130"/>
      <c r="K49" s="130"/>
      <c r="L49" s="130"/>
      <c r="M49" s="131"/>
      <c r="N49" s="78"/>
      <c r="O49" s="78"/>
      <c r="P49" s="40" t="s">
        <v>48</v>
      </c>
      <c r="Q49" s="128" t="s">
        <v>48</v>
      </c>
      <c r="R49" s="128"/>
      <c r="S49" s="128"/>
      <c r="T49" s="128"/>
      <c r="U49" s="128"/>
      <c r="V49" s="128"/>
      <c r="W49" s="40" t="s">
        <v>48</v>
      </c>
      <c r="X49" s="40" t="s">
        <v>48</v>
      </c>
      <c r="Y49" s="40" t="s">
        <v>48</v>
      </c>
      <c r="Z49" s="79"/>
      <c r="AA49" s="79"/>
      <c r="AB49" s="79"/>
      <c r="AC49" s="80"/>
      <c r="AD49" s="81">
        <f t="shared" si="9"/>
        <v>0</v>
      </c>
      <c r="AE49" s="35" t="str">
        <f t="shared" si="10"/>
        <v>N/D</v>
      </c>
      <c r="AF49" s="35" t="str">
        <f t="shared" si="11"/>
        <v>N/D</v>
      </c>
      <c r="AG49" s="35" t="str">
        <f t="shared" si="12"/>
        <v>N/D</v>
      </c>
      <c r="AH49" s="35" t="str">
        <f t="shared" si="13"/>
        <v>N/D</v>
      </c>
      <c r="AI49" s="35" t="str">
        <f t="shared" si="14"/>
        <v>N/D</v>
      </c>
      <c r="AK49" s="43"/>
    </row>
    <row r="50" spans="1:37" s="35" customFormat="1" ht="92.25" customHeight="1" x14ac:dyDescent="0.25">
      <c r="A50" s="76"/>
      <c r="B50" s="128"/>
      <c r="C50" s="128"/>
      <c r="D50" s="128"/>
      <c r="E50" s="129"/>
      <c r="F50" s="130"/>
      <c r="G50" s="130"/>
      <c r="H50" s="130"/>
      <c r="I50" s="130"/>
      <c r="J50" s="130"/>
      <c r="K50" s="130"/>
      <c r="L50" s="130"/>
      <c r="M50" s="131"/>
      <c r="N50" s="78"/>
      <c r="O50" s="78"/>
      <c r="P50" s="40" t="s">
        <v>48</v>
      </c>
      <c r="Q50" s="128" t="s">
        <v>48</v>
      </c>
      <c r="R50" s="128"/>
      <c r="S50" s="128"/>
      <c r="T50" s="128"/>
      <c r="U50" s="128"/>
      <c r="V50" s="128"/>
      <c r="W50" s="40" t="s">
        <v>48</v>
      </c>
      <c r="X50" s="40" t="s">
        <v>48</v>
      </c>
      <c r="Y50" s="40" t="s">
        <v>48</v>
      </c>
      <c r="Z50" s="79"/>
      <c r="AA50" s="79"/>
      <c r="AB50" s="79"/>
      <c r="AC50" s="80"/>
      <c r="AD50" s="81">
        <f t="shared" si="9"/>
        <v>0</v>
      </c>
      <c r="AE50" s="35" t="str">
        <f t="shared" si="10"/>
        <v>N/D</v>
      </c>
      <c r="AF50" s="35" t="str">
        <f t="shared" si="11"/>
        <v>N/D</v>
      </c>
      <c r="AG50" s="35" t="str">
        <f t="shared" si="12"/>
        <v>N/D</v>
      </c>
      <c r="AH50" s="35" t="str">
        <f t="shared" si="13"/>
        <v>N/D</v>
      </c>
      <c r="AI50" s="35" t="str">
        <f t="shared" si="14"/>
        <v>N/D</v>
      </c>
      <c r="AK50" s="43"/>
    </row>
    <row r="51" spans="1:37" s="35" customFormat="1" ht="92.25" customHeight="1" x14ac:dyDescent="0.25">
      <c r="A51" s="76"/>
      <c r="B51" s="128"/>
      <c r="C51" s="128"/>
      <c r="D51" s="128"/>
      <c r="E51" s="129"/>
      <c r="F51" s="130"/>
      <c r="G51" s="130"/>
      <c r="H51" s="130"/>
      <c r="I51" s="130"/>
      <c r="J51" s="130"/>
      <c r="K51" s="130"/>
      <c r="L51" s="130"/>
      <c r="M51" s="131"/>
      <c r="N51" s="78"/>
      <c r="O51" s="78"/>
      <c r="P51" s="40" t="s">
        <v>48</v>
      </c>
      <c r="Q51" s="128" t="s">
        <v>48</v>
      </c>
      <c r="R51" s="128"/>
      <c r="S51" s="128"/>
      <c r="T51" s="128"/>
      <c r="U51" s="128"/>
      <c r="V51" s="128"/>
      <c r="W51" s="40" t="s">
        <v>48</v>
      </c>
      <c r="X51" s="40" t="s">
        <v>48</v>
      </c>
      <c r="Y51" s="40" t="s">
        <v>48</v>
      </c>
      <c r="Z51" s="79"/>
      <c r="AA51" s="79"/>
      <c r="AB51" s="79"/>
      <c r="AC51" s="80"/>
      <c r="AD51" s="81">
        <f t="shared" si="9"/>
        <v>0</v>
      </c>
      <c r="AE51" s="35" t="str">
        <f t="shared" si="10"/>
        <v>N/D</v>
      </c>
      <c r="AF51" s="35" t="str">
        <f t="shared" si="11"/>
        <v>N/D</v>
      </c>
      <c r="AG51" s="35" t="str">
        <f t="shared" si="12"/>
        <v>N/D</v>
      </c>
      <c r="AH51" s="35" t="str">
        <f t="shared" si="13"/>
        <v>N/D</v>
      </c>
      <c r="AI51" s="35" t="str">
        <f t="shared" si="14"/>
        <v>N/D</v>
      </c>
      <c r="AK51" s="43"/>
    </row>
    <row r="52" spans="1:37" s="35" customFormat="1" ht="92.25" customHeight="1" x14ac:dyDescent="0.25">
      <c r="A52" s="76"/>
      <c r="B52" s="128"/>
      <c r="C52" s="128"/>
      <c r="D52" s="128"/>
      <c r="E52" s="129"/>
      <c r="F52" s="130"/>
      <c r="G52" s="130"/>
      <c r="H52" s="130"/>
      <c r="I52" s="130"/>
      <c r="J52" s="130"/>
      <c r="K52" s="130"/>
      <c r="L52" s="130"/>
      <c r="M52" s="131"/>
      <c r="N52" s="78"/>
      <c r="O52" s="78"/>
      <c r="P52" s="40" t="s">
        <v>48</v>
      </c>
      <c r="Q52" s="128" t="s">
        <v>48</v>
      </c>
      <c r="R52" s="128"/>
      <c r="S52" s="128"/>
      <c r="T52" s="128"/>
      <c r="U52" s="128"/>
      <c r="V52" s="128"/>
      <c r="W52" s="40" t="s">
        <v>48</v>
      </c>
      <c r="X52" s="40" t="s">
        <v>48</v>
      </c>
      <c r="Y52" s="40" t="s">
        <v>48</v>
      </c>
      <c r="Z52" s="79"/>
      <c r="AA52" s="79"/>
      <c r="AB52" s="79"/>
      <c r="AC52" s="80"/>
      <c r="AD52" s="81">
        <f t="shared" si="9"/>
        <v>0</v>
      </c>
      <c r="AE52" s="35" t="str">
        <f t="shared" si="10"/>
        <v>N/D</v>
      </c>
      <c r="AF52" s="35" t="str">
        <f t="shared" si="11"/>
        <v>N/D</v>
      </c>
      <c r="AG52" s="35" t="str">
        <f t="shared" si="12"/>
        <v>N/D</v>
      </c>
      <c r="AH52" s="35" t="str">
        <f t="shared" si="13"/>
        <v>N/D</v>
      </c>
      <c r="AI52" s="35" t="str">
        <f t="shared" si="14"/>
        <v>N/D</v>
      </c>
      <c r="AK52" s="43"/>
    </row>
    <row r="53" spans="1:37" s="35" customFormat="1" ht="92.25" customHeight="1" x14ac:dyDescent="0.25">
      <c r="A53" s="76"/>
      <c r="B53" s="128"/>
      <c r="C53" s="128"/>
      <c r="D53" s="128"/>
      <c r="E53" s="129"/>
      <c r="F53" s="130"/>
      <c r="G53" s="130"/>
      <c r="H53" s="130"/>
      <c r="I53" s="130"/>
      <c r="J53" s="130"/>
      <c r="K53" s="130"/>
      <c r="L53" s="130"/>
      <c r="M53" s="131"/>
      <c r="N53" s="78"/>
      <c r="O53" s="78"/>
      <c r="P53" s="40" t="s">
        <v>48</v>
      </c>
      <c r="Q53" s="128" t="s">
        <v>48</v>
      </c>
      <c r="R53" s="128"/>
      <c r="S53" s="128"/>
      <c r="T53" s="128"/>
      <c r="U53" s="128"/>
      <c r="V53" s="128"/>
      <c r="W53" s="40" t="s">
        <v>48</v>
      </c>
      <c r="X53" s="40" t="s">
        <v>48</v>
      </c>
      <c r="Y53" s="40" t="s">
        <v>48</v>
      </c>
      <c r="Z53" s="79"/>
      <c r="AA53" s="79"/>
      <c r="AB53" s="79"/>
      <c r="AC53" s="80"/>
      <c r="AD53" s="81">
        <f t="shared" si="9"/>
        <v>0</v>
      </c>
      <c r="AE53" s="35" t="str">
        <f t="shared" si="10"/>
        <v>N/D</v>
      </c>
      <c r="AF53" s="35" t="str">
        <f t="shared" si="11"/>
        <v>N/D</v>
      </c>
      <c r="AG53" s="35" t="str">
        <f t="shared" si="12"/>
        <v>N/D</v>
      </c>
      <c r="AH53" s="35" t="str">
        <f t="shared" si="13"/>
        <v>N/D</v>
      </c>
      <c r="AI53" s="35" t="str">
        <f t="shared" si="14"/>
        <v>N/D</v>
      </c>
      <c r="AK53" s="43"/>
    </row>
    <row r="54" spans="1:37" s="35" customFormat="1" ht="92.25" customHeight="1" x14ac:dyDescent="0.25">
      <c r="A54" s="76"/>
      <c r="B54" s="128"/>
      <c r="C54" s="128"/>
      <c r="D54" s="128"/>
      <c r="E54" s="129"/>
      <c r="F54" s="130"/>
      <c r="G54" s="130"/>
      <c r="H54" s="130"/>
      <c r="I54" s="130"/>
      <c r="J54" s="130"/>
      <c r="K54" s="130"/>
      <c r="L54" s="130"/>
      <c r="M54" s="131"/>
      <c r="N54" s="78"/>
      <c r="O54" s="78"/>
      <c r="P54" s="40" t="s">
        <v>48</v>
      </c>
      <c r="Q54" s="128" t="s">
        <v>48</v>
      </c>
      <c r="R54" s="128"/>
      <c r="S54" s="128"/>
      <c r="T54" s="128"/>
      <c r="U54" s="128"/>
      <c r="V54" s="128"/>
      <c r="W54" s="40" t="s">
        <v>48</v>
      </c>
      <c r="X54" s="40" t="s">
        <v>48</v>
      </c>
      <c r="Y54" s="40" t="s">
        <v>48</v>
      </c>
      <c r="Z54" s="79"/>
      <c r="AA54" s="79"/>
      <c r="AB54" s="79"/>
      <c r="AC54" s="80"/>
      <c r="AD54" s="81">
        <f t="shared" si="9"/>
        <v>0</v>
      </c>
      <c r="AE54" s="35" t="str">
        <f t="shared" si="10"/>
        <v>N/D</v>
      </c>
      <c r="AF54" s="35" t="str">
        <f t="shared" si="11"/>
        <v>N/D</v>
      </c>
      <c r="AG54" s="35" t="str">
        <f t="shared" si="12"/>
        <v>N/D</v>
      </c>
      <c r="AH54" s="35" t="str">
        <f t="shared" si="13"/>
        <v>N/D</v>
      </c>
      <c r="AI54" s="35" t="str">
        <f t="shared" si="14"/>
        <v>N/D</v>
      </c>
      <c r="AK54" s="43"/>
    </row>
    <row r="55" spans="1:37" s="35" customFormat="1" ht="92.25" customHeight="1" x14ac:dyDescent="0.25">
      <c r="A55" s="76"/>
      <c r="B55" s="128"/>
      <c r="C55" s="128"/>
      <c r="D55" s="128"/>
      <c r="E55" s="129"/>
      <c r="F55" s="130"/>
      <c r="G55" s="130"/>
      <c r="H55" s="130"/>
      <c r="I55" s="130"/>
      <c r="J55" s="130"/>
      <c r="K55" s="130"/>
      <c r="L55" s="130"/>
      <c r="M55" s="131"/>
      <c r="N55" s="78"/>
      <c r="O55" s="78"/>
      <c r="P55" s="40" t="s">
        <v>48</v>
      </c>
      <c r="Q55" s="128" t="s">
        <v>48</v>
      </c>
      <c r="R55" s="128"/>
      <c r="S55" s="128"/>
      <c r="T55" s="128"/>
      <c r="U55" s="128"/>
      <c r="V55" s="128"/>
      <c r="W55" s="40" t="s">
        <v>48</v>
      </c>
      <c r="X55" s="40" t="s">
        <v>48</v>
      </c>
      <c r="Y55" s="40" t="s">
        <v>48</v>
      </c>
      <c r="Z55" s="79"/>
      <c r="AA55" s="79"/>
      <c r="AB55" s="79"/>
      <c r="AC55" s="80"/>
      <c r="AD55" s="81">
        <f t="shared" si="9"/>
        <v>0</v>
      </c>
      <c r="AE55" s="35" t="str">
        <f t="shared" si="10"/>
        <v>N/D</v>
      </c>
      <c r="AF55" s="35" t="str">
        <f t="shared" si="11"/>
        <v>N/D</v>
      </c>
      <c r="AG55" s="35" t="str">
        <f t="shared" si="12"/>
        <v>N/D</v>
      </c>
      <c r="AH55" s="35" t="str">
        <f t="shared" si="13"/>
        <v>N/D</v>
      </c>
      <c r="AI55" s="35" t="str">
        <f t="shared" si="14"/>
        <v>N/D</v>
      </c>
      <c r="AK55" s="43"/>
    </row>
    <row r="56" spans="1:37" s="35" customFormat="1" ht="92.25" customHeight="1" x14ac:dyDescent="0.25">
      <c r="A56" s="76"/>
      <c r="B56" s="128"/>
      <c r="C56" s="128"/>
      <c r="D56" s="128"/>
      <c r="E56" s="129"/>
      <c r="F56" s="130"/>
      <c r="G56" s="130"/>
      <c r="H56" s="130"/>
      <c r="I56" s="130"/>
      <c r="J56" s="130"/>
      <c r="K56" s="130"/>
      <c r="L56" s="130"/>
      <c r="M56" s="131"/>
      <c r="N56" s="78"/>
      <c r="O56" s="78"/>
      <c r="P56" s="40" t="s">
        <v>48</v>
      </c>
      <c r="Q56" s="128" t="s">
        <v>48</v>
      </c>
      <c r="R56" s="128"/>
      <c r="S56" s="128"/>
      <c r="T56" s="128"/>
      <c r="U56" s="128"/>
      <c r="V56" s="128"/>
      <c r="W56" s="40" t="s">
        <v>48</v>
      </c>
      <c r="X56" s="40" t="s">
        <v>48</v>
      </c>
      <c r="Y56" s="40" t="s">
        <v>48</v>
      </c>
      <c r="Z56" s="79"/>
      <c r="AA56" s="79"/>
      <c r="AB56" s="79"/>
      <c r="AC56" s="80"/>
      <c r="AD56" s="81">
        <f t="shared" ref="AD56:AD87" si="15">ROUND((AA56-Z56)/365*12*AC56,2)</f>
        <v>0</v>
      </c>
      <c r="AE56" s="35" t="str">
        <f t="shared" ref="AE56:AE87" si="16">CONCATENATE(O56,P56)</f>
        <v>N/D</v>
      </c>
      <c r="AF56" s="35" t="str">
        <f t="shared" ref="AF56:AF87" si="17">CONCATENATE(O56,Q56)</f>
        <v>N/D</v>
      </c>
      <c r="AG56" s="35" t="str">
        <f t="shared" ref="AG56:AG88" si="18">CONCATENATE(O56,W56)</f>
        <v>N/D</v>
      </c>
      <c r="AH56" s="35" t="str">
        <f t="shared" ref="AH56:AH88" si="19">CONCATENATE(O56,X56)</f>
        <v>N/D</v>
      </c>
      <c r="AI56" s="35" t="str">
        <f t="shared" si="14"/>
        <v>N/D</v>
      </c>
      <c r="AK56" s="43"/>
    </row>
    <row r="57" spans="1:37" s="35" customFormat="1" ht="92.25" customHeight="1" x14ac:dyDescent="0.25">
      <c r="A57" s="76"/>
      <c r="B57" s="128"/>
      <c r="C57" s="128"/>
      <c r="D57" s="128"/>
      <c r="E57" s="129"/>
      <c r="F57" s="130"/>
      <c r="G57" s="130"/>
      <c r="H57" s="130"/>
      <c r="I57" s="130"/>
      <c r="J57" s="130"/>
      <c r="K57" s="130"/>
      <c r="L57" s="130"/>
      <c r="M57" s="131"/>
      <c r="N57" s="78"/>
      <c r="O57" s="78"/>
      <c r="P57" s="40" t="s">
        <v>48</v>
      </c>
      <c r="Q57" s="128" t="s">
        <v>48</v>
      </c>
      <c r="R57" s="128"/>
      <c r="S57" s="128"/>
      <c r="T57" s="128"/>
      <c r="U57" s="128"/>
      <c r="V57" s="128"/>
      <c r="W57" s="40" t="s">
        <v>48</v>
      </c>
      <c r="X57" s="40" t="s">
        <v>48</v>
      </c>
      <c r="Y57" s="40" t="s">
        <v>48</v>
      </c>
      <c r="Z57" s="79"/>
      <c r="AA57" s="79"/>
      <c r="AB57" s="79"/>
      <c r="AC57" s="80"/>
      <c r="AD57" s="81">
        <f t="shared" si="15"/>
        <v>0</v>
      </c>
      <c r="AE57" s="35" t="str">
        <f t="shared" si="16"/>
        <v>N/D</v>
      </c>
      <c r="AF57" s="35" t="str">
        <f t="shared" si="17"/>
        <v>N/D</v>
      </c>
      <c r="AG57" s="35" t="str">
        <f t="shared" si="18"/>
        <v>N/D</v>
      </c>
      <c r="AH57" s="35" t="str">
        <f t="shared" si="19"/>
        <v>N/D</v>
      </c>
      <c r="AI57" s="35" t="str">
        <f t="shared" si="14"/>
        <v>N/D</v>
      </c>
      <c r="AK57" s="43"/>
    </row>
    <row r="58" spans="1:37" s="35" customFormat="1" ht="92.25" customHeight="1" x14ac:dyDescent="0.25">
      <c r="A58" s="76"/>
      <c r="B58" s="128"/>
      <c r="C58" s="128"/>
      <c r="D58" s="128"/>
      <c r="E58" s="129"/>
      <c r="F58" s="130"/>
      <c r="G58" s="130"/>
      <c r="H58" s="130"/>
      <c r="I58" s="130"/>
      <c r="J58" s="130"/>
      <c r="K58" s="130"/>
      <c r="L58" s="130"/>
      <c r="M58" s="131"/>
      <c r="N58" s="78"/>
      <c r="O58" s="78"/>
      <c r="P58" s="40" t="s">
        <v>48</v>
      </c>
      <c r="Q58" s="128" t="s">
        <v>48</v>
      </c>
      <c r="R58" s="128"/>
      <c r="S58" s="128"/>
      <c r="T58" s="128"/>
      <c r="U58" s="128"/>
      <c r="V58" s="128"/>
      <c r="W58" s="40" t="s">
        <v>48</v>
      </c>
      <c r="X58" s="40" t="s">
        <v>48</v>
      </c>
      <c r="Y58" s="40" t="s">
        <v>48</v>
      </c>
      <c r="Z58" s="79"/>
      <c r="AA58" s="79"/>
      <c r="AB58" s="79"/>
      <c r="AC58" s="80"/>
      <c r="AD58" s="81">
        <f t="shared" si="15"/>
        <v>0</v>
      </c>
      <c r="AE58" s="35" t="str">
        <f t="shared" si="16"/>
        <v>N/D</v>
      </c>
      <c r="AF58" s="35" t="str">
        <f t="shared" si="17"/>
        <v>N/D</v>
      </c>
      <c r="AG58" s="35" t="str">
        <f t="shared" si="18"/>
        <v>N/D</v>
      </c>
      <c r="AH58" s="35" t="str">
        <f t="shared" si="19"/>
        <v>N/D</v>
      </c>
      <c r="AI58" s="35" t="str">
        <f t="shared" si="14"/>
        <v>N/D</v>
      </c>
      <c r="AK58" s="43"/>
    </row>
    <row r="59" spans="1:37" s="35" customFormat="1" ht="92.25" customHeight="1" x14ac:dyDescent="0.25">
      <c r="A59" s="76"/>
      <c r="B59" s="128"/>
      <c r="C59" s="128"/>
      <c r="D59" s="128"/>
      <c r="E59" s="129"/>
      <c r="F59" s="130"/>
      <c r="G59" s="130"/>
      <c r="H59" s="130"/>
      <c r="I59" s="130"/>
      <c r="J59" s="130"/>
      <c r="K59" s="130"/>
      <c r="L59" s="130"/>
      <c r="M59" s="131"/>
      <c r="N59" s="78"/>
      <c r="O59" s="78"/>
      <c r="P59" s="40" t="s">
        <v>48</v>
      </c>
      <c r="Q59" s="128" t="s">
        <v>48</v>
      </c>
      <c r="R59" s="128"/>
      <c r="S59" s="128"/>
      <c r="T59" s="128"/>
      <c r="U59" s="128"/>
      <c r="V59" s="128"/>
      <c r="W59" s="40" t="s">
        <v>48</v>
      </c>
      <c r="X59" s="40" t="s">
        <v>48</v>
      </c>
      <c r="Y59" s="40" t="s">
        <v>48</v>
      </c>
      <c r="Z59" s="79"/>
      <c r="AA59" s="79"/>
      <c r="AB59" s="79"/>
      <c r="AC59" s="80"/>
      <c r="AD59" s="81">
        <f t="shared" si="15"/>
        <v>0</v>
      </c>
      <c r="AE59" s="35" t="str">
        <f t="shared" si="16"/>
        <v>N/D</v>
      </c>
      <c r="AF59" s="35" t="str">
        <f t="shared" si="17"/>
        <v>N/D</v>
      </c>
      <c r="AG59" s="35" t="str">
        <f t="shared" si="18"/>
        <v>N/D</v>
      </c>
      <c r="AH59" s="35" t="str">
        <f t="shared" si="19"/>
        <v>N/D</v>
      </c>
      <c r="AI59" s="35" t="str">
        <f t="shared" si="14"/>
        <v>N/D</v>
      </c>
      <c r="AK59" s="43"/>
    </row>
    <row r="60" spans="1:37" s="35" customFormat="1" ht="92.25" customHeight="1" x14ac:dyDescent="0.25">
      <c r="A60" s="76"/>
      <c r="B60" s="128"/>
      <c r="C60" s="128"/>
      <c r="D60" s="128"/>
      <c r="E60" s="129"/>
      <c r="F60" s="130"/>
      <c r="G60" s="130"/>
      <c r="H60" s="130"/>
      <c r="I60" s="130"/>
      <c r="J60" s="130"/>
      <c r="K60" s="130"/>
      <c r="L60" s="130"/>
      <c r="M60" s="131"/>
      <c r="N60" s="78"/>
      <c r="O60" s="78"/>
      <c r="P60" s="40" t="s">
        <v>48</v>
      </c>
      <c r="Q60" s="128" t="s">
        <v>48</v>
      </c>
      <c r="R60" s="128"/>
      <c r="S60" s="128"/>
      <c r="T60" s="128"/>
      <c r="U60" s="128"/>
      <c r="V60" s="128"/>
      <c r="W60" s="40" t="s">
        <v>48</v>
      </c>
      <c r="X60" s="40" t="s">
        <v>48</v>
      </c>
      <c r="Y60" s="40" t="s">
        <v>48</v>
      </c>
      <c r="Z60" s="79"/>
      <c r="AA60" s="79"/>
      <c r="AB60" s="79"/>
      <c r="AC60" s="80"/>
      <c r="AD60" s="81">
        <f t="shared" si="15"/>
        <v>0</v>
      </c>
      <c r="AE60" s="35" t="str">
        <f t="shared" si="16"/>
        <v>N/D</v>
      </c>
      <c r="AF60" s="35" t="str">
        <f t="shared" si="17"/>
        <v>N/D</v>
      </c>
      <c r="AG60" s="35" t="str">
        <f t="shared" si="18"/>
        <v>N/D</v>
      </c>
      <c r="AH60" s="35" t="str">
        <f t="shared" si="19"/>
        <v>N/D</v>
      </c>
      <c r="AI60" s="35" t="str">
        <f t="shared" si="14"/>
        <v>N/D</v>
      </c>
      <c r="AK60" s="43"/>
    </row>
    <row r="61" spans="1:37" s="35" customFormat="1" ht="64.5" customHeight="1" x14ac:dyDescent="0.25">
      <c r="A61" s="76"/>
      <c r="B61" s="128"/>
      <c r="C61" s="128"/>
      <c r="D61" s="128"/>
      <c r="E61" s="129"/>
      <c r="F61" s="130"/>
      <c r="G61" s="130"/>
      <c r="H61" s="130"/>
      <c r="I61" s="130"/>
      <c r="J61" s="130"/>
      <c r="K61" s="130"/>
      <c r="L61" s="130"/>
      <c r="M61" s="131"/>
      <c r="N61" s="78"/>
      <c r="O61" s="78"/>
      <c r="P61" s="40" t="s">
        <v>48</v>
      </c>
      <c r="Q61" s="128" t="s">
        <v>48</v>
      </c>
      <c r="R61" s="128"/>
      <c r="S61" s="128"/>
      <c r="T61" s="128"/>
      <c r="U61" s="128"/>
      <c r="V61" s="128"/>
      <c r="W61" s="40" t="s">
        <v>48</v>
      </c>
      <c r="X61" s="40" t="s">
        <v>48</v>
      </c>
      <c r="Y61" s="40" t="s">
        <v>48</v>
      </c>
      <c r="Z61" s="79"/>
      <c r="AA61" s="79"/>
      <c r="AB61" s="79"/>
      <c r="AC61" s="80"/>
      <c r="AD61" s="81">
        <f t="shared" si="15"/>
        <v>0</v>
      </c>
      <c r="AE61" s="35" t="str">
        <f t="shared" si="16"/>
        <v>N/D</v>
      </c>
      <c r="AF61" s="35" t="str">
        <f t="shared" si="17"/>
        <v>N/D</v>
      </c>
      <c r="AG61" s="35" t="str">
        <f t="shared" si="18"/>
        <v>N/D</v>
      </c>
      <c r="AH61" s="35" t="str">
        <f t="shared" si="19"/>
        <v>N/D</v>
      </c>
      <c r="AI61" s="35" t="str">
        <f t="shared" si="14"/>
        <v>N/D</v>
      </c>
      <c r="AK61" s="43"/>
    </row>
    <row r="62" spans="1:37" ht="79.5" customHeight="1" x14ac:dyDescent="0.25">
      <c r="A62" s="64"/>
      <c r="B62" s="128"/>
      <c r="C62" s="128"/>
      <c r="D62" s="128"/>
      <c r="E62" s="129"/>
      <c r="F62" s="130"/>
      <c r="G62" s="130"/>
      <c r="H62" s="130"/>
      <c r="I62" s="130"/>
      <c r="J62" s="130"/>
      <c r="K62" s="130"/>
      <c r="L62" s="130"/>
      <c r="M62" s="131"/>
      <c r="N62" s="78"/>
      <c r="O62" s="78"/>
      <c r="P62" s="40" t="s">
        <v>48</v>
      </c>
      <c r="Q62" s="128" t="s">
        <v>48</v>
      </c>
      <c r="R62" s="128"/>
      <c r="S62" s="128"/>
      <c r="T62" s="128"/>
      <c r="U62" s="128"/>
      <c r="V62" s="128"/>
      <c r="W62" s="40" t="s">
        <v>48</v>
      </c>
      <c r="X62" s="40" t="s">
        <v>48</v>
      </c>
      <c r="Y62" s="40" t="s">
        <v>48</v>
      </c>
      <c r="Z62" s="79"/>
      <c r="AA62" s="79"/>
      <c r="AB62" s="79"/>
      <c r="AC62" s="80"/>
      <c r="AD62" s="81">
        <f t="shared" si="15"/>
        <v>0</v>
      </c>
      <c r="AE62" s="35" t="str">
        <f t="shared" si="16"/>
        <v>N/D</v>
      </c>
      <c r="AF62" s="35" t="str">
        <f t="shared" si="17"/>
        <v>N/D</v>
      </c>
      <c r="AG62" s="35" t="str">
        <f t="shared" si="18"/>
        <v>N/D</v>
      </c>
      <c r="AH62" s="35" t="str">
        <f t="shared" si="19"/>
        <v>N/D</v>
      </c>
      <c r="AI62" s="35" t="str">
        <f t="shared" si="14"/>
        <v>N/D</v>
      </c>
      <c r="AJ62" s="35"/>
      <c r="AK62" s="43"/>
    </row>
    <row r="63" spans="1:37" ht="79.5" customHeight="1" x14ac:dyDescent="0.25">
      <c r="A63" s="64"/>
      <c r="B63" s="132"/>
      <c r="C63" s="132"/>
      <c r="D63" s="132"/>
      <c r="E63" s="133"/>
      <c r="F63" s="134"/>
      <c r="G63" s="134"/>
      <c r="H63" s="134"/>
      <c r="I63" s="134"/>
      <c r="J63" s="134"/>
      <c r="K63" s="134"/>
      <c r="L63" s="134"/>
      <c r="M63" s="135"/>
      <c r="N63" s="82"/>
      <c r="O63" s="82"/>
      <c r="P63" s="40" t="s">
        <v>48</v>
      </c>
      <c r="Q63" s="128" t="s">
        <v>48</v>
      </c>
      <c r="R63" s="128"/>
      <c r="S63" s="128"/>
      <c r="T63" s="128"/>
      <c r="U63" s="128"/>
      <c r="V63" s="128"/>
      <c r="W63" s="40" t="s">
        <v>48</v>
      </c>
      <c r="X63" s="40" t="s">
        <v>48</v>
      </c>
      <c r="Y63" s="40" t="s">
        <v>48</v>
      </c>
      <c r="Z63" s="83"/>
      <c r="AA63" s="83"/>
      <c r="AB63" s="83"/>
      <c r="AC63" s="84"/>
      <c r="AD63" s="81">
        <f t="shared" si="15"/>
        <v>0</v>
      </c>
      <c r="AE63" s="35" t="str">
        <f t="shared" si="16"/>
        <v>N/D</v>
      </c>
      <c r="AF63" s="35" t="str">
        <f t="shared" si="17"/>
        <v>N/D</v>
      </c>
      <c r="AG63" s="35" t="str">
        <f t="shared" si="18"/>
        <v>N/D</v>
      </c>
      <c r="AH63" s="35" t="str">
        <f t="shared" si="19"/>
        <v>N/D</v>
      </c>
      <c r="AI63" s="35" t="str">
        <f t="shared" si="14"/>
        <v>N/D</v>
      </c>
      <c r="AJ63" s="35"/>
      <c r="AK63" s="43"/>
    </row>
    <row r="64" spans="1:37" s="35" customFormat="1" ht="79.5" customHeight="1" x14ac:dyDescent="0.25">
      <c r="A64" s="61"/>
      <c r="B64" s="132"/>
      <c r="C64" s="132"/>
      <c r="D64" s="132"/>
      <c r="E64" s="133"/>
      <c r="F64" s="134"/>
      <c r="G64" s="134"/>
      <c r="H64" s="134"/>
      <c r="I64" s="134"/>
      <c r="J64" s="134"/>
      <c r="K64" s="134"/>
      <c r="L64" s="134"/>
      <c r="M64" s="135"/>
      <c r="N64" s="82"/>
      <c r="O64" s="82"/>
      <c r="P64" s="40" t="s">
        <v>48</v>
      </c>
      <c r="Q64" s="128" t="s">
        <v>48</v>
      </c>
      <c r="R64" s="128"/>
      <c r="S64" s="128"/>
      <c r="T64" s="128"/>
      <c r="U64" s="128"/>
      <c r="V64" s="128"/>
      <c r="W64" s="40" t="s">
        <v>48</v>
      </c>
      <c r="X64" s="40" t="s">
        <v>48</v>
      </c>
      <c r="Y64" s="40" t="s">
        <v>48</v>
      </c>
      <c r="Z64" s="83"/>
      <c r="AA64" s="83"/>
      <c r="AB64" s="83"/>
      <c r="AC64" s="84"/>
      <c r="AD64" s="81">
        <f t="shared" si="15"/>
        <v>0</v>
      </c>
      <c r="AE64" s="35" t="str">
        <f t="shared" si="16"/>
        <v>N/D</v>
      </c>
      <c r="AF64" s="35" t="str">
        <f t="shared" si="17"/>
        <v>N/D</v>
      </c>
      <c r="AG64" s="35" t="str">
        <f t="shared" si="18"/>
        <v>N/D</v>
      </c>
      <c r="AH64" s="35" t="str">
        <f t="shared" si="19"/>
        <v>N/D</v>
      </c>
      <c r="AI64" s="35" t="str">
        <f t="shared" si="14"/>
        <v>N/D</v>
      </c>
      <c r="AK64" s="49"/>
    </row>
    <row r="65" spans="2:37" ht="79.5" customHeight="1" x14ac:dyDescent="0.25">
      <c r="B65" s="132"/>
      <c r="C65" s="132"/>
      <c r="D65" s="132"/>
      <c r="E65" s="133"/>
      <c r="F65" s="134"/>
      <c r="G65" s="134"/>
      <c r="H65" s="134"/>
      <c r="I65" s="134"/>
      <c r="J65" s="134"/>
      <c r="K65" s="134"/>
      <c r="L65" s="134"/>
      <c r="M65" s="135"/>
      <c r="N65" s="82"/>
      <c r="O65" s="82"/>
      <c r="P65" s="40" t="s">
        <v>48</v>
      </c>
      <c r="Q65" s="128" t="s">
        <v>48</v>
      </c>
      <c r="R65" s="128"/>
      <c r="S65" s="128"/>
      <c r="T65" s="128"/>
      <c r="U65" s="128"/>
      <c r="V65" s="128"/>
      <c r="W65" s="40" t="s">
        <v>48</v>
      </c>
      <c r="X65" s="40" t="s">
        <v>48</v>
      </c>
      <c r="Y65" s="40" t="s">
        <v>48</v>
      </c>
      <c r="Z65" s="83"/>
      <c r="AA65" s="83"/>
      <c r="AB65" s="83"/>
      <c r="AC65" s="84"/>
      <c r="AD65" s="81">
        <f t="shared" si="15"/>
        <v>0</v>
      </c>
      <c r="AE65" s="35" t="str">
        <f t="shared" si="16"/>
        <v>N/D</v>
      </c>
      <c r="AF65" s="35" t="str">
        <f t="shared" si="17"/>
        <v>N/D</v>
      </c>
      <c r="AG65" s="35" t="str">
        <f t="shared" si="18"/>
        <v>N/D</v>
      </c>
      <c r="AH65" s="35" t="str">
        <f t="shared" si="19"/>
        <v>N/D</v>
      </c>
      <c r="AI65" s="35" t="str">
        <f t="shared" si="14"/>
        <v>N/D</v>
      </c>
      <c r="AJ65" s="35"/>
      <c r="AK65" s="49"/>
    </row>
    <row r="66" spans="2:37" s="70" customFormat="1" ht="79.5" customHeight="1" x14ac:dyDescent="0.25">
      <c r="B66" s="132"/>
      <c r="C66" s="132"/>
      <c r="D66" s="132"/>
      <c r="E66" s="133"/>
      <c r="F66" s="134"/>
      <c r="G66" s="134"/>
      <c r="H66" s="134"/>
      <c r="I66" s="134"/>
      <c r="J66" s="134"/>
      <c r="K66" s="134"/>
      <c r="L66" s="134"/>
      <c r="M66" s="135"/>
      <c r="N66" s="82"/>
      <c r="O66" s="82"/>
      <c r="P66" s="40" t="s">
        <v>48</v>
      </c>
      <c r="Q66" s="128" t="s">
        <v>48</v>
      </c>
      <c r="R66" s="128"/>
      <c r="S66" s="128"/>
      <c r="T66" s="128"/>
      <c r="U66" s="128"/>
      <c r="V66" s="128"/>
      <c r="W66" s="40" t="s">
        <v>48</v>
      </c>
      <c r="X66" s="40" t="s">
        <v>48</v>
      </c>
      <c r="Y66" s="40" t="s">
        <v>48</v>
      </c>
      <c r="Z66" s="83"/>
      <c r="AA66" s="83"/>
      <c r="AB66" s="83"/>
      <c r="AC66" s="84"/>
      <c r="AD66" s="81">
        <f t="shared" si="15"/>
        <v>0</v>
      </c>
      <c r="AE66" s="35" t="str">
        <f t="shared" si="16"/>
        <v>N/D</v>
      </c>
      <c r="AF66" s="35" t="str">
        <f t="shared" si="17"/>
        <v>N/D</v>
      </c>
      <c r="AG66" s="35" t="str">
        <f t="shared" si="18"/>
        <v>N/D</v>
      </c>
      <c r="AH66" s="35" t="str">
        <f t="shared" si="19"/>
        <v>N/D</v>
      </c>
      <c r="AI66" s="35" t="str">
        <f t="shared" si="14"/>
        <v>N/D</v>
      </c>
      <c r="AJ66" s="35"/>
      <c r="AK66" s="43"/>
    </row>
    <row r="67" spans="2:37" ht="79.5" customHeight="1" x14ac:dyDescent="0.25">
      <c r="B67" s="132"/>
      <c r="C67" s="132"/>
      <c r="D67" s="132"/>
      <c r="E67" s="133"/>
      <c r="F67" s="134"/>
      <c r="G67" s="134"/>
      <c r="H67" s="134"/>
      <c r="I67" s="134"/>
      <c r="J67" s="134"/>
      <c r="K67" s="134"/>
      <c r="L67" s="134"/>
      <c r="M67" s="135"/>
      <c r="N67" s="82"/>
      <c r="O67" s="82"/>
      <c r="P67" s="40" t="s">
        <v>48</v>
      </c>
      <c r="Q67" s="128" t="s">
        <v>48</v>
      </c>
      <c r="R67" s="128"/>
      <c r="S67" s="128"/>
      <c r="T67" s="128"/>
      <c r="U67" s="128"/>
      <c r="V67" s="128"/>
      <c r="W67" s="40" t="s">
        <v>48</v>
      </c>
      <c r="X67" s="40" t="s">
        <v>48</v>
      </c>
      <c r="Y67" s="40" t="s">
        <v>48</v>
      </c>
      <c r="Z67" s="83"/>
      <c r="AA67" s="83"/>
      <c r="AB67" s="83"/>
      <c r="AC67" s="84"/>
      <c r="AD67" s="81">
        <f t="shared" si="15"/>
        <v>0</v>
      </c>
      <c r="AE67" s="35" t="str">
        <f t="shared" si="16"/>
        <v>N/D</v>
      </c>
      <c r="AF67" s="35" t="str">
        <f t="shared" si="17"/>
        <v>N/D</v>
      </c>
      <c r="AG67" s="35" t="str">
        <f t="shared" si="18"/>
        <v>N/D</v>
      </c>
      <c r="AH67" s="35" t="str">
        <f t="shared" si="19"/>
        <v>N/D</v>
      </c>
      <c r="AI67" s="35" t="str">
        <f t="shared" si="14"/>
        <v>N/D</v>
      </c>
      <c r="AJ67" s="35"/>
      <c r="AK67" s="49"/>
    </row>
    <row r="68" spans="2:37" ht="79.5" customHeight="1" x14ac:dyDescent="0.25">
      <c r="B68" s="132"/>
      <c r="C68" s="132"/>
      <c r="D68" s="132"/>
      <c r="E68" s="133"/>
      <c r="F68" s="134"/>
      <c r="G68" s="134"/>
      <c r="H68" s="134"/>
      <c r="I68" s="134"/>
      <c r="J68" s="134"/>
      <c r="K68" s="134"/>
      <c r="L68" s="134"/>
      <c r="M68" s="135"/>
      <c r="N68" s="82"/>
      <c r="O68" s="82"/>
      <c r="P68" s="40" t="s">
        <v>48</v>
      </c>
      <c r="Q68" s="128" t="s">
        <v>48</v>
      </c>
      <c r="R68" s="128"/>
      <c r="S68" s="128"/>
      <c r="T68" s="128"/>
      <c r="U68" s="128"/>
      <c r="V68" s="128"/>
      <c r="W68" s="40" t="s">
        <v>48</v>
      </c>
      <c r="X68" s="40" t="s">
        <v>48</v>
      </c>
      <c r="Y68" s="40" t="s">
        <v>48</v>
      </c>
      <c r="Z68" s="83"/>
      <c r="AA68" s="83"/>
      <c r="AB68" s="83"/>
      <c r="AC68" s="84"/>
      <c r="AD68" s="81">
        <f t="shared" si="15"/>
        <v>0</v>
      </c>
      <c r="AE68" s="35" t="str">
        <f t="shared" si="16"/>
        <v>N/D</v>
      </c>
      <c r="AF68" s="35" t="str">
        <f t="shared" si="17"/>
        <v>N/D</v>
      </c>
      <c r="AG68" s="35" t="str">
        <f t="shared" si="18"/>
        <v>N/D</v>
      </c>
      <c r="AH68" s="35" t="str">
        <f t="shared" si="19"/>
        <v>N/D</v>
      </c>
      <c r="AI68" s="35" t="str">
        <f t="shared" si="14"/>
        <v>N/D</v>
      </c>
      <c r="AJ68" s="35"/>
      <c r="AK68" s="71"/>
    </row>
    <row r="69" spans="2:37" ht="79.5" customHeight="1" x14ac:dyDescent="0.25">
      <c r="B69" s="132"/>
      <c r="C69" s="132"/>
      <c r="D69" s="132"/>
      <c r="E69" s="133"/>
      <c r="F69" s="134"/>
      <c r="G69" s="134"/>
      <c r="H69" s="134"/>
      <c r="I69" s="134"/>
      <c r="J69" s="134"/>
      <c r="K69" s="134"/>
      <c r="L69" s="134"/>
      <c r="M69" s="135"/>
      <c r="N69" s="82"/>
      <c r="O69" s="82"/>
      <c r="P69" s="40" t="s">
        <v>48</v>
      </c>
      <c r="Q69" s="128" t="s">
        <v>48</v>
      </c>
      <c r="R69" s="128"/>
      <c r="S69" s="128"/>
      <c r="T69" s="128"/>
      <c r="U69" s="128"/>
      <c r="V69" s="128"/>
      <c r="W69" s="40" t="s">
        <v>48</v>
      </c>
      <c r="X69" s="40" t="s">
        <v>48</v>
      </c>
      <c r="Y69" s="40" t="s">
        <v>48</v>
      </c>
      <c r="Z69" s="83"/>
      <c r="AA69" s="83"/>
      <c r="AB69" s="83"/>
      <c r="AC69" s="84"/>
      <c r="AD69" s="81">
        <f t="shared" si="15"/>
        <v>0</v>
      </c>
      <c r="AE69" s="35" t="str">
        <f t="shared" si="16"/>
        <v>N/D</v>
      </c>
      <c r="AF69" s="35" t="str">
        <f t="shared" si="17"/>
        <v>N/D</v>
      </c>
      <c r="AG69" s="35" t="str">
        <f t="shared" si="18"/>
        <v>N/D</v>
      </c>
      <c r="AH69" s="35" t="str">
        <f t="shared" si="19"/>
        <v>N/D</v>
      </c>
      <c r="AI69" s="35" t="str">
        <f t="shared" si="14"/>
        <v>N/D</v>
      </c>
      <c r="AJ69" s="35"/>
      <c r="AK69" s="49"/>
    </row>
    <row r="70" spans="2:37" ht="79.5" customHeight="1" x14ac:dyDescent="0.25">
      <c r="B70" s="132"/>
      <c r="C70" s="132"/>
      <c r="D70" s="132"/>
      <c r="E70" s="133"/>
      <c r="F70" s="134"/>
      <c r="G70" s="134"/>
      <c r="H70" s="134"/>
      <c r="I70" s="134"/>
      <c r="J70" s="134"/>
      <c r="K70" s="134"/>
      <c r="L70" s="134"/>
      <c r="M70" s="135"/>
      <c r="N70" s="82"/>
      <c r="O70" s="82"/>
      <c r="P70" s="40" t="s">
        <v>48</v>
      </c>
      <c r="Q70" s="128" t="s">
        <v>48</v>
      </c>
      <c r="R70" s="128"/>
      <c r="S70" s="128"/>
      <c r="T70" s="128"/>
      <c r="U70" s="128"/>
      <c r="V70" s="128"/>
      <c r="W70" s="40" t="s">
        <v>48</v>
      </c>
      <c r="X70" s="40" t="s">
        <v>48</v>
      </c>
      <c r="Y70" s="40" t="s">
        <v>48</v>
      </c>
      <c r="Z70" s="83"/>
      <c r="AA70" s="83"/>
      <c r="AB70" s="83"/>
      <c r="AC70" s="84"/>
      <c r="AD70" s="81">
        <f t="shared" si="15"/>
        <v>0</v>
      </c>
      <c r="AE70" s="35" t="str">
        <f t="shared" si="16"/>
        <v>N/D</v>
      </c>
      <c r="AF70" s="35" t="str">
        <f t="shared" si="17"/>
        <v>N/D</v>
      </c>
      <c r="AG70" s="35" t="str">
        <f t="shared" si="18"/>
        <v>N/D</v>
      </c>
      <c r="AH70" s="35" t="str">
        <f t="shared" si="19"/>
        <v>N/D</v>
      </c>
      <c r="AI70" s="35" t="str">
        <f t="shared" si="14"/>
        <v>N/D</v>
      </c>
      <c r="AJ70" s="35"/>
      <c r="AK70" s="49"/>
    </row>
    <row r="71" spans="2:37" ht="79.5" customHeight="1" x14ac:dyDescent="0.25">
      <c r="B71" s="132"/>
      <c r="C71" s="132"/>
      <c r="D71" s="132"/>
      <c r="E71" s="133"/>
      <c r="F71" s="134"/>
      <c r="G71" s="134"/>
      <c r="H71" s="134"/>
      <c r="I71" s="134"/>
      <c r="J71" s="134"/>
      <c r="K71" s="134"/>
      <c r="L71" s="134"/>
      <c r="M71" s="135"/>
      <c r="N71" s="82"/>
      <c r="O71" s="82"/>
      <c r="P71" s="40" t="s">
        <v>48</v>
      </c>
      <c r="Q71" s="128" t="s">
        <v>48</v>
      </c>
      <c r="R71" s="128"/>
      <c r="S71" s="128"/>
      <c r="T71" s="128"/>
      <c r="U71" s="128"/>
      <c r="V71" s="128"/>
      <c r="W71" s="40" t="s">
        <v>48</v>
      </c>
      <c r="X71" s="40" t="s">
        <v>48</v>
      </c>
      <c r="Y71" s="40" t="s">
        <v>48</v>
      </c>
      <c r="Z71" s="83"/>
      <c r="AA71" s="83"/>
      <c r="AB71" s="83"/>
      <c r="AC71" s="84"/>
      <c r="AD71" s="81">
        <f t="shared" si="15"/>
        <v>0</v>
      </c>
      <c r="AE71" s="35" t="str">
        <f t="shared" si="16"/>
        <v>N/D</v>
      </c>
      <c r="AF71" s="35" t="str">
        <f t="shared" si="17"/>
        <v>N/D</v>
      </c>
      <c r="AG71" s="35" t="str">
        <f t="shared" si="18"/>
        <v>N/D</v>
      </c>
      <c r="AH71" s="35" t="str">
        <f t="shared" si="19"/>
        <v>N/D</v>
      </c>
      <c r="AI71" s="35" t="str">
        <f t="shared" si="14"/>
        <v>N/D</v>
      </c>
      <c r="AJ71" s="35"/>
      <c r="AK71" s="49"/>
    </row>
    <row r="72" spans="2:37" ht="79.5" customHeight="1" x14ac:dyDescent="0.25">
      <c r="B72" s="132"/>
      <c r="C72" s="132"/>
      <c r="D72" s="132"/>
      <c r="E72" s="133"/>
      <c r="F72" s="134"/>
      <c r="G72" s="134"/>
      <c r="H72" s="134"/>
      <c r="I72" s="134"/>
      <c r="J72" s="134"/>
      <c r="K72" s="134"/>
      <c r="L72" s="134"/>
      <c r="M72" s="135"/>
      <c r="N72" s="82"/>
      <c r="O72" s="82"/>
      <c r="P72" s="40" t="s">
        <v>48</v>
      </c>
      <c r="Q72" s="128" t="s">
        <v>48</v>
      </c>
      <c r="R72" s="128"/>
      <c r="S72" s="128"/>
      <c r="T72" s="128"/>
      <c r="U72" s="128"/>
      <c r="V72" s="128"/>
      <c r="W72" s="40" t="s">
        <v>48</v>
      </c>
      <c r="X72" s="40" t="s">
        <v>48</v>
      </c>
      <c r="Y72" s="40" t="s">
        <v>48</v>
      </c>
      <c r="Z72" s="83"/>
      <c r="AA72" s="83"/>
      <c r="AB72" s="83"/>
      <c r="AC72" s="84"/>
      <c r="AD72" s="81">
        <f t="shared" si="15"/>
        <v>0</v>
      </c>
      <c r="AE72" s="35" t="str">
        <f t="shared" si="16"/>
        <v>N/D</v>
      </c>
      <c r="AF72" s="35" t="str">
        <f t="shared" si="17"/>
        <v>N/D</v>
      </c>
      <c r="AG72" s="35" t="str">
        <f t="shared" si="18"/>
        <v>N/D</v>
      </c>
      <c r="AH72" s="35" t="str">
        <f t="shared" si="19"/>
        <v>N/D</v>
      </c>
      <c r="AI72" s="35" t="str">
        <f t="shared" si="14"/>
        <v>N/D</v>
      </c>
      <c r="AJ72" s="35"/>
      <c r="AK72" s="49"/>
    </row>
    <row r="73" spans="2:37" ht="79.5" customHeight="1" x14ac:dyDescent="0.25">
      <c r="B73" s="132"/>
      <c r="C73" s="132"/>
      <c r="D73" s="132"/>
      <c r="E73" s="133"/>
      <c r="F73" s="134"/>
      <c r="G73" s="134"/>
      <c r="H73" s="134"/>
      <c r="I73" s="134"/>
      <c r="J73" s="134"/>
      <c r="K73" s="134"/>
      <c r="L73" s="134"/>
      <c r="M73" s="135"/>
      <c r="N73" s="82"/>
      <c r="O73" s="82"/>
      <c r="P73" s="40" t="s">
        <v>48</v>
      </c>
      <c r="Q73" s="128" t="s">
        <v>48</v>
      </c>
      <c r="R73" s="128"/>
      <c r="S73" s="128"/>
      <c r="T73" s="128"/>
      <c r="U73" s="128"/>
      <c r="V73" s="128"/>
      <c r="W73" s="40" t="s">
        <v>48</v>
      </c>
      <c r="X73" s="40" t="s">
        <v>48</v>
      </c>
      <c r="Y73" s="40" t="s">
        <v>48</v>
      </c>
      <c r="Z73" s="83"/>
      <c r="AA73" s="83"/>
      <c r="AB73" s="83"/>
      <c r="AC73" s="84"/>
      <c r="AD73" s="81">
        <f t="shared" si="15"/>
        <v>0</v>
      </c>
      <c r="AE73" s="35" t="str">
        <f t="shared" si="16"/>
        <v>N/D</v>
      </c>
      <c r="AF73" s="35" t="str">
        <f t="shared" si="17"/>
        <v>N/D</v>
      </c>
      <c r="AG73" s="35" t="str">
        <f t="shared" si="18"/>
        <v>N/D</v>
      </c>
      <c r="AH73" s="35" t="str">
        <f t="shared" si="19"/>
        <v>N/D</v>
      </c>
      <c r="AI73" s="35" t="str">
        <f t="shared" si="14"/>
        <v>N/D</v>
      </c>
      <c r="AJ73" s="35"/>
      <c r="AK73" s="49"/>
    </row>
    <row r="74" spans="2:37" ht="79.5" customHeight="1" x14ac:dyDescent="0.25">
      <c r="B74" s="132"/>
      <c r="C74" s="132"/>
      <c r="D74" s="132"/>
      <c r="E74" s="133"/>
      <c r="F74" s="134"/>
      <c r="G74" s="134"/>
      <c r="H74" s="134"/>
      <c r="I74" s="134"/>
      <c r="J74" s="134"/>
      <c r="K74" s="134"/>
      <c r="L74" s="134"/>
      <c r="M74" s="135"/>
      <c r="N74" s="82"/>
      <c r="O74" s="82"/>
      <c r="P74" s="40" t="s">
        <v>48</v>
      </c>
      <c r="Q74" s="128" t="s">
        <v>48</v>
      </c>
      <c r="R74" s="128"/>
      <c r="S74" s="128"/>
      <c r="T74" s="128"/>
      <c r="U74" s="128"/>
      <c r="V74" s="128"/>
      <c r="W74" s="40" t="s">
        <v>48</v>
      </c>
      <c r="X74" s="40" t="s">
        <v>48</v>
      </c>
      <c r="Y74" s="40" t="s">
        <v>48</v>
      </c>
      <c r="Z74" s="83"/>
      <c r="AA74" s="83"/>
      <c r="AB74" s="83"/>
      <c r="AC74" s="84"/>
      <c r="AD74" s="81">
        <f t="shared" si="15"/>
        <v>0</v>
      </c>
      <c r="AE74" s="35" t="str">
        <f t="shared" si="16"/>
        <v>N/D</v>
      </c>
      <c r="AF74" s="35" t="str">
        <f t="shared" si="17"/>
        <v>N/D</v>
      </c>
      <c r="AG74" s="35" t="str">
        <f t="shared" si="18"/>
        <v>N/D</v>
      </c>
      <c r="AH74" s="35" t="str">
        <f t="shared" si="19"/>
        <v>N/D</v>
      </c>
      <c r="AI74" s="35" t="str">
        <f t="shared" si="14"/>
        <v>N/D</v>
      </c>
      <c r="AJ74" s="35"/>
      <c r="AK74" s="49"/>
    </row>
    <row r="75" spans="2:37" ht="79.5" customHeight="1" x14ac:dyDescent="0.25">
      <c r="B75" s="132"/>
      <c r="C75" s="132"/>
      <c r="D75" s="132"/>
      <c r="E75" s="133"/>
      <c r="F75" s="134"/>
      <c r="G75" s="134"/>
      <c r="H75" s="134"/>
      <c r="I75" s="134"/>
      <c r="J75" s="134"/>
      <c r="K75" s="134"/>
      <c r="L75" s="134"/>
      <c r="M75" s="135"/>
      <c r="N75" s="82"/>
      <c r="O75" s="82"/>
      <c r="P75" s="40" t="s">
        <v>48</v>
      </c>
      <c r="Q75" s="128" t="s">
        <v>48</v>
      </c>
      <c r="R75" s="128"/>
      <c r="S75" s="128"/>
      <c r="T75" s="128"/>
      <c r="U75" s="128"/>
      <c r="V75" s="128"/>
      <c r="W75" s="40" t="s">
        <v>48</v>
      </c>
      <c r="X75" s="40" t="s">
        <v>48</v>
      </c>
      <c r="Y75" s="40" t="s">
        <v>48</v>
      </c>
      <c r="Z75" s="83"/>
      <c r="AA75" s="83"/>
      <c r="AB75" s="83"/>
      <c r="AC75" s="84"/>
      <c r="AD75" s="81">
        <f t="shared" si="15"/>
        <v>0</v>
      </c>
      <c r="AE75" s="35" t="str">
        <f t="shared" si="16"/>
        <v>N/D</v>
      </c>
      <c r="AF75" s="35" t="str">
        <f t="shared" si="17"/>
        <v>N/D</v>
      </c>
      <c r="AG75" s="35" t="str">
        <f t="shared" si="18"/>
        <v>N/D</v>
      </c>
      <c r="AH75" s="35" t="str">
        <f t="shared" si="19"/>
        <v>N/D</v>
      </c>
      <c r="AI75" s="35" t="str">
        <f t="shared" si="14"/>
        <v>N/D</v>
      </c>
      <c r="AJ75" s="35"/>
      <c r="AK75" s="49"/>
    </row>
    <row r="76" spans="2:37" ht="79.5" customHeight="1" x14ac:dyDescent="0.25">
      <c r="B76" s="132"/>
      <c r="C76" s="132"/>
      <c r="D76" s="132"/>
      <c r="E76" s="133"/>
      <c r="F76" s="134"/>
      <c r="G76" s="134"/>
      <c r="H76" s="134"/>
      <c r="I76" s="134"/>
      <c r="J76" s="134"/>
      <c r="K76" s="134"/>
      <c r="L76" s="134"/>
      <c r="M76" s="135"/>
      <c r="N76" s="82"/>
      <c r="O76" s="82"/>
      <c r="P76" s="40" t="s">
        <v>48</v>
      </c>
      <c r="Q76" s="128" t="s">
        <v>48</v>
      </c>
      <c r="R76" s="128"/>
      <c r="S76" s="128"/>
      <c r="T76" s="128"/>
      <c r="U76" s="128"/>
      <c r="V76" s="128"/>
      <c r="W76" s="40" t="s">
        <v>48</v>
      </c>
      <c r="X76" s="40" t="s">
        <v>48</v>
      </c>
      <c r="Y76" s="40" t="s">
        <v>48</v>
      </c>
      <c r="Z76" s="83"/>
      <c r="AA76" s="83"/>
      <c r="AB76" s="83"/>
      <c r="AC76" s="84"/>
      <c r="AD76" s="81">
        <f t="shared" si="15"/>
        <v>0</v>
      </c>
      <c r="AE76" s="35" t="str">
        <f t="shared" si="16"/>
        <v>N/D</v>
      </c>
      <c r="AF76" s="35" t="str">
        <f t="shared" si="17"/>
        <v>N/D</v>
      </c>
      <c r="AG76" s="35" t="str">
        <f t="shared" si="18"/>
        <v>N/D</v>
      </c>
      <c r="AH76" s="35" t="str">
        <f t="shared" si="19"/>
        <v>N/D</v>
      </c>
      <c r="AI76" s="35" t="str">
        <f t="shared" si="14"/>
        <v>N/D</v>
      </c>
      <c r="AJ76" s="35"/>
      <c r="AK76" s="49"/>
    </row>
    <row r="77" spans="2:37" ht="79.5" customHeight="1" x14ac:dyDescent="0.25">
      <c r="B77" s="132"/>
      <c r="C77" s="132"/>
      <c r="D77" s="132"/>
      <c r="E77" s="133"/>
      <c r="F77" s="134"/>
      <c r="G77" s="134"/>
      <c r="H77" s="134"/>
      <c r="I77" s="134"/>
      <c r="J77" s="134"/>
      <c r="K77" s="134"/>
      <c r="L77" s="134"/>
      <c r="M77" s="135"/>
      <c r="N77" s="82"/>
      <c r="O77" s="82"/>
      <c r="P77" s="40" t="s">
        <v>48</v>
      </c>
      <c r="Q77" s="128" t="s">
        <v>48</v>
      </c>
      <c r="R77" s="128"/>
      <c r="S77" s="128"/>
      <c r="T77" s="128"/>
      <c r="U77" s="128"/>
      <c r="V77" s="128"/>
      <c r="W77" s="40" t="s">
        <v>48</v>
      </c>
      <c r="X77" s="40" t="s">
        <v>48</v>
      </c>
      <c r="Y77" s="40" t="s">
        <v>48</v>
      </c>
      <c r="Z77" s="83"/>
      <c r="AA77" s="83"/>
      <c r="AB77" s="83"/>
      <c r="AC77" s="84"/>
      <c r="AD77" s="81">
        <f t="shared" si="15"/>
        <v>0</v>
      </c>
      <c r="AE77" s="35" t="str">
        <f t="shared" si="16"/>
        <v>N/D</v>
      </c>
      <c r="AF77" s="35" t="str">
        <f t="shared" si="17"/>
        <v>N/D</v>
      </c>
      <c r="AG77" s="35" t="str">
        <f t="shared" si="18"/>
        <v>N/D</v>
      </c>
      <c r="AH77" s="35" t="str">
        <f t="shared" si="19"/>
        <v>N/D</v>
      </c>
      <c r="AI77" s="35" t="str">
        <f t="shared" si="14"/>
        <v>N/D</v>
      </c>
      <c r="AJ77" s="35"/>
      <c r="AK77" s="49"/>
    </row>
    <row r="78" spans="2:37" s="35" customFormat="1" ht="79.5" customHeight="1" x14ac:dyDescent="0.25">
      <c r="B78" s="132"/>
      <c r="C78" s="132"/>
      <c r="D78" s="132"/>
      <c r="E78" s="133"/>
      <c r="F78" s="134"/>
      <c r="G78" s="134"/>
      <c r="H78" s="134"/>
      <c r="I78" s="134"/>
      <c r="J78" s="134"/>
      <c r="K78" s="134"/>
      <c r="L78" s="134"/>
      <c r="M78" s="135"/>
      <c r="N78" s="82"/>
      <c r="O78" s="82"/>
      <c r="P78" s="40" t="s">
        <v>48</v>
      </c>
      <c r="Q78" s="128" t="s">
        <v>48</v>
      </c>
      <c r="R78" s="128"/>
      <c r="S78" s="128"/>
      <c r="T78" s="128"/>
      <c r="U78" s="128"/>
      <c r="V78" s="128"/>
      <c r="W78" s="40" t="s">
        <v>48</v>
      </c>
      <c r="X78" s="40" t="s">
        <v>48</v>
      </c>
      <c r="Y78" s="40" t="s">
        <v>48</v>
      </c>
      <c r="Z78" s="83"/>
      <c r="AA78" s="83"/>
      <c r="AB78" s="83"/>
      <c r="AC78" s="84"/>
      <c r="AD78" s="81">
        <f t="shared" si="15"/>
        <v>0</v>
      </c>
      <c r="AE78" s="35" t="str">
        <f t="shared" si="16"/>
        <v>N/D</v>
      </c>
      <c r="AF78" s="35" t="str">
        <f t="shared" si="17"/>
        <v>N/D</v>
      </c>
      <c r="AG78" s="35" t="str">
        <f t="shared" si="18"/>
        <v>N/D</v>
      </c>
      <c r="AH78" s="35" t="str">
        <f t="shared" si="19"/>
        <v>N/D</v>
      </c>
      <c r="AI78" s="35" t="str">
        <f t="shared" si="14"/>
        <v>N/D</v>
      </c>
      <c r="AK78" s="49"/>
    </row>
    <row r="79" spans="2:37" s="35" customFormat="1" ht="79.5" customHeight="1" x14ac:dyDescent="0.25"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78"/>
      <c r="O79" s="78"/>
      <c r="P79" s="40" t="s">
        <v>48</v>
      </c>
      <c r="Q79" s="128" t="s">
        <v>48</v>
      </c>
      <c r="R79" s="128"/>
      <c r="S79" s="128"/>
      <c r="T79" s="128"/>
      <c r="U79" s="128"/>
      <c r="V79" s="128"/>
      <c r="W79" s="40" t="s">
        <v>48</v>
      </c>
      <c r="X79" s="40" t="s">
        <v>48</v>
      </c>
      <c r="Y79" s="40" t="s">
        <v>48</v>
      </c>
      <c r="Z79" s="79"/>
      <c r="AA79" s="79"/>
      <c r="AB79" s="79"/>
      <c r="AC79" s="80"/>
      <c r="AD79" s="81">
        <f t="shared" si="15"/>
        <v>0</v>
      </c>
      <c r="AE79" s="35" t="str">
        <f t="shared" si="16"/>
        <v>N/D</v>
      </c>
      <c r="AF79" s="35" t="str">
        <f t="shared" si="17"/>
        <v>N/D</v>
      </c>
      <c r="AG79" s="35" t="str">
        <f t="shared" si="18"/>
        <v>N/D</v>
      </c>
      <c r="AH79" s="35" t="str">
        <f t="shared" si="19"/>
        <v>N/D</v>
      </c>
      <c r="AI79" s="35" t="str">
        <f t="shared" si="14"/>
        <v>N/D</v>
      </c>
      <c r="AK79" s="49"/>
    </row>
    <row r="80" spans="2:37" s="35" customFormat="1" ht="67.5" customHeight="1" x14ac:dyDescent="0.25">
      <c r="B80" s="132"/>
      <c r="C80" s="132"/>
      <c r="D80" s="132"/>
      <c r="E80" s="133"/>
      <c r="F80" s="134"/>
      <c r="G80" s="134"/>
      <c r="H80" s="134"/>
      <c r="I80" s="134"/>
      <c r="J80" s="134"/>
      <c r="K80" s="134"/>
      <c r="L80" s="134"/>
      <c r="M80" s="135"/>
      <c r="N80" s="82"/>
      <c r="O80" s="82"/>
      <c r="P80" s="40" t="s">
        <v>48</v>
      </c>
      <c r="Q80" s="128" t="s">
        <v>48</v>
      </c>
      <c r="R80" s="128"/>
      <c r="S80" s="128"/>
      <c r="T80" s="128"/>
      <c r="U80" s="128"/>
      <c r="V80" s="128"/>
      <c r="W80" s="40" t="s">
        <v>48</v>
      </c>
      <c r="X80" s="40" t="s">
        <v>48</v>
      </c>
      <c r="Y80" s="40" t="s">
        <v>48</v>
      </c>
      <c r="Z80" s="83"/>
      <c r="AA80" s="83"/>
      <c r="AB80" s="83"/>
      <c r="AC80" s="84"/>
      <c r="AD80" s="81">
        <f t="shared" si="15"/>
        <v>0</v>
      </c>
      <c r="AE80" s="35" t="str">
        <f t="shared" si="16"/>
        <v>N/D</v>
      </c>
      <c r="AF80" s="35" t="str">
        <f t="shared" si="17"/>
        <v>N/D</v>
      </c>
      <c r="AG80" s="35" t="str">
        <f t="shared" si="18"/>
        <v>N/D</v>
      </c>
      <c r="AH80" s="35" t="str">
        <f t="shared" si="19"/>
        <v>N/D</v>
      </c>
      <c r="AI80" s="35" t="str">
        <f t="shared" si="14"/>
        <v>N/D</v>
      </c>
      <c r="AK80" s="43"/>
    </row>
    <row r="81" spans="2:37" s="35" customFormat="1" ht="67.5" customHeight="1" x14ac:dyDescent="0.25">
      <c r="B81" s="128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78"/>
      <c r="O81" s="78"/>
      <c r="P81" s="40" t="s">
        <v>48</v>
      </c>
      <c r="Q81" s="128" t="s">
        <v>48</v>
      </c>
      <c r="R81" s="128"/>
      <c r="S81" s="128"/>
      <c r="T81" s="128"/>
      <c r="U81" s="128"/>
      <c r="V81" s="128"/>
      <c r="W81" s="40" t="s">
        <v>48</v>
      </c>
      <c r="X81" s="40" t="s">
        <v>48</v>
      </c>
      <c r="Y81" s="40" t="s">
        <v>48</v>
      </c>
      <c r="Z81" s="79"/>
      <c r="AA81" s="79"/>
      <c r="AB81" s="79"/>
      <c r="AC81" s="80"/>
      <c r="AD81" s="81">
        <f t="shared" si="15"/>
        <v>0</v>
      </c>
      <c r="AE81" s="35" t="str">
        <f t="shared" si="16"/>
        <v>N/D</v>
      </c>
      <c r="AF81" s="35" t="str">
        <f t="shared" si="17"/>
        <v>N/D</v>
      </c>
      <c r="AG81" s="35" t="str">
        <f t="shared" si="18"/>
        <v>N/D</v>
      </c>
      <c r="AH81" s="35" t="str">
        <f t="shared" si="19"/>
        <v>N/D</v>
      </c>
      <c r="AI81" s="35" t="str">
        <f t="shared" si="14"/>
        <v>N/D</v>
      </c>
      <c r="AK81" s="43"/>
    </row>
    <row r="82" spans="2:37" s="35" customFormat="1" ht="67.5" customHeight="1" x14ac:dyDescent="0.25">
      <c r="B82" s="132"/>
      <c r="C82" s="132"/>
      <c r="D82" s="132"/>
      <c r="E82" s="133"/>
      <c r="F82" s="134"/>
      <c r="G82" s="134"/>
      <c r="H82" s="134"/>
      <c r="I82" s="134"/>
      <c r="J82" s="134"/>
      <c r="K82" s="134"/>
      <c r="L82" s="134"/>
      <c r="M82" s="135"/>
      <c r="N82" s="82"/>
      <c r="O82" s="82"/>
      <c r="P82" s="40" t="s">
        <v>48</v>
      </c>
      <c r="Q82" s="128" t="s">
        <v>48</v>
      </c>
      <c r="R82" s="128"/>
      <c r="S82" s="128"/>
      <c r="T82" s="128"/>
      <c r="U82" s="128"/>
      <c r="V82" s="128"/>
      <c r="W82" s="40" t="s">
        <v>48</v>
      </c>
      <c r="X82" s="40" t="s">
        <v>48</v>
      </c>
      <c r="Y82" s="40" t="s">
        <v>48</v>
      </c>
      <c r="Z82" s="83"/>
      <c r="AA82" s="83"/>
      <c r="AB82" s="83"/>
      <c r="AC82" s="84"/>
      <c r="AD82" s="81">
        <f t="shared" si="15"/>
        <v>0</v>
      </c>
      <c r="AE82" s="35" t="str">
        <f t="shared" si="16"/>
        <v>N/D</v>
      </c>
      <c r="AF82" s="35" t="str">
        <f t="shared" si="17"/>
        <v>N/D</v>
      </c>
      <c r="AG82" s="35" t="str">
        <f t="shared" si="18"/>
        <v>N/D</v>
      </c>
      <c r="AH82" s="35" t="str">
        <f t="shared" si="19"/>
        <v>N/D</v>
      </c>
      <c r="AI82" s="35" t="str">
        <f t="shared" si="14"/>
        <v>N/D</v>
      </c>
      <c r="AK82" s="43"/>
    </row>
    <row r="83" spans="2:37" s="35" customFormat="1" ht="67.5" customHeight="1" x14ac:dyDescent="0.25"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78"/>
      <c r="O83" s="78"/>
      <c r="P83" s="40" t="s">
        <v>48</v>
      </c>
      <c r="Q83" s="128" t="s">
        <v>48</v>
      </c>
      <c r="R83" s="128"/>
      <c r="S83" s="128"/>
      <c r="T83" s="128"/>
      <c r="U83" s="128"/>
      <c r="V83" s="128"/>
      <c r="W83" s="40" t="s">
        <v>48</v>
      </c>
      <c r="X83" s="40" t="s">
        <v>48</v>
      </c>
      <c r="Y83" s="40" t="s">
        <v>48</v>
      </c>
      <c r="Z83" s="79"/>
      <c r="AA83" s="79"/>
      <c r="AB83" s="79"/>
      <c r="AC83" s="80"/>
      <c r="AD83" s="81">
        <f t="shared" si="15"/>
        <v>0</v>
      </c>
      <c r="AE83" s="35" t="str">
        <f t="shared" si="16"/>
        <v>N/D</v>
      </c>
      <c r="AF83" s="35" t="str">
        <f t="shared" si="17"/>
        <v>N/D</v>
      </c>
      <c r="AG83" s="35" t="str">
        <f t="shared" si="18"/>
        <v>N/D</v>
      </c>
      <c r="AH83" s="35" t="str">
        <f t="shared" si="19"/>
        <v>N/D</v>
      </c>
      <c r="AI83" s="35" t="str">
        <f t="shared" si="14"/>
        <v>N/D</v>
      </c>
      <c r="AK83" s="43"/>
    </row>
    <row r="84" spans="2:37" s="35" customFormat="1" ht="67.5" customHeight="1" x14ac:dyDescent="0.25">
      <c r="B84" s="132"/>
      <c r="C84" s="132"/>
      <c r="D84" s="132"/>
      <c r="E84" s="133"/>
      <c r="F84" s="134"/>
      <c r="G84" s="134"/>
      <c r="H84" s="134"/>
      <c r="I84" s="134"/>
      <c r="J84" s="134"/>
      <c r="K84" s="134"/>
      <c r="L84" s="134"/>
      <c r="M84" s="135"/>
      <c r="N84" s="82"/>
      <c r="O84" s="82"/>
      <c r="P84" s="40" t="s">
        <v>48</v>
      </c>
      <c r="Q84" s="128" t="s">
        <v>48</v>
      </c>
      <c r="R84" s="128"/>
      <c r="S84" s="128"/>
      <c r="T84" s="128"/>
      <c r="U84" s="128"/>
      <c r="V84" s="128"/>
      <c r="W84" s="40" t="s">
        <v>48</v>
      </c>
      <c r="X84" s="40" t="s">
        <v>48</v>
      </c>
      <c r="Y84" s="40" t="s">
        <v>48</v>
      </c>
      <c r="Z84" s="83"/>
      <c r="AA84" s="83"/>
      <c r="AB84" s="83"/>
      <c r="AC84" s="84"/>
      <c r="AD84" s="81">
        <f t="shared" si="15"/>
        <v>0</v>
      </c>
      <c r="AE84" s="35" t="str">
        <f t="shared" si="16"/>
        <v>N/D</v>
      </c>
      <c r="AF84" s="35" t="str">
        <f t="shared" si="17"/>
        <v>N/D</v>
      </c>
      <c r="AG84" s="35" t="str">
        <f t="shared" si="18"/>
        <v>N/D</v>
      </c>
      <c r="AH84" s="35" t="str">
        <f t="shared" si="19"/>
        <v>N/D</v>
      </c>
      <c r="AI84" s="35" t="str">
        <f t="shared" si="14"/>
        <v>N/D</v>
      </c>
      <c r="AK84" s="43"/>
    </row>
    <row r="85" spans="2:37" s="35" customFormat="1" ht="67.5" customHeight="1" x14ac:dyDescent="0.25">
      <c r="B85" s="128"/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78"/>
      <c r="O85" s="78"/>
      <c r="P85" s="40" t="s">
        <v>48</v>
      </c>
      <c r="Q85" s="128" t="s">
        <v>48</v>
      </c>
      <c r="R85" s="128"/>
      <c r="S85" s="128"/>
      <c r="T85" s="128"/>
      <c r="U85" s="128"/>
      <c r="V85" s="128"/>
      <c r="W85" s="40" t="s">
        <v>48</v>
      </c>
      <c r="X85" s="40" t="s">
        <v>48</v>
      </c>
      <c r="Y85" s="40" t="s">
        <v>48</v>
      </c>
      <c r="Z85" s="79"/>
      <c r="AA85" s="79"/>
      <c r="AB85" s="79"/>
      <c r="AC85" s="80"/>
      <c r="AD85" s="81">
        <f t="shared" si="15"/>
        <v>0</v>
      </c>
      <c r="AE85" s="35" t="str">
        <f t="shared" si="16"/>
        <v>N/D</v>
      </c>
      <c r="AF85" s="35" t="str">
        <f t="shared" si="17"/>
        <v>N/D</v>
      </c>
      <c r="AG85" s="35" t="str">
        <f t="shared" si="18"/>
        <v>N/D</v>
      </c>
      <c r="AH85" s="35" t="str">
        <f t="shared" si="19"/>
        <v>N/D</v>
      </c>
      <c r="AI85" s="35" t="str">
        <f t="shared" si="14"/>
        <v>N/D</v>
      </c>
      <c r="AK85" s="43"/>
    </row>
    <row r="86" spans="2:37" s="35" customFormat="1" ht="67.5" customHeight="1" x14ac:dyDescent="0.25">
      <c r="B86" s="132"/>
      <c r="C86" s="132"/>
      <c r="D86" s="132"/>
      <c r="E86" s="133"/>
      <c r="F86" s="134"/>
      <c r="G86" s="134"/>
      <c r="H86" s="134"/>
      <c r="I86" s="134"/>
      <c r="J86" s="134"/>
      <c r="K86" s="134"/>
      <c r="L86" s="134"/>
      <c r="M86" s="135"/>
      <c r="N86" s="82"/>
      <c r="O86" s="82"/>
      <c r="P86" s="40" t="s">
        <v>48</v>
      </c>
      <c r="Q86" s="128" t="s">
        <v>48</v>
      </c>
      <c r="R86" s="128"/>
      <c r="S86" s="128"/>
      <c r="T86" s="128"/>
      <c r="U86" s="128"/>
      <c r="V86" s="128"/>
      <c r="W86" s="40" t="s">
        <v>48</v>
      </c>
      <c r="X86" s="40" t="s">
        <v>48</v>
      </c>
      <c r="Y86" s="40" t="s">
        <v>48</v>
      </c>
      <c r="Z86" s="83"/>
      <c r="AA86" s="83"/>
      <c r="AB86" s="83"/>
      <c r="AC86" s="84"/>
      <c r="AD86" s="81">
        <f t="shared" si="15"/>
        <v>0</v>
      </c>
      <c r="AE86" s="35" t="str">
        <f t="shared" si="16"/>
        <v>N/D</v>
      </c>
      <c r="AF86" s="35" t="str">
        <f t="shared" si="17"/>
        <v>N/D</v>
      </c>
      <c r="AG86" s="35" t="str">
        <f t="shared" si="18"/>
        <v>N/D</v>
      </c>
      <c r="AH86" s="35" t="str">
        <f t="shared" si="19"/>
        <v>N/D</v>
      </c>
      <c r="AI86" s="35" t="str">
        <f t="shared" si="14"/>
        <v>N/D</v>
      </c>
      <c r="AK86" s="43"/>
    </row>
    <row r="87" spans="2:37" s="35" customFormat="1" ht="67.5" customHeight="1" x14ac:dyDescent="0.25"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78"/>
      <c r="O87" s="78"/>
      <c r="P87" s="40" t="s">
        <v>48</v>
      </c>
      <c r="Q87" s="128" t="s">
        <v>48</v>
      </c>
      <c r="R87" s="128"/>
      <c r="S87" s="128"/>
      <c r="T87" s="128"/>
      <c r="U87" s="128"/>
      <c r="V87" s="128"/>
      <c r="W87" s="40" t="s">
        <v>48</v>
      </c>
      <c r="X87" s="40" t="s">
        <v>48</v>
      </c>
      <c r="Y87" s="40" t="s">
        <v>48</v>
      </c>
      <c r="Z87" s="79"/>
      <c r="AA87" s="79"/>
      <c r="AB87" s="79"/>
      <c r="AC87" s="80"/>
      <c r="AD87" s="81">
        <f t="shared" si="15"/>
        <v>0</v>
      </c>
      <c r="AE87" s="35" t="str">
        <f t="shared" si="16"/>
        <v>N/D</v>
      </c>
      <c r="AF87" s="35" t="str">
        <f t="shared" si="17"/>
        <v>N/D</v>
      </c>
      <c r="AG87" s="35" t="str">
        <f t="shared" si="18"/>
        <v>N/D</v>
      </c>
      <c r="AH87" s="35" t="str">
        <f t="shared" si="19"/>
        <v>N/D</v>
      </c>
      <c r="AI87" s="35" t="str">
        <f t="shared" si="14"/>
        <v>N/D</v>
      </c>
      <c r="AK87" s="43"/>
    </row>
    <row r="88" spans="2:37" s="35" customFormat="1" ht="67.5" customHeight="1" x14ac:dyDescent="0.25"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78"/>
      <c r="O88" s="78"/>
      <c r="P88" s="40" t="s">
        <v>48</v>
      </c>
      <c r="Q88" s="128" t="s">
        <v>48</v>
      </c>
      <c r="R88" s="128"/>
      <c r="S88" s="128"/>
      <c r="T88" s="128"/>
      <c r="U88" s="128"/>
      <c r="V88" s="128"/>
      <c r="W88" s="40" t="s">
        <v>48</v>
      </c>
      <c r="X88" s="40" t="s">
        <v>48</v>
      </c>
      <c r="Y88" s="40" t="s">
        <v>48</v>
      </c>
      <c r="Z88" s="79"/>
      <c r="AA88" s="79"/>
      <c r="AB88" s="79"/>
      <c r="AC88" s="80"/>
      <c r="AD88" s="81">
        <f>ROUND((AA88-Z88)/365*12*AC88,2)</f>
        <v>0</v>
      </c>
      <c r="AE88" s="35" t="str">
        <f>CONCATENATE(O88,P88)</f>
        <v>N/D</v>
      </c>
      <c r="AF88" s="35" t="str">
        <f>CONCATENATE(O88,Q88)</f>
        <v>N/D</v>
      </c>
      <c r="AG88" s="35" t="str">
        <f t="shared" si="18"/>
        <v>N/D</v>
      </c>
      <c r="AH88" s="35" t="str">
        <f t="shared" si="19"/>
        <v>N/D</v>
      </c>
      <c r="AI88" s="35" t="str">
        <f t="shared" si="14"/>
        <v>N/D</v>
      </c>
      <c r="AK88" s="43"/>
    </row>
    <row r="89" spans="2:37" s="35" customFormat="1" ht="14.25" customHeight="1" x14ac:dyDescent="0.25">
      <c r="B89" s="136"/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85"/>
      <c r="O89" s="85"/>
      <c r="P89" s="136"/>
      <c r="Q89" s="136"/>
      <c r="R89" s="136"/>
      <c r="S89" s="136"/>
      <c r="T89" s="136"/>
      <c r="U89" s="136"/>
      <c r="V89" s="86"/>
      <c r="W89" s="86"/>
      <c r="X89" s="87"/>
      <c r="Y89" s="88"/>
    </row>
    <row r="90" spans="2:37" s="35" customFormat="1" ht="14.25" customHeight="1" x14ac:dyDescent="0.25">
      <c r="B90" s="136"/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85"/>
      <c r="O90" s="85"/>
      <c r="P90" s="136"/>
      <c r="Q90" s="136"/>
      <c r="R90" s="136"/>
      <c r="S90" s="136"/>
      <c r="T90" s="136"/>
      <c r="U90" s="136"/>
      <c r="V90" s="86"/>
      <c r="W90" s="86"/>
      <c r="X90" s="87"/>
      <c r="Y90" s="88"/>
    </row>
    <row r="91" spans="2:37" s="35" customFormat="1" ht="14.25" customHeight="1" x14ac:dyDescent="0.25">
      <c r="B91" s="136"/>
      <c r="C91" s="136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85"/>
      <c r="O91" s="85"/>
      <c r="P91" s="136"/>
      <c r="Q91" s="136"/>
      <c r="R91" s="136"/>
      <c r="S91" s="136"/>
      <c r="T91" s="136"/>
      <c r="U91" s="136"/>
      <c r="V91" s="86"/>
      <c r="W91" s="86"/>
      <c r="X91" s="87"/>
      <c r="Y91" s="88"/>
    </row>
    <row r="92" spans="2:37" s="35" customFormat="1" ht="14.25" customHeight="1" x14ac:dyDescent="0.25">
      <c r="B92" s="136"/>
      <c r="C92" s="136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85"/>
      <c r="O92" s="85"/>
      <c r="P92" s="136"/>
      <c r="Q92" s="136"/>
      <c r="R92" s="136"/>
      <c r="S92" s="136"/>
      <c r="T92" s="136"/>
      <c r="U92" s="136"/>
      <c r="V92" s="86"/>
      <c r="W92" s="86"/>
      <c r="X92" s="87"/>
      <c r="Y92" s="88"/>
    </row>
    <row r="93" spans="2:37" s="35" customFormat="1" ht="14.25" customHeight="1" x14ac:dyDescent="0.25">
      <c r="B93" s="136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85"/>
      <c r="O93" s="85"/>
      <c r="P93" s="136"/>
      <c r="Q93" s="136"/>
      <c r="R93" s="136"/>
      <c r="S93" s="136"/>
      <c r="T93" s="136"/>
      <c r="U93" s="136"/>
      <c r="V93" s="86"/>
      <c r="W93" s="86"/>
      <c r="X93" s="87"/>
      <c r="Y93" s="88"/>
    </row>
    <row r="94" spans="2:37" s="35" customFormat="1" ht="14.25" customHeight="1" x14ac:dyDescent="0.25"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85"/>
      <c r="O94" s="85"/>
      <c r="P94" s="136"/>
      <c r="Q94" s="136"/>
      <c r="R94" s="136"/>
      <c r="S94" s="136"/>
      <c r="T94" s="136"/>
      <c r="U94" s="136"/>
      <c r="V94" s="86"/>
      <c r="W94" s="86"/>
      <c r="X94" s="87"/>
      <c r="Y94" s="88"/>
    </row>
    <row r="95" spans="2:37" s="35" customFormat="1" ht="14.25" customHeight="1" x14ac:dyDescent="0.25"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85"/>
      <c r="O95" s="85"/>
      <c r="P95" s="136"/>
      <c r="Q95" s="136"/>
      <c r="R95" s="136"/>
      <c r="S95" s="136"/>
      <c r="T95" s="136"/>
      <c r="U95" s="136"/>
      <c r="V95" s="86"/>
      <c r="W95" s="86"/>
      <c r="X95" s="87"/>
      <c r="Y95" s="88"/>
    </row>
    <row r="96" spans="2:37" s="35" customFormat="1" ht="14.25" customHeight="1" x14ac:dyDescent="0.25"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85"/>
      <c r="O96" s="85"/>
      <c r="P96" s="136"/>
      <c r="Q96" s="136"/>
      <c r="R96" s="136"/>
      <c r="S96" s="136"/>
      <c r="T96" s="136"/>
      <c r="U96" s="136"/>
      <c r="V96" s="86"/>
      <c r="W96" s="86"/>
      <c r="X96" s="87"/>
      <c r="Y96" s="88"/>
    </row>
    <row r="97" spans="2:25" s="35" customFormat="1" ht="14.25" customHeight="1" x14ac:dyDescent="0.25"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85"/>
      <c r="O97" s="85"/>
      <c r="P97" s="136"/>
      <c r="Q97" s="136"/>
      <c r="R97" s="136"/>
      <c r="S97" s="136"/>
      <c r="T97" s="136"/>
      <c r="U97" s="136"/>
      <c r="V97" s="86"/>
      <c r="W97" s="86"/>
      <c r="X97" s="87"/>
      <c r="Y97" s="88"/>
    </row>
    <row r="98" spans="2:25" s="35" customFormat="1" ht="14.25" customHeight="1" x14ac:dyDescent="0.25"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85"/>
      <c r="O98" s="85"/>
      <c r="P98" s="136"/>
      <c r="Q98" s="136"/>
      <c r="R98" s="136"/>
      <c r="S98" s="136"/>
      <c r="T98" s="136"/>
      <c r="U98" s="136"/>
      <c r="V98" s="86"/>
      <c r="W98" s="86"/>
      <c r="X98" s="87"/>
      <c r="Y98" s="88"/>
    </row>
    <row r="99" spans="2:25" s="35" customFormat="1" ht="14.25" customHeight="1" x14ac:dyDescent="0.25"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85"/>
      <c r="O99" s="85"/>
      <c r="P99" s="136"/>
      <c r="Q99" s="136"/>
      <c r="R99" s="136"/>
      <c r="S99" s="136"/>
      <c r="T99" s="136"/>
      <c r="U99" s="136"/>
      <c r="V99" s="86"/>
      <c r="W99" s="86"/>
      <c r="X99" s="87"/>
      <c r="Y99" s="88"/>
    </row>
    <row r="100" spans="2:25" s="35" customFormat="1" ht="14.25" customHeight="1" x14ac:dyDescent="0.25"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85"/>
      <c r="O100" s="85"/>
      <c r="P100" s="136"/>
      <c r="Q100" s="136"/>
      <c r="R100" s="136"/>
      <c r="S100" s="136"/>
      <c r="T100" s="136"/>
      <c r="U100" s="136"/>
      <c r="V100" s="86"/>
      <c r="W100" s="86"/>
      <c r="X100" s="87"/>
      <c r="Y100" s="88"/>
    </row>
    <row r="101" spans="2:25" s="35" customFormat="1" ht="14.25" customHeight="1" x14ac:dyDescent="0.25"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85"/>
      <c r="O101" s="85"/>
      <c r="P101" s="136"/>
      <c r="Q101" s="136"/>
      <c r="R101" s="136"/>
      <c r="S101" s="136"/>
      <c r="T101" s="136"/>
      <c r="U101" s="136"/>
      <c r="V101" s="86"/>
      <c r="W101" s="86"/>
      <c r="X101" s="87"/>
      <c r="Y101" s="88"/>
    </row>
    <row r="102" spans="2:25" s="35" customFormat="1" ht="14.25" customHeight="1" x14ac:dyDescent="0.25"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85"/>
      <c r="O102" s="85"/>
      <c r="P102" s="136"/>
      <c r="Q102" s="136"/>
      <c r="R102" s="136"/>
      <c r="S102" s="136"/>
      <c r="T102" s="136"/>
      <c r="U102" s="136"/>
      <c r="V102" s="86"/>
      <c r="W102" s="86"/>
      <c r="X102" s="87"/>
      <c r="Y102" s="88"/>
    </row>
    <row r="103" spans="2:25" s="35" customFormat="1" ht="14.25" customHeight="1" x14ac:dyDescent="0.25"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85"/>
      <c r="O103" s="85"/>
      <c r="P103" s="136"/>
      <c r="Q103" s="136"/>
      <c r="R103" s="136"/>
      <c r="S103" s="136"/>
      <c r="T103" s="136"/>
      <c r="U103" s="136"/>
      <c r="V103" s="86"/>
      <c r="W103" s="86"/>
      <c r="X103" s="87"/>
      <c r="Y103" s="88"/>
    </row>
    <row r="104" spans="2:25" s="35" customFormat="1" ht="14.25" customHeight="1" x14ac:dyDescent="0.25"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85"/>
      <c r="O104" s="85"/>
      <c r="P104" s="136"/>
      <c r="Q104" s="136"/>
      <c r="R104" s="136"/>
      <c r="S104" s="136"/>
      <c r="T104" s="136"/>
      <c r="U104" s="136"/>
      <c r="V104" s="86"/>
      <c r="W104" s="86"/>
      <c r="X104" s="87"/>
      <c r="Y104" s="88"/>
    </row>
    <row r="105" spans="2:25" s="35" customFormat="1" ht="14.25" customHeight="1" x14ac:dyDescent="0.25"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85"/>
      <c r="O105" s="85"/>
      <c r="P105" s="136"/>
      <c r="Q105" s="136"/>
      <c r="R105" s="136"/>
      <c r="S105" s="136"/>
      <c r="T105" s="136"/>
      <c r="U105" s="136"/>
      <c r="V105" s="86"/>
      <c r="W105" s="86"/>
      <c r="X105" s="87"/>
      <c r="Y105" s="88"/>
    </row>
    <row r="106" spans="2:25" s="35" customFormat="1" ht="14.25" customHeight="1" x14ac:dyDescent="0.25"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85"/>
      <c r="O106" s="85"/>
      <c r="P106" s="136"/>
      <c r="Q106" s="136"/>
      <c r="R106" s="136"/>
      <c r="S106" s="136"/>
      <c r="T106" s="136"/>
      <c r="U106" s="136"/>
      <c r="V106" s="86"/>
      <c r="W106" s="86"/>
      <c r="X106" s="87"/>
      <c r="Y106" s="88"/>
    </row>
    <row r="107" spans="2:25" s="35" customFormat="1" ht="14.25" customHeight="1" x14ac:dyDescent="0.25"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85"/>
      <c r="O107" s="85"/>
      <c r="P107" s="136"/>
      <c r="Q107" s="136"/>
      <c r="R107" s="136"/>
      <c r="S107" s="136"/>
      <c r="T107" s="136"/>
      <c r="U107" s="136"/>
      <c r="V107" s="86"/>
      <c r="W107" s="86"/>
      <c r="X107" s="87"/>
      <c r="Y107" s="88"/>
    </row>
    <row r="108" spans="2:25" s="35" customFormat="1" ht="14.25" customHeight="1" x14ac:dyDescent="0.25"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85"/>
      <c r="O108" s="85"/>
      <c r="P108" s="136"/>
      <c r="Q108" s="136"/>
      <c r="R108" s="136"/>
      <c r="S108" s="136"/>
      <c r="T108" s="136"/>
      <c r="U108" s="136"/>
      <c r="V108" s="86"/>
      <c r="W108" s="86"/>
      <c r="X108" s="87"/>
      <c r="Y108" s="88"/>
    </row>
    <row r="109" spans="2:25" s="35" customFormat="1" ht="14.25" customHeight="1" x14ac:dyDescent="0.25"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85"/>
      <c r="O109" s="85"/>
      <c r="P109" s="136"/>
      <c r="Q109" s="136"/>
      <c r="R109" s="136"/>
      <c r="S109" s="136"/>
      <c r="T109" s="136"/>
      <c r="U109" s="136"/>
      <c r="V109" s="86"/>
      <c r="W109" s="86"/>
      <c r="X109" s="87"/>
      <c r="Y109" s="88"/>
    </row>
    <row r="110" spans="2:25" s="35" customFormat="1" ht="14.25" customHeight="1" x14ac:dyDescent="0.25"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85"/>
      <c r="O110" s="85"/>
      <c r="P110" s="136"/>
      <c r="Q110" s="136"/>
      <c r="R110" s="136"/>
      <c r="S110" s="136"/>
      <c r="T110" s="136"/>
      <c r="U110" s="136"/>
      <c r="V110" s="86"/>
      <c r="W110" s="86"/>
      <c r="X110" s="87"/>
      <c r="Y110" s="88"/>
    </row>
    <row r="111" spans="2:25" s="35" customFormat="1" ht="14.25" customHeight="1" x14ac:dyDescent="0.25"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85"/>
      <c r="O111" s="85"/>
      <c r="P111" s="136"/>
      <c r="Q111" s="136"/>
      <c r="R111" s="136"/>
      <c r="S111" s="136"/>
      <c r="T111" s="136"/>
      <c r="U111" s="136"/>
      <c r="V111" s="86"/>
      <c r="W111" s="86"/>
      <c r="X111" s="87"/>
      <c r="Y111" s="88"/>
    </row>
    <row r="112" spans="2:25" s="35" customFormat="1" ht="14.25" customHeight="1" x14ac:dyDescent="0.25"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85"/>
      <c r="O112" s="85"/>
      <c r="P112" s="136"/>
      <c r="Q112" s="136"/>
      <c r="R112" s="136"/>
      <c r="S112" s="136"/>
      <c r="T112" s="136"/>
      <c r="U112" s="136"/>
      <c r="V112" s="86"/>
      <c r="W112" s="86"/>
      <c r="X112" s="87"/>
      <c r="Y112" s="88"/>
    </row>
    <row r="113" spans="1:31" s="35" customFormat="1" ht="14.25" customHeight="1" x14ac:dyDescent="0.25"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85"/>
      <c r="O113" s="85"/>
      <c r="P113" s="136"/>
      <c r="Q113" s="136"/>
      <c r="R113" s="136"/>
      <c r="S113" s="136"/>
      <c r="T113" s="136"/>
      <c r="U113" s="136"/>
      <c r="V113" s="86"/>
      <c r="W113" s="86"/>
      <c r="X113" s="87"/>
      <c r="Y113" s="88"/>
    </row>
    <row r="114" spans="1:31" s="35" customFormat="1" ht="14.25" customHeight="1" x14ac:dyDescent="0.25"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85"/>
      <c r="O114" s="85"/>
      <c r="P114" s="136"/>
      <c r="Q114" s="136"/>
      <c r="R114" s="136"/>
      <c r="S114" s="136"/>
      <c r="T114" s="136"/>
      <c r="U114" s="136"/>
      <c r="V114" s="86"/>
      <c r="W114" s="86"/>
      <c r="X114" s="87"/>
      <c r="Y114" s="88"/>
    </row>
    <row r="115" spans="1:31" ht="14.25" customHeight="1" x14ac:dyDescent="0.25"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85"/>
      <c r="O115" s="85"/>
      <c r="P115" s="136"/>
      <c r="Q115" s="136"/>
      <c r="R115" s="136"/>
      <c r="S115" s="136"/>
      <c r="T115" s="136"/>
      <c r="U115" s="136"/>
      <c r="V115" s="86"/>
      <c r="W115" s="86"/>
      <c r="X115" s="87"/>
      <c r="Y115" s="88"/>
      <c r="Z115" s="35"/>
      <c r="AA115" s="35"/>
      <c r="AB115" s="35"/>
      <c r="AC115" s="35"/>
      <c r="AD115" s="35"/>
      <c r="AE115" s="35"/>
    </row>
    <row r="116" spans="1:31" ht="14.25" customHeight="1" x14ac:dyDescent="0.25"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85"/>
      <c r="O116" s="85"/>
      <c r="P116" s="136"/>
      <c r="Q116" s="136"/>
      <c r="R116" s="136"/>
      <c r="S116" s="136"/>
      <c r="T116" s="136"/>
      <c r="U116" s="136"/>
      <c r="V116" s="86"/>
      <c r="W116" s="86"/>
      <c r="X116" s="87"/>
      <c r="Y116" s="88"/>
      <c r="Z116" s="35"/>
      <c r="AA116" s="35"/>
      <c r="AB116" s="35"/>
      <c r="AC116" s="35"/>
      <c r="AD116" s="35"/>
      <c r="AE116" s="35"/>
    </row>
    <row r="117" spans="1:31" s="35" customFormat="1" ht="14.25" customHeight="1" x14ac:dyDescent="0.25">
      <c r="A117" s="61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</row>
    <row r="118" spans="1:31" ht="14.25" customHeight="1" x14ac:dyDescent="0.25"/>
    <row r="119" spans="1:31" s="70" customFormat="1" ht="14.25" customHeight="1" x14ac:dyDescent="0.25"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6"/>
      <c r="M119" s="36"/>
      <c r="N119" s="36"/>
      <c r="O119" s="35"/>
      <c r="P119" s="35"/>
      <c r="Q119" s="35"/>
      <c r="R119" s="37"/>
      <c r="S119" s="37"/>
      <c r="T119" s="37"/>
      <c r="U119" s="37"/>
      <c r="V119" s="36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ht="14.25" customHeight="1" x14ac:dyDescent="0.25"/>
    <row r="121" spans="1:31" ht="14.25" customHeight="1" x14ac:dyDescent="0.25">
      <c r="B121" s="140"/>
      <c r="C121" s="141"/>
      <c r="D121" s="141"/>
      <c r="E121" s="41"/>
      <c r="F121" s="41"/>
      <c r="G121" s="41"/>
      <c r="H121" s="140"/>
      <c r="I121" s="140"/>
      <c r="J121" s="140"/>
      <c r="K121" s="140"/>
      <c r="L121" s="41"/>
      <c r="M121" s="140"/>
      <c r="N121" s="140"/>
      <c r="O121" s="140"/>
      <c r="P121" s="140"/>
      <c r="Q121" s="140"/>
      <c r="R121" s="41"/>
      <c r="S121" s="34"/>
      <c r="T121" s="70"/>
      <c r="X121" s="70"/>
      <c r="Y121" s="34"/>
      <c r="Z121" s="70"/>
      <c r="AA121" s="70"/>
      <c r="AB121" s="70"/>
      <c r="AC121" s="70"/>
      <c r="AD121" s="70"/>
      <c r="AE121" s="70"/>
    </row>
    <row r="122" spans="1:31" ht="14.25" customHeight="1" x14ac:dyDescent="0.25">
      <c r="B122" s="137"/>
      <c r="C122" s="137"/>
      <c r="D122" s="137"/>
      <c r="E122" s="89"/>
      <c r="F122" s="89"/>
      <c r="G122" s="89"/>
      <c r="H122" s="138"/>
      <c r="I122" s="138"/>
      <c r="J122" s="138"/>
      <c r="K122" s="138"/>
      <c r="L122" s="90"/>
      <c r="M122" s="139"/>
      <c r="N122" s="139"/>
      <c r="O122" s="139"/>
      <c r="P122" s="139"/>
      <c r="Q122" s="139"/>
      <c r="R122" s="91"/>
      <c r="S122" s="92"/>
      <c r="Y122" s="93"/>
    </row>
    <row r="123" spans="1:31" ht="14.25" customHeight="1" x14ac:dyDescent="0.25">
      <c r="B123" s="137"/>
      <c r="C123" s="137"/>
      <c r="D123" s="137"/>
      <c r="E123" s="89"/>
      <c r="F123" s="89"/>
      <c r="G123" s="89"/>
      <c r="H123" s="138"/>
      <c r="I123" s="138"/>
      <c r="J123" s="138"/>
      <c r="K123" s="138"/>
      <c r="L123" s="90"/>
      <c r="M123" s="139"/>
      <c r="N123" s="139"/>
      <c r="O123" s="139"/>
      <c r="P123" s="139"/>
      <c r="Q123" s="139"/>
      <c r="R123" s="91"/>
      <c r="S123" s="92"/>
      <c r="Y123" s="93"/>
    </row>
    <row r="124" spans="1:31" ht="14.25" customHeight="1" x14ac:dyDescent="0.25">
      <c r="B124" s="137"/>
      <c r="C124" s="137"/>
      <c r="D124" s="137"/>
      <c r="E124" s="89"/>
      <c r="F124" s="89"/>
      <c r="G124" s="89"/>
      <c r="H124" s="138"/>
      <c r="I124" s="138"/>
      <c r="J124" s="138"/>
      <c r="K124" s="138"/>
      <c r="L124" s="90"/>
      <c r="M124" s="139"/>
      <c r="N124" s="139"/>
      <c r="O124" s="139"/>
      <c r="P124" s="139"/>
      <c r="Q124" s="139"/>
      <c r="R124" s="91"/>
      <c r="S124" s="92"/>
      <c r="Y124" s="93"/>
    </row>
    <row r="125" spans="1:31" ht="14.25" customHeight="1" x14ac:dyDescent="0.25">
      <c r="B125" s="137"/>
      <c r="C125" s="137"/>
      <c r="D125" s="137"/>
      <c r="E125" s="89"/>
      <c r="F125" s="89"/>
      <c r="G125" s="89"/>
      <c r="H125" s="138"/>
      <c r="I125" s="138"/>
      <c r="J125" s="138"/>
      <c r="K125" s="138"/>
      <c r="L125" s="90"/>
      <c r="M125" s="139"/>
      <c r="N125" s="139"/>
      <c r="O125" s="139"/>
      <c r="P125" s="139"/>
      <c r="Q125" s="139"/>
      <c r="R125" s="91"/>
      <c r="S125" s="92"/>
      <c r="Y125" s="93"/>
    </row>
    <row r="126" spans="1:31" ht="14.25" customHeight="1" x14ac:dyDescent="0.25">
      <c r="B126" s="137"/>
      <c r="C126" s="137"/>
      <c r="D126" s="137"/>
      <c r="E126" s="89"/>
      <c r="F126" s="89"/>
      <c r="G126" s="89"/>
      <c r="H126" s="138"/>
      <c r="I126" s="138"/>
      <c r="J126" s="138"/>
      <c r="K126" s="138"/>
      <c r="L126" s="90"/>
      <c r="M126" s="139"/>
      <c r="N126" s="139"/>
      <c r="O126" s="139"/>
      <c r="P126" s="139"/>
      <c r="Q126" s="139"/>
      <c r="R126" s="91"/>
      <c r="S126" s="92"/>
      <c r="Y126" s="93"/>
    </row>
    <row r="127" spans="1:31" ht="14.25" customHeight="1" x14ac:dyDescent="0.25">
      <c r="B127" s="137"/>
      <c r="C127" s="137"/>
      <c r="D127" s="137"/>
      <c r="E127" s="89"/>
      <c r="F127" s="89"/>
      <c r="G127" s="89"/>
      <c r="H127" s="138"/>
      <c r="I127" s="138"/>
      <c r="J127" s="138"/>
      <c r="K127" s="138"/>
      <c r="L127" s="90"/>
      <c r="M127" s="139"/>
      <c r="N127" s="139"/>
      <c r="O127" s="139"/>
      <c r="P127" s="139"/>
      <c r="Q127" s="139"/>
      <c r="R127" s="91"/>
      <c r="S127" s="92"/>
      <c r="Y127" s="93"/>
    </row>
    <row r="128" spans="1:31" ht="14.25" customHeight="1" x14ac:dyDescent="0.25">
      <c r="B128" s="137"/>
      <c r="C128" s="137"/>
      <c r="D128" s="137"/>
      <c r="E128" s="89"/>
      <c r="F128" s="89"/>
      <c r="G128" s="89"/>
      <c r="H128" s="138"/>
      <c r="I128" s="138"/>
      <c r="J128" s="138"/>
      <c r="K128" s="138"/>
      <c r="L128" s="90"/>
      <c r="M128" s="139"/>
      <c r="N128" s="139"/>
      <c r="O128" s="139"/>
      <c r="P128" s="139"/>
      <c r="Q128" s="139"/>
      <c r="R128" s="91"/>
      <c r="S128" s="92"/>
      <c r="Y128" s="93"/>
    </row>
    <row r="129" spans="2:31" ht="14.25" customHeight="1" x14ac:dyDescent="0.25">
      <c r="B129" s="137"/>
      <c r="C129" s="137"/>
      <c r="D129" s="137"/>
      <c r="E129" s="89"/>
      <c r="F129" s="89"/>
      <c r="G129" s="89"/>
      <c r="H129" s="138"/>
      <c r="I129" s="138"/>
      <c r="J129" s="138"/>
      <c r="K129" s="138"/>
      <c r="L129" s="90"/>
      <c r="M129" s="139"/>
      <c r="N129" s="139"/>
      <c r="O129" s="139"/>
      <c r="P129" s="139"/>
      <c r="Q129" s="139"/>
      <c r="R129" s="91"/>
      <c r="S129" s="92"/>
      <c r="Y129" s="93"/>
    </row>
    <row r="130" spans="2:31" ht="14.25" customHeight="1" x14ac:dyDescent="0.25">
      <c r="B130" s="137"/>
      <c r="C130" s="137"/>
      <c r="D130" s="137"/>
      <c r="E130" s="89"/>
      <c r="F130" s="89"/>
      <c r="G130" s="89"/>
      <c r="H130" s="138"/>
      <c r="I130" s="138"/>
      <c r="J130" s="138"/>
      <c r="K130" s="138"/>
      <c r="L130" s="90"/>
      <c r="M130" s="139"/>
      <c r="N130" s="139"/>
      <c r="O130" s="139"/>
      <c r="P130" s="139"/>
      <c r="Q130" s="139"/>
      <c r="R130" s="91"/>
      <c r="S130" s="92"/>
      <c r="Y130" s="93"/>
    </row>
    <row r="131" spans="2:31" ht="14.25" customHeight="1" x14ac:dyDescent="0.25"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5"/>
      <c r="S131" s="92"/>
      <c r="T131" s="91"/>
      <c r="Y131" s="92"/>
      <c r="Z131" s="91"/>
    </row>
    <row r="132" spans="2:31" s="35" customFormat="1" ht="14.25" customHeight="1" x14ac:dyDescent="0.25">
      <c r="B132" s="48"/>
      <c r="C132" s="48"/>
      <c r="D132" s="48"/>
      <c r="E132" s="48"/>
      <c r="F132" s="48"/>
      <c r="G132" s="48"/>
      <c r="H132" s="48"/>
      <c r="I132" s="48"/>
      <c r="J132" s="48"/>
      <c r="K132" s="95"/>
      <c r="L132" s="95"/>
      <c r="M132" s="95"/>
      <c r="N132" s="95"/>
      <c r="O132" s="95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</row>
    <row r="133" spans="2:31" s="35" customFormat="1" ht="14.25" customHeight="1" x14ac:dyDescent="0.25">
      <c r="B133" s="140"/>
      <c r="C133" s="141"/>
      <c r="D133" s="141"/>
      <c r="E133" s="142"/>
      <c r="F133" s="142"/>
      <c r="G133" s="142"/>
      <c r="H133" s="142"/>
      <c r="I133" s="142"/>
      <c r="J133" s="142"/>
      <c r="K133" s="142"/>
      <c r="L133" s="142"/>
      <c r="M133" s="142"/>
      <c r="N133" s="41"/>
      <c r="O133" s="41"/>
      <c r="P133" s="140"/>
      <c r="Q133" s="140"/>
      <c r="R133" s="140"/>
      <c r="S133" s="140"/>
      <c r="T133" s="140"/>
      <c r="U133" s="140"/>
      <c r="V133" s="41"/>
      <c r="W133" s="41"/>
      <c r="X133" s="41"/>
      <c r="Y133" s="41"/>
      <c r="Z133" s="48"/>
      <c r="AA133" s="48"/>
      <c r="AB133" s="48"/>
      <c r="AC133" s="48"/>
      <c r="AD133" s="48"/>
      <c r="AE133" s="48"/>
    </row>
    <row r="134" spans="2:31" s="35" customFormat="1" ht="14.25" customHeight="1" x14ac:dyDescent="0.25">
      <c r="B134" s="136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85"/>
      <c r="O134" s="90"/>
      <c r="P134" s="136"/>
      <c r="Q134" s="136"/>
      <c r="R134" s="136"/>
      <c r="S134" s="136"/>
      <c r="T134" s="136"/>
      <c r="U134" s="136"/>
      <c r="V134" s="86"/>
      <c r="W134" s="86"/>
      <c r="X134" s="87"/>
      <c r="Y134" s="88"/>
    </row>
    <row r="135" spans="2:31" s="35" customFormat="1" ht="14.25" customHeight="1" x14ac:dyDescent="0.25">
      <c r="B135" s="136"/>
      <c r="C135" s="136"/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85"/>
      <c r="O135" s="90"/>
      <c r="P135" s="136"/>
      <c r="Q135" s="136"/>
      <c r="R135" s="136"/>
      <c r="S135" s="136"/>
      <c r="T135" s="136"/>
      <c r="U135" s="136"/>
      <c r="V135" s="86"/>
      <c r="W135" s="86"/>
      <c r="X135" s="87"/>
      <c r="Y135" s="88"/>
    </row>
    <row r="136" spans="2:31" s="35" customFormat="1" ht="14.25" customHeight="1" x14ac:dyDescent="0.25">
      <c r="B136" s="136"/>
      <c r="C136" s="136"/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85"/>
      <c r="O136" s="90"/>
      <c r="P136" s="136"/>
      <c r="Q136" s="136"/>
      <c r="R136" s="136"/>
      <c r="S136" s="136"/>
      <c r="T136" s="136"/>
      <c r="U136" s="136"/>
      <c r="V136" s="86"/>
      <c r="W136" s="86"/>
      <c r="X136" s="87"/>
      <c r="Y136" s="88"/>
    </row>
    <row r="137" spans="2:31" s="35" customFormat="1" ht="14.25" customHeight="1" x14ac:dyDescent="0.25">
      <c r="B137" s="136"/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85"/>
      <c r="O137" s="90"/>
      <c r="P137" s="136"/>
      <c r="Q137" s="136"/>
      <c r="R137" s="136"/>
      <c r="S137" s="136"/>
      <c r="T137" s="136"/>
      <c r="U137" s="136"/>
      <c r="V137" s="86"/>
      <c r="W137" s="86"/>
      <c r="X137" s="87"/>
      <c r="Y137" s="88"/>
    </row>
    <row r="138" spans="2:31" s="35" customFormat="1" ht="14.25" customHeight="1" x14ac:dyDescent="0.25">
      <c r="B138" s="136"/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85"/>
      <c r="O138" s="90"/>
      <c r="P138" s="136"/>
      <c r="Q138" s="136"/>
      <c r="R138" s="136"/>
      <c r="S138" s="136"/>
      <c r="T138" s="136"/>
      <c r="U138" s="136"/>
      <c r="V138" s="86"/>
      <c r="W138" s="86"/>
      <c r="X138" s="87"/>
      <c r="Y138" s="88"/>
    </row>
    <row r="139" spans="2:31" s="35" customFormat="1" ht="14.25" customHeight="1" x14ac:dyDescent="0.25"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85"/>
      <c r="O139" s="90"/>
      <c r="P139" s="136"/>
      <c r="Q139" s="136"/>
      <c r="R139" s="136"/>
      <c r="S139" s="136"/>
      <c r="T139" s="136"/>
      <c r="U139" s="136"/>
      <c r="V139" s="86"/>
      <c r="W139" s="86"/>
      <c r="X139" s="87"/>
      <c r="Y139" s="88"/>
    </row>
    <row r="140" spans="2:31" s="35" customFormat="1" ht="14.25" customHeight="1" x14ac:dyDescent="0.25"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85"/>
      <c r="O140" s="90"/>
      <c r="P140" s="136"/>
      <c r="Q140" s="136"/>
      <c r="R140" s="136"/>
      <c r="S140" s="136"/>
      <c r="T140" s="136"/>
      <c r="U140" s="136"/>
      <c r="V140" s="86"/>
      <c r="W140" s="86"/>
      <c r="X140" s="87"/>
      <c r="Y140" s="88"/>
    </row>
    <row r="141" spans="2:31" s="35" customFormat="1" ht="14.25" customHeight="1" x14ac:dyDescent="0.25"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85"/>
      <c r="O141" s="90"/>
      <c r="P141" s="136"/>
      <c r="Q141" s="136"/>
      <c r="R141" s="136"/>
      <c r="S141" s="136"/>
      <c r="T141" s="136"/>
      <c r="U141" s="136"/>
      <c r="V141" s="86"/>
      <c r="W141" s="86"/>
      <c r="X141" s="87"/>
      <c r="Y141" s="88"/>
    </row>
    <row r="142" spans="2:31" s="35" customFormat="1" ht="14.25" customHeight="1" x14ac:dyDescent="0.25"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85"/>
      <c r="O142" s="90"/>
      <c r="P142" s="136"/>
      <c r="Q142" s="136"/>
      <c r="R142" s="136"/>
      <c r="S142" s="136"/>
      <c r="T142" s="136"/>
      <c r="U142" s="136"/>
      <c r="V142" s="86"/>
      <c r="W142" s="86"/>
      <c r="X142" s="87"/>
      <c r="Y142" s="88"/>
    </row>
    <row r="143" spans="2:31" s="35" customFormat="1" ht="14.25" customHeight="1" x14ac:dyDescent="0.25"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85"/>
      <c r="O143" s="90"/>
      <c r="P143" s="136"/>
      <c r="Q143" s="136"/>
      <c r="R143" s="136"/>
      <c r="S143" s="136"/>
      <c r="T143" s="136"/>
      <c r="U143" s="136"/>
      <c r="V143" s="86"/>
      <c r="W143" s="86"/>
      <c r="X143" s="87"/>
      <c r="Y143" s="88"/>
    </row>
    <row r="144" spans="2:31" s="35" customFormat="1" ht="14.25" customHeight="1" x14ac:dyDescent="0.25"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85"/>
      <c r="O144" s="90"/>
      <c r="P144" s="136"/>
      <c r="Q144" s="136"/>
      <c r="R144" s="136"/>
      <c r="S144" s="136"/>
      <c r="T144" s="136"/>
      <c r="U144" s="136"/>
      <c r="V144" s="86"/>
      <c r="W144" s="86"/>
      <c r="X144" s="87"/>
      <c r="Y144" s="88"/>
    </row>
    <row r="145" spans="2:25" s="35" customFormat="1" ht="14.25" customHeight="1" x14ac:dyDescent="0.25"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85"/>
      <c r="O145" s="90"/>
      <c r="P145" s="136"/>
      <c r="Q145" s="136"/>
      <c r="R145" s="136"/>
      <c r="S145" s="136"/>
      <c r="T145" s="136"/>
      <c r="U145" s="136"/>
      <c r="V145" s="86"/>
      <c r="W145" s="86"/>
      <c r="X145" s="87"/>
      <c r="Y145" s="88"/>
    </row>
    <row r="146" spans="2:25" s="35" customFormat="1" ht="14.25" customHeight="1" x14ac:dyDescent="0.25"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85"/>
      <c r="O146" s="90"/>
      <c r="P146" s="136"/>
      <c r="Q146" s="136"/>
      <c r="R146" s="136"/>
      <c r="S146" s="136"/>
      <c r="T146" s="136"/>
      <c r="U146" s="136"/>
      <c r="V146" s="86"/>
      <c r="W146" s="86"/>
      <c r="X146" s="87"/>
      <c r="Y146" s="88"/>
    </row>
    <row r="147" spans="2:25" s="35" customFormat="1" ht="14.25" customHeight="1" x14ac:dyDescent="0.25"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85"/>
      <c r="O147" s="90"/>
      <c r="P147" s="136"/>
      <c r="Q147" s="136"/>
      <c r="R147" s="136"/>
      <c r="S147" s="136"/>
      <c r="T147" s="136"/>
      <c r="U147" s="136"/>
      <c r="V147" s="86"/>
      <c r="W147" s="86"/>
      <c r="X147" s="87"/>
      <c r="Y147" s="88"/>
    </row>
    <row r="148" spans="2:25" s="35" customFormat="1" ht="14.25" customHeight="1" x14ac:dyDescent="0.25"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85"/>
      <c r="O148" s="90"/>
      <c r="P148" s="136"/>
      <c r="Q148" s="136"/>
      <c r="R148" s="136"/>
      <c r="S148" s="136"/>
      <c r="T148" s="136"/>
      <c r="U148" s="136"/>
      <c r="V148" s="86"/>
      <c r="W148" s="86"/>
      <c r="X148" s="87"/>
      <c r="Y148" s="88"/>
    </row>
    <row r="149" spans="2:25" s="35" customFormat="1" ht="14.25" customHeight="1" x14ac:dyDescent="0.25"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85"/>
      <c r="O149" s="90"/>
      <c r="P149" s="136"/>
      <c r="Q149" s="136"/>
      <c r="R149" s="136"/>
      <c r="S149" s="136"/>
      <c r="T149" s="136"/>
      <c r="U149" s="136"/>
      <c r="V149" s="86"/>
      <c r="W149" s="86"/>
      <c r="X149" s="87"/>
      <c r="Y149" s="88"/>
    </row>
    <row r="150" spans="2:25" s="35" customFormat="1" ht="14.25" customHeight="1" x14ac:dyDescent="0.25"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85"/>
      <c r="O150" s="90"/>
      <c r="P150" s="136"/>
      <c r="Q150" s="136"/>
      <c r="R150" s="136"/>
      <c r="S150" s="136"/>
      <c r="T150" s="136"/>
      <c r="U150" s="136"/>
      <c r="V150" s="86"/>
      <c r="W150" s="86"/>
      <c r="X150" s="87"/>
      <c r="Y150" s="88"/>
    </row>
    <row r="151" spans="2:25" s="35" customFormat="1" ht="14.25" customHeight="1" x14ac:dyDescent="0.25"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85"/>
      <c r="O151" s="90"/>
      <c r="P151" s="136"/>
      <c r="Q151" s="136"/>
      <c r="R151" s="136"/>
      <c r="S151" s="136"/>
      <c r="T151" s="136"/>
      <c r="U151" s="136"/>
      <c r="V151" s="86"/>
      <c r="W151" s="86"/>
      <c r="X151" s="87"/>
      <c r="Y151" s="88"/>
    </row>
    <row r="152" spans="2:25" s="35" customFormat="1" ht="14.25" customHeight="1" x14ac:dyDescent="0.25"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85"/>
      <c r="O152" s="90"/>
      <c r="P152" s="136"/>
      <c r="Q152" s="136"/>
      <c r="R152" s="136"/>
      <c r="S152" s="136"/>
      <c r="T152" s="136"/>
      <c r="U152" s="136"/>
      <c r="V152" s="86"/>
      <c r="W152" s="86"/>
      <c r="X152" s="87"/>
      <c r="Y152" s="88"/>
    </row>
    <row r="153" spans="2:25" s="35" customFormat="1" ht="14.25" customHeight="1" x14ac:dyDescent="0.25"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85"/>
      <c r="O153" s="90"/>
      <c r="P153" s="136"/>
      <c r="Q153" s="136"/>
      <c r="R153" s="136"/>
      <c r="S153" s="136"/>
      <c r="T153" s="136"/>
      <c r="U153" s="136"/>
      <c r="V153" s="86"/>
      <c r="W153" s="86"/>
      <c r="X153" s="87"/>
      <c r="Y153" s="88"/>
    </row>
    <row r="154" spans="2:25" s="35" customFormat="1" ht="14.25" customHeight="1" x14ac:dyDescent="0.25"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85"/>
      <c r="O154" s="90"/>
      <c r="P154" s="136"/>
      <c r="Q154" s="136"/>
      <c r="R154" s="136"/>
      <c r="S154" s="136"/>
      <c r="T154" s="136"/>
      <c r="U154" s="136"/>
      <c r="V154" s="86"/>
      <c r="W154" s="86"/>
      <c r="X154" s="87"/>
      <c r="Y154" s="88"/>
    </row>
    <row r="155" spans="2:25" s="35" customFormat="1" ht="14.25" customHeight="1" x14ac:dyDescent="0.25"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85"/>
      <c r="O155" s="90"/>
      <c r="P155" s="136"/>
      <c r="Q155" s="136"/>
      <c r="R155" s="136"/>
      <c r="S155" s="136"/>
      <c r="T155" s="136"/>
      <c r="U155" s="136"/>
      <c r="V155" s="86"/>
      <c r="W155" s="86"/>
      <c r="X155" s="87"/>
      <c r="Y155" s="88"/>
    </row>
    <row r="156" spans="2:25" s="35" customFormat="1" ht="14.25" customHeight="1" x14ac:dyDescent="0.25"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85"/>
      <c r="O156" s="90"/>
      <c r="P156" s="136"/>
      <c r="Q156" s="136"/>
      <c r="R156" s="136"/>
      <c r="S156" s="136"/>
      <c r="T156" s="136"/>
      <c r="U156" s="136"/>
      <c r="V156" s="86"/>
      <c r="W156" s="86"/>
      <c r="X156" s="87"/>
      <c r="Y156" s="88"/>
    </row>
    <row r="157" spans="2:25" s="35" customFormat="1" ht="14.25" customHeight="1" x14ac:dyDescent="0.25"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85"/>
      <c r="O157" s="90"/>
      <c r="P157" s="136"/>
      <c r="Q157" s="136"/>
      <c r="R157" s="136"/>
      <c r="S157" s="136"/>
      <c r="T157" s="136"/>
      <c r="U157" s="136"/>
      <c r="V157" s="86"/>
      <c r="W157" s="86"/>
      <c r="X157" s="87"/>
      <c r="Y157" s="88"/>
    </row>
    <row r="158" spans="2:25" s="35" customFormat="1" ht="14.25" customHeight="1" x14ac:dyDescent="0.25"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85"/>
      <c r="O158" s="90"/>
      <c r="P158" s="136"/>
      <c r="Q158" s="136"/>
      <c r="R158" s="136"/>
      <c r="S158" s="136"/>
      <c r="T158" s="136"/>
      <c r="U158" s="136"/>
      <c r="V158" s="86"/>
      <c r="W158" s="86"/>
      <c r="X158" s="87"/>
      <c r="Y158" s="88"/>
    </row>
    <row r="159" spans="2:25" s="35" customFormat="1" ht="14.25" customHeight="1" x14ac:dyDescent="0.25"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85"/>
      <c r="O159" s="90"/>
      <c r="P159" s="136"/>
      <c r="Q159" s="136"/>
      <c r="R159" s="136"/>
      <c r="S159" s="136"/>
      <c r="T159" s="136"/>
      <c r="U159" s="136"/>
      <c r="V159" s="86"/>
      <c r="W159" s="86"/>
      <c r="X159" s="87"/>
      <c r="Y159" s="88"/>
    </row>
    <row r="160" spans="2:25" s="35" customFormat="1" ht="14.25" customHeight="1" x14ac:dyDescent="0.25"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85"/>
      <c r="O160" s="90"/>
      <c r="P160" s="136"/>
      <c r="Q160" s="136"/>
      <c r="R160" s="136"/>
      <c r="S160" s="136"/>
      <c r="T160" s="136"/>
      <c r="U160" s="136"/>
      <c r="V160" s="86"/>
      <c r="W160" s="86"/>
      <c r="X160" s="87"/>
      <c r="Y160" s="88"/>
    </row>
    <row r="161" spans="1:31" s="35" customFormat="1" ht="14.25" customHeight="1" x14ac:dyDescent="0.25"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85"/>
      <c r="O161" s="90"/>
      <c r="P161" s="136"/>
      <c r="Q161" s="136"/>
      <c r="R161" s="136"/>
      <c r="S161" s="136"/>
      <c r="T161" s="136"/>
      <c r="U161" s="136"/>
      <c r="V161" s="86"/>
      <c r="W161" s="86"/>
      <c r="X161" s="87"/>
      <c r="Y161" s="88"/>
    </row>
    <row r="162" spans="1:31" s="35" customFormat="1" ht="14.25" customHeight="1" x14ac:dyDescent="0.25"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85"/>
      <c r="O162" s="90"/>
      <c r="P162" s="136"/>
      <c r="Q162" s="136"/>
      <c r="R162" s="136"/>
      <c r="S162" s="136"/>
      <c r="T162" s="136"/>
      <c r="U162" s="136"/>
      <c r="V162" s="86"/>
      <c r="W162" s="86"/>
      <c r="X162" s="87"/>
      <c r="Y162" s="88"/>
    </row>
    <row r="163" spans="1:31" s="35" customFormat="1" ht="14.25" customHeight="1" x14ac:dyDescent="0.25"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85"/>
      <c r="O163" s="90"/>
      <c r="P163" s="136"/>
      <c r="Q163" s="136"/>
      <c r="R163" s="136"/>
      <c r="S163" s="136"/>
      <c r="T163" s="136"/>
      <c r="U163" s="136"/>
      <c r="V163" s="86"/>
      <c r="W163" s="86"/>
      <c r="X163" s="87"/>
      <c r="Y163" s="88"/>
    </row>
    <row r="164" spans="1:31" s="35" customFormat="1" ht="14.25" customHeight="1" x14ac:dyDescent="0.25"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85"/>
      <c r="O164" s="90"/>
      <c r="P164" s="136"/>
      <c r="Q164" s="136"/>
      <c r="R164" s="136"/>
      <c r="S164" s="136"/>
      <c r="T164" s="136"/>
      <c r="U164" s="136"/>
      <c r="V164" s="86"/>
      <c r="W164" s="86"/>
      <c r="X164" s="87"/>
      <c r="Y164" s="88"/>
    </row>
    <row r="165" spans="1:31" s="35" customFormat="1" ht="14.25" customHeight="1" x14ac:dyDescent="0.25"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85"/>
      <c r="O165" s="90"/>
      <c r="P165" s="136"/>
      <c r="Q165" s="136"/>
      <c r="R165" s="136"/>
      <c r="S165" s="136"/>
      <c r="T165" s="136"/>
      <c r="U165" s="136"/>
      <c r="V165" s="86"/>
      <c r="W165" s="86"/>
      <c r="X165" s="87"/>
      <c r="Y165" s="88"/>
    </row>
    <row r="166" spans="1:31" s="35" customFormat="1" ht="14.25" customHeight="1" x14ac:dyDescent="0.25"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85"/>
      <c r="O166" s="90"/>
      <c r="P166" s="136"/>
      <c r="Q166" s="136"/>
      <c r="R166" s="136"/>
      <c r="S166" s="136"/>
      <c r="T166" s="136"/>
      <c r="U166" s="136"/>
      <c r="V166" s="86"/>
      <c r="W166" s="86"/>
      <c r="X166" s="87"/>
      <c r="Y166" s="88"/>
    </row>
    <row r="167" spans="1:31" s="35" customFormat="1" ht="14.25" customHeight="1" x14ac:dyDescent="0.25"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85"/>
      <c r="O167" s="90"/>
      <c r="P167" s="136"/>
      <c r="Q167" s="136"/>
      <c r="R167" s="136"/>
      <c r="S167" s="136"/>
      <c r="T167" s="136"/>
      <c r="U167" s="136"/>
      <c r="V167" s="86"/>
      <c r="W167" s="86"/>
      <c r="X167" s="87"/>
      <c r="Y167" s="88"/>
    </row>
    <row r="168" spans="1:31" s="35" customFormat="1" ht="14.25" customHeight="1" x14ac:dyDescent="0.25"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85"/>
      <c r="O168" s="90"/>
      <c r="P168" s="136"/>
      <c r="Q168" s="136"/>
      <c r="R168" s="136"/>
      <c r="S168" s="136"/>
      <c r="T168" s="136"/>
      <c r="U168" s="136"/>
      <c r="V168" s="86"/>
      <c r="W168" s="86"/>
      <c r="X168" s="87"/>
      <c r="Y168" s="88"/>
    </row>
    <row r="169" spans="1:31" s="35" customFormat="1" ht="14.25" customHeight="1" x14ac:dyDescent="0.25"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85"/>
      <c r="O169" s="90"/>
      <c r="P169" s="136"/>
      <c r="Q169" s="136"/>
      <c r="R169" s="136"/>
      <c r="S169" s="136"/>
      <c r="T169" s="136"/>
      <c r="U169" s="136"/>
      <c r="V169" s="86"/>
      <c r="W169" s="86"/>
      <c r="X169" s="87"/>
      <c r="Y169" s="88"/>
    </row>
    <row r="170" spans="1:31" s="35" customFormat="1" ht="14.25" customHeight="1" x14ac:dyDescent="0.25"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85"/>
      <c r="O170" s="90"/>
      <c r="P170" s="136"/>
      <c r="Q170" s="136"/>
      <c r="R170" s="136"/>
      <c r="S170" s="136"/>
      <c r="T170" s="136"/>
      <c r="U170" s="136"/>
      <c r="V170" s="86"/>
      <c r="W170" s="86"/>
      <c r="X170" s="87"/>
      <c r="Y170" s="88"/>
    </row>
    <row r="171" spans="1:31" s="35" customFormat="1" ht="14.25" customHeight="1" x14ac:dyDescent="0.25"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85"/>
      <c r="O171" s="90"/>
      <c r="P171" s="136"/>
      <c r="Q171" s="136"/>
      <c r="R171" s="136"/>
      <c r="S171" s="136"/>
      <c r="T171" s="136"/>
      <c r="U171" s="136"/>
      <c r="V171" s="86"/>
      <c r="W171" s="86"/>
      <c r="X171" s="87"/>
      <c r="Y171" s="88"/>
    </row>
    <row r="172" spans="1:31" ht="14.25" customHeight="1" x14ac:dyDescent="0.25"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85"/>
      <c r="O172" s="90"/>
      <c r="P172" s="136"/>
      <c r="Q172" s="136"/>
      <c r="R172" s="136"/>
      <c r="S172" s="136"/>
      <c r="T172" s="136"/>
      <c r="U172" s="136"/>
      <c r="V172" s="86"/>
      <c r="W172" s="86"/>
      <c r="X172" s="87"/>
      <c r="Y172" s="88"/>
      <c r="Z172" s="35"/>
      <c r="AA172" s="35"/>
      <c r="AB172" s="35"/>
      <c r="AC172" s="35"/>
      <c r="AD172" s="35"/>
      <c r="AE172" s="35"/>
    </row>
    <row r="173" spans="1:31" ht="14.25" customHeight="1" x14ac:dyDescent="0.25"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85"/>
      <c r="O173" s="90"/>
      <c r="P173" s="136"/>
      <c r="Q173" s="136"/>
      <c r="R173" s="136"/>
      <c r="S173" s="136"/>
      <c r="T173" s="136"/>
      <c r="U173" s="136"/>
      <c r="V173" s="86"/>
      <c r="W173" s="86"/>
      <c r="X173" s="87"/>
      <c r="Y173" s="88"/>
      <c r="Z173" s="35"/>
      <c r="AA173" s="35"/>
      <c r="AB173" s="35"/>
      <c r="AC173" s="35"/>
      <c r="AD173" s="35"/>
      <c r="AE173" s="35"/>
    </row>
    <row r="174" spans="1:31" s="35" customFormat="1" ht="14.25" customHeight="1" x14ac:dyDescent="0.25">
      <c r="A174" s="61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Z174" s="48"/>
      <c r="AA174" s="48"/>
      <c r="AB174" s="48"/>
      <c r="AC174" s="48"/>
      <c r="AD174" s="48"/>
      <c r="AE174" s="48"/>
    </row>
    <row r="175" spans="1:31" ht="14.25" customHeight="1" x14ac:dyDescent="0.25"/>
    <row r="176" spans="1:31" s="70" customFormat="1" ht="14.25" customHeight="1" x14ac:dyDescent="0.25"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6"/>
      <c r="M176" s="36"/>
      <c r="N176" s="36"/>
      <c r="O176" s="35"/>
      <c r="P176" s="35"/>
      <c r="Q176" s="35"/>
      <c r="R176" s="37"/>
      <c r="S176" s="37"/>
      <c r="T176" s="37"/>
      <c r="U176" s="37"/>
      <c r="V176" s="36"/>
      <c r="W176" s="35"/>
      <c r="X176" s="35"/>
      <c r="Y176" s="35"/>
      <c r="Z176" s="35"/>
      <c r="AA176" s="35"/>
      <c r="AB176" s="35"/>
      <c r="AC176" s="35"/>
      <c r="AD176" s="35"/>
      <c r="AE176" s="35"/>
    </row>
    <row r="177" spans="2:31" ht="14.25" customHeight="1" x14ac:dyDescent="0.25"/>
    <row r="178" spans="2:31" ht="14.25" customHeight="1" x14ac:dyDescent="0.25">
      <c r="B178" s="140"/>
      <c r="C178" s="141"/>
      <c r="D178" s="141"/>
      <c r="E178" s="41"/>
      <c r="F178" s="41"/>
      <c r="G178" s="41"/>
      <c r="H178" s="140"/>
      <c r="I178" s="140"/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41"/>
      <c r="Y178" s="34"/>
      <c r="AD178" s="70"/>
    </row>
    <row r="179" spans="2:31" ht="14.25" customHeight="1" x14ac:dyDescent="0.25">
      <c r="B179" s="137"/>
      <c r="C179" s="137"/>
      <c r="D179" s="137"/>
      <c r="E179" s="89"/>
      <c r="F179" s="89"/>
      <c r="G179" s="89"/>
      <c r="H179" s="138"/>
      <c r="I179" s="138"/>
      <c r="J179" s="138"/>
      <c r="K179" s="138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91"/>
      <c r="Y179" s="93"/>
    </row>
    <row r="180" spans="2:31" ht="14.25" customHeight="1" x14ac:dyDescent="0.25">
      <c r="B180" s="137"/>
      <c r="C180" s="137"/>
      <c r="D180" s="137"/>
      <c r="E180" s="89"/>
      <c r="F180" s="89"/>
      <c r="G180" s="89"/>
      <c r="H180" s="138"/>
      <c r="I180" s="138"/>
      <c r="J180" s="138"/>
      <c r="K180" s="138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91"/>
      <c r="Y180" s="93"/>
    </row>
    <row r="181" spans="2:31" ht="14.25" customHeight="1" x14ac:dyDescent="0.25">
      <c r="B181" s="137"/>
      <c r="C181" s="137"/>
      <c r="D181" s="137"/>
      <c r="E181" s="89"/>
      <c r="F181" s="89"/>
      <c r="G181" s="89"/>
      <c r="H181" s="138"/>
      <c r="I181" s="138"/>
      <c r="J181" s="138"/>
      <c r="K181" s="138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91"/>
      <c r="Y181" s="93"/>
    </row>
    <row r="182" spans="2:31" ht="14.25" customHeight="1" x14ac:dyDescent="0.25">
      <c r="B182" s="137"/>
      <c r="C182" s="137"/>
      <c r="D182" s="137"/>
      <c r="E182" s="89"/>
      <c r="F182" s="89"/>
      <c r="G182" s="89"/>
      <c r="H182" s="138"/>
      <c r="I182" s="138"/>
      <c r="J182" s="138"/>
      <c r="K182" s="138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91"/>
      <c r="Y182" s="93"/>
    </row>
    <row r="183" spans="2:31" ht="14.25" customHeight="1" x14ac:dyDescent="0.25">
      <c r="B183" s="137"/>
      <c r="C183" s="137"/>
      <c r="D183" s="137"/>
      <c r="E183" s="89"/>
      <c r="F183" s="89"/>
      <c r="G183" s="89"/>
      <c r="H183" s="138"/>
      <c r="I183" s="138"/>
      <c r="J183" s="138"/>
      <c r="K183" s="138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91"/>
      <c r="Y183" s="93"/>
    </row>
    <row r="184" spans="2:31" ht="14.25" customHeight="1" x14ac:dyDescent="0.25">
      <c r="L184" s="95"/>
      <c r="M184" s="95"/>
      <c r="N184" s="95"/>
      <c r="O184" s="95"/>
      <c r="P184" s="95"/>
      <c r="Y184" s="96"/>
      <c r="Z184" s="91"/>
    </row>
    <row r="185" spans="2:31" s="35" customFormat="1" ht="14.25" customHeight="1" x14ac:dyDescent="0.25">
      <c r="B185" s="48"/>
      <c r="C185" s="48"/>
      <c r="D185" s="48"/>
      <c r="E185" s="48"/>
      <c r="F185" s="48"/>
      <c r="G185" s="48"/>
      <c r="H185" s="48"/>
      <c r="I185" s="48"/>
      <c r="J185" s="48"/>
      <c r="K185" s="95"/>
      <c r="L185" s="95"/>
      <c r="M185" s="95"/>
      <c r="N185" s="95"/>
      <c r="O185" s="95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</row>
    <row r="186" spans="2:31" s="35" customFormat="1" ht="14.25" customHeight="1" x14ac:dyDescent="0.25">
      <c r="B186" s="140"/>
      <c r="C186" s="141"/>
      <c r="D186" s="141"/>
      <c r="E186" s="142"/>
      <c r="F186" s="142"/>
      <c r="G186" s="142"/>
      <c r="H186" s="142"/>
      <c r="I186" s="142"/>
      <c r="J186" s="142"/>
      <c r="K186" s="142"/>
      <c r="L186" s="142"/>
      <c r="M186" s="142"/>
      <c r="N186" s="41"/>
      <c r="O186" s="41"/>
      <c r="P186" s="41"/>
      <c r="Q186" s="140"/>
      <c r="R186" s="140"/>
      <c r="S186" s="140"/>
      <c r="T186" s="140"/>
      <c r="U186" s="38"/>
      <c r="V186" s="41"/>
      <c r="W186" s="41"/>
      <c r="X186" s="41"/>
      <c r="Y186" s="41"/>
      <c r="Z186" s="48"/>
      <c r="AA186" s="48"/>
      <c r="AB186" s="48"/>
      <c r="AC186" s="48"/>
      <c r="AD186" s="48"/>
      <c r="AE186" s="48"/>
    </row>
    <row r="187" spans="2:31" s="35" customFormat="1" ht="14.25" customHeight="1" x14ac:dyDescent="0.25">
      <c r="B187" s="136"/>
      <c r="C187" s="136"/>
      <c r="D187" s="136"/>
      <c r="E187" s="136"/>
      <c r="F187" s="136"/>
      <c r="G187" s="136"/>
      <c r="H187" s="136"/>
      <c r="I187" s="136"/>
      <c r="J187" s="136"/>
      <c r="K187" s="136"/>
      <c r="L187" s="136"/>
      <c r="M187" s="136"/>
      <c r="N187" s="85"/>
      <c r="O187" s="90"/>
      <c r="P187" s="90"/>
      <c r="Q187" s="136"/>
      <c r="R187" s="136"/>
      <c r="S187" s="136"/>
      <c r="T187" s="136"/>
      <c r="U187" s="85"/>
      <c r="V187" s="86"/>
      <c r="W187" s="86"/>
      <c r="X187" s="87"/>
      <c r="Y187" s="88"/>
    </row>
    <row r="188" spans="2:31" s="35" customFormat="1" ht="14.25" customHeight="1" x14ac:dyDescent="0.25">
      <c r="B188" s="136"/>
      <c r="C188" s="136"/>
      <c r="D188" s="136"/>
      <c r="E188" s="136"/>
      <c r="F188" s="136"/>
      <c r="G188" s="136"/>
      <c r="H188" s="136"/>
      <c r="I188" s="136"/>
      <c r="J188" s="136"/>
      <c r="K188" s="136"/>
      <c r="L188" s="136"/>
      <c r="M188" s="136"/>
      <c r="N188" s="85"/>
      <c r="O188" s="90"/>
      <c r="P188" s="90"/>
      <c r="Q188" s="136"/>
      <c r="R188" s="136"/>
      <c r="S188" s="136"/>
      <c r="T188" s="136"/>
      <c r="U188" s="85"/>
      <c r="V188" s="86"/>
      <c r="W188" s="86"/>
      <c r="X188" s="87"/>
      <c r="Y188" s="88"/>
    </row>
    <row r="189" spans="2:31" s="35" customFormat="1" ht="14.25" customHeight="1" x14ac:dyDescent="0.25">
      <c r="B189" s="136"/>
      <c r="C189" s="136"/>
      <c r="D189" s="136"/>
      <c r="E189" s="136"/>
      <c r="F189" s="136"/>
      <c r="G189" s="136"/>
      <c r="H189" s="136"/>
      <c r="I189" s="136"/>
      <c r="J189" s="136"/>
      <c r="K189" s="136"/>
      <c r="L189" s="136"/>
      <c r="M189" s="136"/>
      <c r="N189" s="85"/>
      <c r="O189" s="90"/>
      <c r="P189" s="90"/>
      <c r="Q189" s="136"/>
      <c r="R189" s="136"/>
      <c r="S189" s="136"/>
      <c r="T189" s="136"/>
      <c r="U189" s="85"/>
      <c r="V189" s="86"/>
      <c r="W189" s="86"/>
      <c r="X189" s="87"/>
      <c r="Y189" s="88"/>
    </row>
    <row r="190" spans="2:31" s="35" customFormat="1" ht="14.25" customHeight="1" x14ac:dyDescent="0.25">
      <c r="B190" s="136"/>
      <c r="C190" s="136"/>
      <c r="D190" s="136"/>
      <c r="E190" s="136"/>
      <c r="F190" s="136"/>
      <c r="G190" s="136"/>
      <c r="H190" s="136"/>
      <c r="I190" s="136"/>
      <c r="J190" s="136"/>
      <c r="K190" s="136"/>
      <c r="L190" s="136"/>
      <c r="M190" s="136"/>
      <c r="N190" s="85"/>
      <c r="O190" s="90"/>
      <c r="P190" s="90"/>
      <c r="Q190" s="136"/>
      <c r="R190" s="136"/>
      <c r="S190" s="136"/>
      <c r="T190" s="136"/>
      <c r="U190" s="85"/>
      <c r="V190" s="86"/>
      <c r="W190" s="86"/>
      <c r="X190" s="87"/>
      <c r="Y190" s="88"/>
    </row>
    <row r="191" spans="2:31" s="35" customFormat="1" ht="14.25" customHeight="1" x14ac:dyDescent="0.25">
      <c r="B191" s="136"/>
      <c r="C191" s="136"/>
      <c r="D191" s="136"/>
      <c r="E191" s="136"/>
      <c r="F191" s="136"/>
      <c r="G191" s="136"/>
      <c r="H191" s="136"/>
      <c r="I191" s="136"/>
      <c r="J191" s="136"/>
      <c r="K191" s="136"/>
      <c r="L191" s="136"/>
      <c r="M191" s="136"/>
      <c r="N191" s="85"/>
      <c r="O191" s="90"/>
      <c r="P191" s="90"/>
      <c r="Q191" s="136"/>
      <c r="R191" s="136"/>
      <c r="S191" s="136"/>
      <c r="T191" s="136"/>
      <c r="U191" s="85"/>
      <c r="V191" s="86"/>
      <c r="W191" s="86"/>
      <c r="X191" s="87"/>
      <c r="Y191" s="88"/>
    </row>
    <row r="192" spans="2:31" s="35" customFormat="1" ht="14.25" customHeight="1" x14ac:dyDescent="0.25"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85"/>
      <c r="O192" s="90"/>
      <c r="P192" s="90"/>
      <c r="Q192" s="136"/>
      <c r="R192" s="136"/>
      <c r="S192" s="136"/>
      <c r="T192" s="136"/>
      <c r="U192" s="85"/>
      <c r="V192" s="86"/>
      <c r="W192" s="86"/>
      <c r="X192" s="87"/>
      <c r="Y192" s="88"/>
    </row>
    <row r="193" spans="2:25" s="35" customFormat="1" ht="14.25" customHeight="1" x14ac:dyDescent="0.25"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85"/>
      <c r="O193" s="90"/>
      <c r="P193" s="90"/>
      <c r="Q193" s="136"/>
      <c r="R193" s="136"/>
      <c r="S193" s="136"/>
      <c r="T193" s="136"/>
      <c r="U193" s="85"/>
      <c r="V193" s="86"/>
      <c r="W193" s="86"/>
      <c r="X193" s="87"/>
      <c r="Y193" s="88"/>
    </row>
    <row r="194" spans="2:25" s="35" customFormat="1" ht="14.25" customHeight="1" x14ac:dyDescent="0.25"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85"/>
      <c r="O194" s="90"/>
      <c r="P194" s="90"/>
      <c r="Q194" s="136"/>
      <c r="R194" s="136"/>
      <c r="S194" s="136"/>
      <c r="T194" s="136"/>
      <c r="U194" s="85"/>
      <c r="V194" s="86"/>
      <c r="W194" s="86"/>
      <c r="X194" s="87"/>
      <c r="Y194" s="88"/>
    </row>
    <row r="195" spans="2:25" s="35" customFormat="1" ht="14.25" customHeight="1" x14ac:dyDescent="0.25"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85"/>
      <c r="O195" s="90"/>
      <c r="P195" s="90"/>
      <c r="Q195" s="136"/>
      <c r="R195" s="136"/>
      <c r="S195" s="136"/>
      <c r="T195" s="136"/>
      <c r="U195" s="85"/>
      <c r="V195" s="86"/>
      <c r="W195" s="86"/>
      <c r="X195" s="87"/>
      <c r="Y195" s="88"/>
    </row>
    <row r="196" spans="2:25" s="35" customFormat="1" ht="14.25" customHeight="1" x14ac:dyDescent="0.25"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85"/>
      <c r="O196" s="90"/>
      <c r="P196" s="90"/>
      <c r="Q196" s="136"/>
      <c r="R196" s="136"/>
      <c r="S196" s="136"/>
      <c r="T196" s="136"/>
      <c r="U196" s="85"/>
      <c r="V196" s="86"/>
      <c r="W196" s="86"/>
      <c r="X196" s="87"/>
      <c r="Y196" s="88"/>
    </row>
    <row r="197" spans="2:25" s="35" customFormat="1" ht="14.25" customHeight="1" x14ac:dyDescent="0.25"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85"/>
      <c r="O197" s="90"/>
      <c r="P197" s="90"/>
      <c r="Q197" s="136"/>
      <c r="R197" s="136"/>
      <c r="S197" s="136"/>
      <c r="T197" s="136"/>
      <c r="U197" s="85"/>
      <c r="V197" s="86"/>
      <c r="W197" s="86"/>
      <c r="X197" s="87"/>
      <c r="Y197" s="88"/>
    </row>
    <row r="198" spans="2:25" s="35" customFormat="1" ht="14.25" customHeight="1" x14ac:dyDescent="0.25"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85"/>
      <c r="O198" s="90"/>
      <c r="P198" s="90"/>
      <c r="Q198" s="136"/>
      <c r="R198" s="136"/>
      <c r="S198" s="136"/>
      <c r="T198" s="136"/>
      <c r="U198" s="85"/>
      <c r="V198" s="86"/>
      <c r="W198" s="86"/>
      <c r="X198" s="87"/>
      <c r="Y198" s="88"/>
    </row>
    <row r="199" spans="2:25" s="35" customFormat="1" ht="14.25" customHeight="1" x14ac:dyDescent="0.25"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85"/>
      <c r="O199" s="90"/>
      <c r="P199" s="90"/>
      <c r="Q199" s="136"/>
      <c r="R199" s="136"/>
      <c r="S199" s="136"/>
      <c r="T199" s="136"/>
      <c r="U199" s="85"/>
      <c r="V199" s="86"/>
      <c r="W199" s="86"/>
      <c r="X199" s="87"/>
      <c r="Y199" s="88"/>
    </row>
    <row r="200" spans="2:25" s="35" customFormat="1" ht="14.25" customHeight="1" x14ac:dyDescent="0.25"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85"/>
      <c r="O200" s="90"/>
      <c r="P200" s="90"/>
      <c r="Q200" s="136"/>
      <c r="R200" s="136"/>
      <c r="S200" s="136"/>
      <c r="T200" s="136"/>
      <c r="U200" s="85"/>
      <c r="V200" s="86"/>
      <c r="W200" s="86"/>
      <c r="X200" s="87"/>
      <c r="Y200" s="88"/>
    </row>
    <row r="201" spans="2:25" s="35" customFormat="1" ht="14.25" customHeight="1" x14ac:dyDescent="0.25"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85"/>
      <c r="O201" s="90"/>
      <c r="P201" s="90"/>
      <c r="Q201" s="136"/>
      <c r="R201" s="136"/>
      <c r="S201" s="136"/>
      <c r="T201" s="136"/>
      <c r="U201" s="85"/>
      <c r="V201" s="86"/>
      <c r="W201" s="86"/>
      <c r="X201" s="87"/>
      <c r="Y201" s="88"/>
    </row>
    <row r="202" spans="2:25" s="35" customFormat="1" ht="14.25" customHeight="1" x14ac:dyDescent="0.25"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85"/>
      <c r="O202" s="90"/>
      <c r="P202" s="90"/>
      <c r="Q202" s="136"/>
      <c r="R202" s="136"/>
      <c r="S202" s="136"/>
      <c r="T202" s="136"/>
      <c r="U202" s="85"/>
      <c r="V202" s="86"/>
      <c r="W202" s="86"/>
      <c r="X202" s="87"/>
      <c r="Y202" s="88"/>
    </row>
    <row r="203" spans="2:25" s="35" customFormat="1" ht="14.25" customHeight="1" x14ac:dyDescent="0.25"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85"/>
      <c r="O203" s="90"/>
      <c r="P203" s="90"/>
      <c r="Q203" s="136"/>
      <c r="R203" s="136"/>
      <c r="S203" s="136"/>
      <c r="T203" s="136"/>
      <c r="U203" s="85"/>
      <c r="V203" s="86"/>
      <c r="W203" s="86"/>
      <c r="X203" s="87"/>
      <c r="Y203" s="88"/>
    </row>
    <row r="204" spans="2:25" s="35" customFormat="1" ht="14.25" customHeight="1" x14ac:dyDescent="0.25"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85"/>
      <c r="O204" s="90"/>
      <c r="P204" s="90"/>
      <c r="Q204" s="136"/>
      <c r="R204" s="136"/>
      <c r="S204" s="136"/>
      <c r="T204" s="136"/>
      <c r="U204" s="85"/>
      <c r="V204" s="86"/>
      <c r="W204" s="86"/>
      <c r="X204" s="87"/>
      <c r="Y204" s="88"/>
    </row>
    <row r="205" spans="2:25" s="35" customFormat="1" ht="14.25" customHeight="1" x14ac:dyDescent="0.25"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85"/>
      <c r="O205" s="90"/>
      <c r="P205" s="90"/>
      <c r="Q205" s="136"/>
      <c r="R205" s="136"/>
      <c r="S205" s="136"/>
      <c r="T205" s="136"/>
      <c r="U205" s="85"/>
      <c r="V205" s="86"/>
      <c r="W205" s="86"/>
      <c r="X205" s="87"/>
      <c r="Y205" s="88"/>
    </row>
    <row r="206" spans="2:25" s="35" customFormat="1" ht="14.25" customHeight="1" x14ac:dyDescent="0.25"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85"/>
      <c r="O206" s="90"/>
      <c r="P206" s="90"/>
      <c r="Q206" s="136"/>
      <c r="R206" s="136"/>
      <c r="S206" s="136"/>
      <c r="T206" s="136"/>
      <c r="U206" s="85"/>
      <c r="V206" s="86"/>
      <c r="W206" s="86"/>
      <c r="X206" s="87"/>
      <c r="Y206" s="88"/>
    </row>
    <row r="207" spans="2:25" s="35" customFormat="1" ht="14.25" customHeight="1" x14ac:dyDescent="0.25"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85"/>
      <c r="O207" s="90"/>
      <c r="P207" s="90"/>
      <c r="Q207" s="136"/>
      <c r="R207" s="136"/>
      <c r="S207" s="136"/>
      <c r="T207" s="136"/>
      <c r="U207" s="85"/>
      <c r="V207" s="86"/>
      <c r="W207" s="86"/>
      <c r="X207" s="87"/>
      <c r="Y207" s="88"/>
    </row>
    <row r="208" spans="2:25" s="35" customFormat="1" ht="14.25" customHeight="1" x14ac:dyDescent="0.25"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85"/>
      <c r="O208" s="90"/>
      <c r="P208" s="90"/>
      <c r="Q208" s="136"/>
      <c r="R208" s="136"/>
      <c r="S208" s="136"/>
      <c r="T208" s="136"/>
      <c r="U208" s="85"/>
      <c r="V208" s="86"/>
      <c r="W208" s="86"/>
      <c r="X208" s="87"/>
      <c r="Y208" s="88"/>
    </row>
    <row r="209" spans="2:25" s="35" customFormat="1" ht="14.25" customHeight="1" x14ac:dyDescent="0.25"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85"/>
      <c r="O209" s="90"/>
      <c r="P209" s="90"/>
      <c r="Q209" s="136"/>
      <c r="R209" s="136"/>
      <c r="S209" s="136"/>
      <c r="T209" s="136"/>
      <c r="U209" s="85"/>
      <c r="V209" s="86"/>
      <c r="W209" s="86"/>
      <c r="X209" s="87"/>
      <c r="Y209" s="88"/>
    </row>
    <row r="210" spans="2:25" s="35" customFormat="1" ht="14.25" customHeight="1" x14ac:dyDescent="0.25"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85"/>
      <c r="O210" s="90"/>
      <c r="P210" s="90"/>
      <c r="Q210" s="136"/>
      <c r="R210" s="136"/>
      <c r="S210" s="136"/>
      <c r="T210" s="136"/>
      <c r="U210" s="85"/>
      <c r="V210" s="86"/>
      <c r="W210" s="86"/>
      <c r="X210" s="87"/>
      <c r="Y210" s="88"/>
    </row>
    <row r="211" spans="2:25" s="35" customFormat="1" ht="14.25" customHeight="1" x14ac:dyDescent="0.25"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85"/>
      <c r="O211" s="90"/>
      <c r="P211" s="90"/>
      <c r="Q211" s="136"/>
      <c r="R211" s="136"/>
      <c r="S211" s="136"/>
      <c r="T211" s="136"/>
      <c r="U211" s="85"/>
      <c r="V211" s="86"/>
      <c r="W211" s="86"/>
      <c r="X211" s="87"/>
      <c r="Y211" s="88"/>
    </row>
    <row r="212" spans="2:25" s="35" customFormat="1" ht="14.25" customHeight="1" x14ac:dyDescent="0.25"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85"/>
      <c r="O212" s="90"/>
      <c r="P212" s="90"/>
      <c r="Q212" s="136"/>
      <c r="R212" s="136"/>
      <c r="S212" s="136"/>
      <c r="T212" s="136"/>
      <c r="U212" s="85"/>
      <c r="V212" s="86"/>
      <c r="W212" s="86"/>
      <c r="X212" s="87"/>
      <c r="Y212" s="88"/>
    </row>
    <row r="213" spans="2:25" s="35" customFormat="1" ht="14.25" customHeight="1" x14ac:dyDescent="0.25"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85"/>
      <c r="O213" s="90"/>
      <c r="P213" s="90"/>
      <c r="Q213" s="136"/>
      <c r="R213" s="136"/>
      <c r="S213" s="136"/>
      <c r="T213" s="136"/>
      <c r="U213" s="85"/>
      <c r="V213" s="86"/>
      <c r="W213" s="86"/>
      <c r="X213" s="87"/>
      <c r="Y213" s="88"/>
    </row>
    <row r="214" spans="2:25" s="35" customFormat="1" ht="14.25" customHeight="1" x14ac:dyDescent="0.25"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85"/>
      <c r="O214" s="90"/>
      <c r="P214" s="90"/>
      <c r="Q214" s="136"/>
      <c r="R214" s="136"/>
      <c r="S214" s="136"/>
      <c r="T214" s="136"/>
      <c r="U214" s="85"/>
      <c r="V214" s="86"/>
      <c r="W214" s="86"/>
      <c r="X214" s="87"/>
      <c r="Y214" s="88"/>
    </row>
    <row r="215" spans="2:25" s="35" customFormat="1" ht="14.25" customHeight="1" x14ac:dyDescent="0.25"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85"/>
      <c r="O215" s="90"/>
      <c r="P215" s="90"/>
      <c r="Q215" s="136"/>
      <c r="R215" s="136"/>
      <c r="S215" s="136"/>
      <c r="T215" s="136"/>
      <c r="U215" s="85"/>
      <c r="V215" s="86"/>
      <c r="W215" s="86"/>
      <c r="X215" s="87"/>
      <c r="Y215" s="88"/>
    </row>
    <row r="216" spans="2:25" s="35" customFormat="1" ht="14.25" customHeight="1" x14ac:dyDescent="0.25"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85"/>
      <c r="O216" s="90"/>
      <c r="P216" s="90"/>
      <c r="Q216" s="136"/>
      <c r="R216" s="136"/>
      <c r="S216" s="136"/>
      <c r="T216" s="136"/>
      <c r="U216" s="85"/>
      <c r="V216" s="86"/>
      <c r="W216" s="86"/>
      <c r="X216" s="87"/>
      <c r="Y216" s="88"/>
    </row>
    <row r="217" spans="2:25" s="35" customFormat="1" ht="14.25" customHeight="1" x14ac:dyDescent="0.25"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85"/>
      <c r="O217" s="90"/>
      <c r="P217" s="90"/>
      <c r="Q217" s="136"/>
      <c r="R217" s="136"/>
      <c r="S217" s="136"/>
      <c r="T217" s="136"/>
      <c r="U217" s="85"/>
      <c r="V217" s="86"/>
      <c r="W217" s="86"/>
      <c r="X217" s="87"/>
      <c r="Y217" s="88"/>
    </row>
    <row r="218" spans="2:25" s="35" customFormat="1" ht="14.25" customHeight="1" x14ac:dyDescent="0.25"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85"/>
      <c r="O218" s="90"/>
      <c r="P218" s="90"/>
      <c r="Q218" s="136"/>
      <c r="R218" s="136"/>
      <c r="S218" s="136"/>
      <c r="T218" s="136"/>
      <c r="U218" s="85"/>
      <c r="V218" s="86"/>
      <c r="W218" s="86"/>
      <c r="X218" s="87"/>
      <c r="Y218" s="88"/>
    </row>
    <row r="219" spans="2:25" s="35" customFormat="1" ht="14.25" customHeight="1" x14ac:dyDescent="0.25"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85"/>
      <c r="O219" s="90"/>
      <c r="P219" s="90"/>
      <c r="Q219" s="136"/>
      <c r="R219" s="136"/>
      <c r="S219" s="136"/>
      <c r="T219" s="136"/>
      <c r="U219" s="85"/>
      <c r="V219" s="86"/>
      <c r="W219" s="86"/>
      <c r="X219" s="87"/>
      <c r="Y219" s="88"/>
    </row>
    <row r="220" spans="2:25" s="35" customFormat="1" ht="14.25" customHeight="1" x14ac:dyDescent="0.25"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85"/>
      <c r="O220" s="90"/>
      <c r="P220" s="90"/>
      <c r="Q220" s="136"/>
      <c r="R220" s="136"/>
      <c r="S220" s="136"/>
      <c r="T220" s="136"/>
      <c r="U220" s="85"/>
      <c r="V220" s="86"/>
      <c r="W220" s="86"/>
      <c r="X220" s="87"/>
      <c r="Y220" s="88"/>
    </row>
    <row r="221" spans="2:25" s="35" customFormat="1" ht="14.25" customHeight="1" x14ac:dyDescent="0.25"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85"/>
      <c r="O221" s="90"/>
      <c r="P221" s="90"/>
      <c r="Q221" s="136"/>
      <c r="R221" s="136"/>
      <c r="S221" s="136"/>
      <c r="T221" s="136"/>
      <c r="U221" s="85"/>
      <c r="V221" s="86"/>
      <c r="W221" s="86"/>
      <c r="X221" s="87"/>
      <c r="Y221" s="88"/>
    </row>
    <row r="222" spans="2:25" s="35" customFormat="1" ht="14.25" customHeight="1" x14ac:dyDescent="0.25"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85"/>
      <c r="O222" s="90"/>
      <c r="P222" s="90"/>
      <c r="Q222" s="136"/>
      <c r="R222" s="136"/>
      <c r="S222" s="136"/>
      <c r="T222" s="136"/>
      <c r="U222" s="85"/>
      <c r="V222" s="86"/>
      <c r="W222" s="86"/>
      <c r="X222" s="87"/>
      <c r="Y222" s="88"/>
    </row>
    <row r="223" spans="2:25" s="35" customFormat="1" ht="14.25" customHeight="1" x14ac:dyDescent="0.25"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85"/>
      <c r="O223" s="90"/>
      <c r="P223" s="90"/>
      <c r="Q223" s="136"/>
      <c r="R223" s="136"/>
      <c r="S223" s="136"/>
      <c r="T223" s="136"/>
      <c r="U223" s="85"/>
      <c r="V223" s="86"/>
      <c r="W223" s="86"/>
      <c r="X223" s="87"/>
      <c r="Y223" s="88"/>
    </row>
    <row r="224" spans="2:25" s="35" customFormat="1" ht="14.25" customHeight="1" x14ac:dyDescent="0.25"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85"/>
      <c r="O224" s="90"/>
      <c r="P224" s="90"/>
      <c r="Q224" s="136"/>
      <c r="R224" s="136"/>
      <c r="S224" s="136"/>
      <c r="T224" s="136"/>
      <c r="U224" s="85"/>
      <c r="V224" s="86"/>
      <c r="W224" s="86"/>
      <c r="X224" s="87"/>
      <c r="Y224" s="88"/>
    </row>
    <row r="225" spans="1:31" ht="14.25" customHeight="1" x14ac:dyDescent="0.25"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85"/>
      <c r="O225" s="90"/>
      <c r="P225" s="90"/>
      <c r="Q225" s="136"/>
      <c r="R225" s="136"/>
      <c r="S225" s="136"/>
      <c r="T225" s="136"/>
      <c r="U225" s="85"/>
      <c r="V225" s="86"/>
      <c r="W225" s="86"/>
      <c r="X225" s="87"/>
      <c r="Y225" s="88"/>
      <c r="Z225" s="35"/>
      <c r="AA225" s="35"/>
      <c r="AB225" s="35"/>
      <c r="AC225" s="35"/>
      <c r="AD225" s="35"/>
      <c r="AE225" s="35"/>
    </row>
    <row r="226" spans="1:31" ht="14.25" customHeight="1" x14ac:dyDescent="0.25"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85"/>
      <c r="O226" s="90"/>
      <c r="P226" s="90"/>
      <c r="Q226" s="136"/>
      <c r="R226" s="136"/>
      <c r="S226" s="136"/>
      <c r="T226" s="136"/>
      <c r="U226" s="85"/>
      <c r="V226" s="86"/>
      <c r="W226" s="86"/>
      <c r="X226" s="87"/>
      <c r="Y226" s="88"/>
      <c r="Z226" s="35"/>
      <c r="AA226" s="35"/>
      <c r="AB226" s="35"/>
      <c r="AC226" s="35"/>
      <c r="AD226" s="35"/>
      <c r="AE226" s="35"/>
    </row>
    <row r="227" spans="1:31" s="35" customFormat="1" ht="14.25" customHeight="1" x14ac:dyDescent="0.25">
      <c r="A227" s="61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</row>
    <row r="228" spans="1:31" ht="14.25" customHeight="1" x14ac:dyDescent="0.25"/>
    <row r="229" spans="1:31" s="70" customFormat="1" ht="14.25" customHeight="1" x14ac:dyDescent="0.25"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6"/>
      <c r="M229" s="36"/>
      <c r="N229" s="36"/>
      <c r="O229" s="35"/>
      <c r="P229" s="35"/>
      <c r="Q229" s="35"/>
      <c r="R229" s="37"/>
      <c r="S229" s="37"/>
      <c r="T229" s="37"/>
      <c r="U229" s="37"/>
      <c r="V229" s="36"/>
      <c r="W229" s="35"/>
      <c r="X229" s="35"/>
      <c r="Y229" s="35"/>
      <c r="Z229" s="35"/>
      <c r="AA229" s="35"/>
      <c r="AB229" s="35"/>
      <c r="AC229" s="35"/>
      <c r="AD229" s="35"/>
      <c r="AE229" s="35"/>
    </row>
    <row r="230" spans="1:31" ht="14.25" customHeight="1" x14ac:dyDescent="0.25"/>
    <row r="231" spans="1:31" ht="14.25" customHeight="1" x14ac:dyDescent="0.25">
      <c r="B231" s="140"/>
      <c r="C231" s="141"/>
      <c r="D231" s="141"/>
      <c r="E231" s="41"/>
      <c r="F231" s="41"/>
      <c r="G231" s="41"/>
      <c r="H231" s="140"/>
      <c r="I231" s="140"/>
      <c r="J231" s="140"/>
      <c r="K231" s="140"/>
      <c r="L231" s="140"/>
      <c r="M231" s="140"/>
      <c r="N231" s="140"/>
      <c r="O231" s="140"/>
      <c r="P231" s="140"/>
      <c r="Q231" s="41"/>
      <c r="W231" s="70"/>
      <c r="X231" s="34"/>
      <c r="Y231" s="70"/>
      <c r="Z231" s="70"/>
      <c r="AA231" s="70"/>
      <c r="AB231" s="70"/>
      <c r="AC231" s="70"/>
      <c r="AD231" s="70"/>
      <c r="AE231" s="70"/>
    </row>
    <row r="232" spans="1:31" ht="14.25" customHeight="1" x14ac:dyDescent="0.25">
      <c r="B232" s="137"/>
      <c r="C232" s="137"/>
      <c r="D232" s="137"/>
      <c r="E232" s="89"/>
      <c r="F232" s="89"/>
      <c r="G232" s="89"/>
      <c r="H232" s="138"/>
      <c r="I232" s="138"/>
      <c r="J232" s="138"/>
      <c r="K232" s="138"/>
      <c r="L232" s="139"/>
      <c r="M232" s="139"/>
      <c r="N232" s="139"/>
      <c r="O232" s="139"/>
      <c r="P232" s="139"/>
      <c r="Q232" s="91"/>
      <c r="X232" s="93"/>
    </row>
    <row r="233" spans="1:31" ht="14.25" customHeight="1" x14ac:dyDescent="0.25">
      <c r="B233" s="137"/>
      <c r="C233" s="137"/>
      <c r="D233" s="137"/>
      <c r="E233" s="89"/>
      <c r="F233" s="89"/>
      <c r="G233" s="89"/>
      <c r="H233" s="138"/>
      <c r="I233" s="138"/>
      <c r="J233" s="138"/>
      <c r="K233" s="138"/>
      <c r="L233" s="139"/>
      <c r="M233" s="139"/>
      <c r="N233" s="139"/>
      <c r="O233" s="139"/>
      <c r="P233" s="139"/>
      <c r="Q233" s="91"/>
      <c r="X233" s="93"/>
    </row>
    <row r="234" spans="1:31" ht="14.25" customHeight="1" x14ac:dyDescent="0.25">
      <c r="B234" s="137"/>
      <c r="C234" s="137"/>
      <c r="D234" s="137"/>
      <c r="E234" s="89"/>
      <c r="F234" s="89"/>
      <c r="G234" s="89"/>
      <c r="H234" s="138"/>
      <c r="I234" s="138"/>
      <c r="J234" s="138"/>
      <c r="K234" s="138"/>
      <c r="L234" s="139"/>
      <c r="M234" s="139"/>
      <c r="N234" s="139"/>
      <c r="O234" s="139"/>
      <c r="P234" s="139"/>
      <c r="Q234" s="91"/>
      <c r="X234" s="93"/>
    </row>
    <row r="235" spans="1:31" ht="14.25" customHeight="1" x14ac:dyDescent="0.25">
      <c r="B235" s="137"/>
      <c r="C235" s="137"/>
      <c r="D235" s="137"/>
      <c r="E235" s="89"/>
      <c r="F235" s="89"/>
      <c r="G235" s="89"/>
      <c r="H235" s="138"/>
      <c r="I235" s="138"/>
      <c r="J235" s="138"/>
      <c r="K235" s="138"/>
      <c r="L235" s="139"/>
      <c r="M235" s="139"/>
      <c r="N235" s="139"/>
      <c r="O235" s="139"/>
      <c r="P235" s="139"/>
      <c r="Q235" s="91"/>
      <c r="X235" s="93"/>
    </row>
    <row r="236" spans="1:31" ht="14.25" customHeight="1" x14ac:dyDescent="0.25">
      <c r="B236" s="137"/>
      <c r="C236" s="137"/>
      <c r="D236" s="137"/>
      <c r="E236" s="89"/>
      <c r="F236" s="89"/>
      <c r="G236" s="89"/>
      <c r="H236" s="138"/>
      <c r="I236" s="138"/>
      <c r="J236" s="138"/>
      <c r="K236" s="138"/>
      <c r="L236" s="139"/>
      <c r="M236" s="139"/>
      <c r="N236" s="139"/>
      <c r="O236" s="139"/>
      <c r="P236" s="139"/>
      <c r="Q236" s="91"/>
      <c r="X236" s="93"/>
    </row>
    <row r="237" spans="1:31" ht="14.25" customHeight="1" x14ac:dyDescent="0.25">
      <c r="B237" s="137"/>
      <c r="C237" s="137"/>
      <c r="D237" s="137"/>
      <c r="E237" s="89"/>
      <c r="F237" s="89"/>
      <c r="G237" s="89"/>
      <c r="H237" s="138"/>
      <c r="I237" s="138"/>
      <c r="J237" s="138"/>
      <c r="K237" s="138"/>
      <c r="L237" s="139"/>
      <c r="M237" s="139"/>
      <c r="N237" s="139"/>
      <c r="O237" s="139"/>
      <c r="P237" s="139"/>
      <c r="Q237" s="91"/>
      <c r="X237" s="93"/>
    </row>
    <row r="238" spans="1:31" ht="14.25" customHeight="1" x14ac:dyDescent="0.25">
      <c r="B238" s="137"/>
      <c r="C238" s="137"/>
      <c r="D238" s="137"/>
      <c r="E238" s="89"/>
      <c r="F238" s="89"/>
      <c r="G238" s="89"/>
      <c r="H238" s="138"/>
      <c r="I238" s="138"/>
      <c r="J238" s="138"/>
      <c r="K238" s="138"/>
      <c r="L238" s="139"/>
      <c r="M238" s="139"/>
      <c r="N238" s="139"/>
      <c r="O238" s="139"/>
      <c r="P238" s="139"/>
      <c r="Q238" s="91"/>
      <c r="X238" s="93"/>
    </row>
    <row r="239" spans="1:31" ht="14.25" customHeight="1" x14ac:dyDescent="0.25">
      <c r="L239" s="95"/>
      <c r="M239" s="95"/>
      <c r="N239" s="95"/>
      <c r="O239" s="95"/>
      <c r="P239" s="95"/>
      <c r="X239" s="92"/>
      <c r="Y239" s="91"/>
    </row>
    <row r="240" spans="1:31" s="35" customFormat="1" ht="14.25" customHeight="1" x14ac:dyDescent="0.25">
      <c r="B240" s="48"/>
      <c r="C240" s="48"/>
      <c r="D240" s="48"/>
      <c r="E240" s="48"/>
      <c r="F240" s="48"/>
      <c r="G240" s="48"/>
      <c r="H240" s="48"/>
      <c r="I240" s="48"/>
      <c r="J240" s="48"/>
      <c r="K240" s="95"/>
      <c r="L240" s="95"/>
      <c r="M240" s="95"/>
      <c r="N240" s="95"/>
      <c r="O240" s="95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</row>
    <row r="241" spans="2:31" s="35" customFormat="1" ht="14.25" customHeight="1" x14ac:dyDescent="0.25">
      <c r="B241" s="140"/>
      <c r="C241" s="141"/>
      <c r="D241" s="141"/>
      <c r="E241" s="142"/>
      <c r="F241" s="142"/>
      <c r="G241" s="142"/>
      <c r="H241" s="142"/>
      <c r="I241" s="142"/>
      <c r="J241" s="142"/>
      <c r="K241" s="142"/>
      <c r="L241" s="142"/>
      <c r="M241" s="142"/>
      <c r="N241" s="41"/>
      <c r="O241" s="41"/>
      <c r="P241" s="140"/>
      <c r="Q241" s="140"/>
      <c r="R241" s="140"/>
      <c r="S241" s="140"/>
      <c r="T241" s="140"/>
      <c r="U241" s="140"/>
      <c r="V241" s="41"/>
      <c r="W241" s="41"/>
      <c r="X241" s="41"/>
      <c r="Y241" s="41"/>
      <c r="Z241" s="48"/>
      <c r="AA241" s="48"/>
      <c r="AB241" s="48"/>
      <c r="AC241" s="48"/>
      <c r="AD241" s="48"/>
      <c r="AE241" s="48"/>
    </row>
    <row r="242" spans="2:31" s="35" customFormat="1" ht="14.25" customHeight="1" x14ac:dyDescent="0.25">
      <c r="B242" s="136"/>
      <c r="C242" s="136"/>
      <c r="D242" s="136"/>
      <c r="E242" s="136"/>
      <c r="F242" s="136"/>
      <c r="G242" s="136"/>
      <c r="H242" s="136"/>
      <c r="I242" s="136"/>
      <c r="J242" s="136"/>
      <c r="K242" s="136"/>
      <c r="L242" s="136"/>
      <c r="M242" s="136"/>
      <c r="N242" s="85"/>
      <c r="O242" s="90"/>
      <c r="P242" s="136"/>
      <c r="Q242" s="136"/>
      <c r="R242" s="136"/>
      <c r="S242" s="136"/>
      <c r="T242" s="136"/>
      <c r="U242" s="136"/>
      <c r="V242" s="86"/>
      <c r="W242" s="86"/>
      <c r="X242" s="87"/>
      <c r="Y242" s="88"/>
    </row>
    <row r="243" spans="2:31" s="35" customFormat="1" ht="14.25" customHeight="1" x14ac:dyDescent="0.25">
      <c r="B243" s="136"/>
      <c r="C243" s="136"/>
      <c r="D243" s="136"/>
      <c r="E243" s="136"/>
      <c r="F243" s="136"/>
      <c r="G243" s="136"/>
      <c r="H243" s="136"/>
      <c r="I243" s="136"/>
      <c r="J243" s="136"/>
      <c r="K243" s="136"/>
      <c r="L243" s="136"/>
      <c r="M243" s="136"/>
      <c r="N243" s="85"/>
      <c r="O243" s="90"/>
      <c r="P243" s="136"/>
      <c r="Q243" s="136"/>
      <c r="R243" s="136"/>
      <c r="S243" s="136"/>
      <c r="T243" s="136"/>
      <c r="U243" s="136"/>
      <c r="V243" s="86"/>
      <c r="W243" s="86"/>
      <c r="X243" s="87"/>
      <c r="Y243" s="88"/>
    </row>
    <row r="244" spans="2:31" s="35" customFormat="1" ht="14.25" customHeight="1" x14ac:dyDescent="0.25">
      <c r="B244" s="136"/>
      <c r="C244" s="136"/>
      <c r="D244" s="136"/>
      <c r="E244" s="136"/>
      <c r="F244" s="136"/>
      <c r="G244" s="136"/>
      <c r="H244" s="136"/>
      <c r="I244" s="136"/>
      <c r="J244" s="136"/>
      <c r="K244" s="136"/>
      <c r="L244" s="136"/>
      <c r="M244" s="136"/>
      <c r="N244" s="85"/>
      <c r="O244" s="90"/>
      <c r="P244" s="136"/>
      <c r="Q244" s="136"/>
      <c r="R244" s="136"/>
      <c r="S244" s="136"/>
      <c r="T244" s="136"/>
      <c r="U244" s="136"/>
      <c r="V244" s="86"/>
      <c r="W244" s="86"/>
      <c r="X244" s="87"/>
      <c r="Y244" s="88"/>
    </row>
    <row r="245" spans="2:31" s="35" customFormat="1" ht="14.25" customHeight="1" x14ac:dyDescent="0.25">
      <c r="B245" s="136"/>
      <c r="C245" s="136"/>
      <c r="D245" s="136"/>
      <c r="E245" s="136"/>
      <c r="F245" s="136"/>
      <c r="G245" s="136"/>
      <c r="H245" s="136"/>
      <c r="I245" s="136"/>
      <c r="J245" s="136"/>
      <c r="K245" s="136"/>
      <c r="L245" s="136"/>
      <c r="M245" s="136"/>
      <c r="N245" s="85"/>
      <c r="O245" s="90"/>
      <c r="P245" s="136"/>
      <c r="Q245" s="136"/>
      <c r="R245" s="136"/>
      <c r="S245" s="136"/>
      <c r="T245" s="136"/>
      <c r="U245" s="136"/>
      <c r="V245" s="86"/>
      <c r="W245" s="86"/>
      <c r="X245" s="87"/>
      <c r="Y245" s="88"/>
    </row>
    <row r="246" spans="2:31" s="35" customFormat="1" ht="14.25" customHeight="1" x14ac:dyDescent="0.25">
      <c r="B246" s="136"/>
      <c r="C246" s="136"/>
      <c r="D246" s="136"/>
      <c r="E246" s="136"/>
      <c r="F246" s="136"/>
      <c r="G246" s="136"/>
      <c r="H246" s="136"/>
      <c r="I246" s="136"/>
      <c r="J246" s="136"/>
      <c r="K246" s="136"/>
      <c r="L246" s="136"/>
      <c r="M246" s="136"/>
      <c r="N246" s="85"/>
      <c r="O246" s="90"/>
      <c r="P246" s="136"/>
      <c r="Q246" s="136"/>
      <c r="R246" s="136"/>
      <c r="S246" s="136"/>
      <c r="T246" s="136"/>
      <c r="U246" s="136"/>
      <c r="V246" s="86"/>
      <c r="W246" s="86"/>
      <c r="X246" s="87"/>
      <c r="Y246" s="88"/>
    </row>
    <row r="247" spans="2:31" s="35" customFormat="1" ht="14.25" customHeight="1" x14ac:dyDescent="0.25"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85"/>
      <c r="O247" s="90"/>
      <c r="P247" s="136"/>
      <c r="Q247" s="136"/>
      <c r="R247" s="136"/>
      <c r="S247" s="136"/>
      <c r="T247" s="136"/>
      <c r="U247" s="136"/>
      <c r="V247" s="86"/>
      <c r="W247" s="86"/>
      <c r="X247" s="87"/>
      <c r="Y247" s="88"/>
    </row>
    <row r="248" spans="2:31" s="35" customFormat="1" ht="14.25" customHeight="1" x14ac:dyDescent="0.25"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85"/>
      <c r="O248" s="90"/>
      <c r="P248" s="136"/>
      <c r="Q248" s="136"/>
      <c r="R248" s="136"/>
      <c r="S248" s="136"/>
      <c r="T248" s="136"/>
      <c r="U248" s="136"/>
      <c r="V248" s="86"/>
      <c r="W248" s="86"/>
      <c r="X248" s="87"/>
      <c r="Y248" s="88"/>
    </row>
    <row r="249" spans="2:31" s="35" customFormat="1" ht="14.25" customHeight="1" x14ac:dyDescent="0.25"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85"/>
      <c r="O249" s="90"/>
      <c r="P249" s="136"/>
      <c r="Q249" s="136"/>
      <c r="R249" s="136"/>
      <c r="S249" s="136"/>
      <c r="T249" s="136"/>
      <c r="U249" s="136"/>
      <c r="V249" s="86"/>
      <c r="W249" s="86"/>
      <c r="X249" s="87"/>
      <c r="Y249" s="88"/>
    </row>
    <row r="250" spans="2:31" s="35" customFormat="1" ht="14.25" customHeight="1" x14ac:dyDescent="0.25"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85"/>
      <c r="O250" s="90"/>
      <c r="P250" s="136"/>
      <c r="Q250" s="136"/>
      <c r="R250" s="136"/>
      <c r="S250" s="136"/>
      <c r="T250" s="136"/>
      <c r="U250" s="136"/>
      <c r="V250" s="86"/>
      <c r="W250" s="86"/>
      <c r="X250" s="87"/>
      <c r="Y250" s="88"/>
    </row>
    <row r="251" spans="2:31" s="35" customFormat="1" ht="14.25" customHeight="1" x14ac:dyDescent="0.25"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85"/>
      <c r="O251" s="90"/>
      <c r="P251" s="136"/>
      <c r="Q251" s="136"/>
      <c r="R251" s="136"/>
      <c r="S251" s="136"/>
      <c r="T251" s="136"/>
      <c r="U251" s="136"/>
      <c r="V251" s="86"/>
      <c r="W251" s="86"/>
      <c r="X251" s="87"/>
      <c r="Y251" s="88"/>
    </row>
    <row r="252" spans="2:31" s="35" customFormat="1" ht="14.25" customHeight="1" x14ac:dyDescent="0.25"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85"/>
      <c r="O252" s="90"/>
      <c r="P252" s="136"/>
      <c r="Q252" s="136"/>
      <c r="R252" s="136"/>
      <c r="S252" s="136"/>
      <c r="T252" s="136"/>
      <c r="U252" s="136"/>
      <c r="V252" s="86"/>
      <c r="W252" s="86"/>
      <c r="X252" s="87"/>
      <c r="Y252" s="88"/>
    </row>
    <row r="253" spans="2:31" s="35" customFormat="1" ht="14.25" customHeight="1" x14ac:dyDescent="0.25"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85"/>
      <c r="O253" s="90"/>
      <c r="P253" s="136"/>
      <c r="Q253" s="136"/>
      <c r="R253" s="136"/>
      <c r="S253" s="136"/>
      <c r="T253" s="136"/>
      <c r="U253" s="136"/>
      <c r="V253" s="86"/>
      <c r="W253" s="86"/>
      <c r="X253" s="87"/>
      <c r="Y253" s="88"/>
    </row>
    <row r="254" spans="2:31" s="35" customFormat="1" ht="14.25" customHeight="1" x14ac:dyDescent="0.25"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85"/>
      <c r="O254" s="90"/>
      <c r="P254" s="136"/>
      <c r="Q254" s="136"/>
      <c r="R254" s="136"/>
      <c r="S254" s="136"/>
      <c r="T254" s="136"/>
      <c r="U254" s="136"/>
      <c r="V254" s="86"/>
      <c r="W254" s="86"/>
      <c r="X254" s="87"/>
      <c r="Y254" s="88"/>
    </row>
    <row r="255" spans="2:31" s="35" customFormat="1" ht="14.25" customHeight="1" x14ac:dyDescent="0.25"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85"/>
      <c r="O255" s="90"/>
      <c r="P255" s="136"/>
      <c r="Q255" s="136"/>
      <c r="R255" s="136"/>
      <c r="S255" s="136"/>
      <c r="T255" s="136"/>
      <c r="U255" s="136"/>
      <c r="V255" s="86"/>
      <c r="W255" s="86"/>
      <c r="X255" s="87"/>
      <c r="Y255" s="88"/>
    </row>
    <row r="256" spans="2:31" s="35" customFormat="1" ht="14.25" customHeight="1" x14ac:dyDescent="0.25"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85"/>
      <c r="O256" s="90"/>
      <c r="P256" s="136"/>
      <c r="Q256" s="136"/>
      <c r="R256" s="136"/>
      <c r="S256" s="136"/>
      <c r="T256" s="136"/>
      <c r="U256" s="136"/>
      <c r="V256" s="86"/>
      <c r="W256" s="86"/>
      <c r="X256" s="87"/>
      <c r="Y256" s="88"/>
    </row>
    <row r="257" spans="2:25" s="35" customFormat="1" ht="14.25" customHeight="1" x14ac:dyDescent="0.25"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85"/>
      <c r="O257" s="90"/>
      <c r="P257" s="136"/>
      <c r="Q257" s="136"/>
      <c r="R257" s="136"/>
      <c r="S257" s="136"/>
      <c r="T257" s="136"/>
      <c r="U257" s="136"/>
      <c r="V257" s="86"/>
      <c r="W257" s="86"/>
      <c r="X257" s="87"/>
      <c r="Y257" s="88"/>
    </row>
    <row r="258" spans="2:25" s="35" customFormat="1" ht="14.25" customHeight="1" x14ac:dyDescent="0.25"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85"/>
      <c r="O258" s="90"/>
      <c r="P258" s="136"/>
      <c r="Q258" s="136"/>
      <c r="R258" s="136"/>
      <c r="S258" s="136"/>
      <c r="T258" s="136"/>
      <c r="U258" s="136"/>
      <c r="V258" s="86"/>
      <c r="W258" s="86"/>
      <c r="X258" s="87"/>
      <c r="Y258" s="88"/>
    </row>
    <row r="259" spans="2:25" s="35" customFormat="1" ht="14.25" customHeight="1" x14ac:dyDescent="0.25"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85"/>
      <c r="O259" s="90"/>
      <c r="P259" s="136"/>
      <c r="Q259" s="136"/>
      <c r="R259" s="136"/>
      <c r="S259" s="136"/>
      <c r="T259" s="136"/>
      <c r="U259" s="136"/>
      <c r="V259" s="86"/>
      <c r="W259" s="86"/>
      <c r="X259" s="87"/>
      <c r="Y259" s="88"/>
    </row>
    <row r="260" spans="2:25" s="35" customFormat="1" ht="14.25" customHeight="1" x14ac:dyDescent="0.25"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85"/>
      <c r="O260" s="90"/>
      <c r="P260" s="136"/>
      <c r="Q260" s="136"/>
      <c r="R260" s="136"/>
      <c r="S260" s="136"/>
      <c r="T260" s="136"/>
      <c r="U260" s="136"/>
      <c r="V260" s="86"/>
      <c r="W260" s="86"/>
      <c r="X260" s="87"/>
      <c r="Y260" s="88"/>
    </row>
    <row r="261" spans="2:25" s="35" customFormat="1" ht="14.25" customHeight="1" x14ac:dyDescent="0.25"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85"/>
      <c r="O261" s="90"/>
      <c r="P261" s="136"/>
      <c r="Q261" s="136"/>
      <c r="R261" s="136"/>
      <c r="S261" s="136"/>
      <c r="T261" s="136"/>
      <c r="U261" s="136"/>
      <c r="V261" s="86"/>
      <c r="W261" s="86"/>
      <c r="X261" s="87"/>
      <c r="Y261" s="88"/>
    </row>
    <row r="262" spans="2:25" s="35" customFormat="1" ht="14.25" customHeight="1" x14ac:dyDescent="0.25"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85"/>
      <c r="O262" s="90"/>
      <c r="P262" s="136"/>
      <c r="Q262" s="136"/>
      <c r="R262" s="136"/>
      <c r="S262" s="136"/>
      <c r="T262" s="136"/>
      <c r="U262" s="136"/>
      <c r="V262" s="86"/>
      <c r="W262" s="86"/>
      <c r="X262" s="87"/>
      <c r="Y262" s="88"/>
    </row>
    <row r="263" spans="2:25" s="35" customFormat="1" ht="14.25" customHeight="1" x14ac:dyDescent="0.25"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85"/>
      <c r="O263" s="90"/>
      <c r="P263" s="136"/>
      <c r="Q263" s="136"/>
      <c r="R263" s="136"/>
      <c r="S263" s="136"/>
      <c r="T263" s="136"/>
      <c r="U263" s="136"/>
      <c r="V263" s="86"/>
      <c r="W263" s="86"/>
      <c r="X263" s="87"/>
      <c r="Y263" s="88"/>
    </row>
    <row r="264" spans="2:25" s="35" customFormat="1" ht="14.25" customHeight="1" x14ac:dyDescent="0.25"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85"/>
      <c r="O264" s="90"/>
      <c r="P264" s="136"/>
      <c r="Q264" s="136"/>
      <c r="R264" s="136"/>
      <c r="S264" s="136"/>
      <c r="T264" s="136"/>
      <c r="U264" s="136"/>
      <c r="V264" s="86"/>
      <c r="W264" s="86"/>
      <c r="X264" s="87"/>
      <c r="Y264" s="88"/>
    </row>
    <row r="265" spans="2:25" s="35" customFormat="1" ht="14.25" customHeight="1" x14ac:dyDescent="0.25"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85"/>
      <c r="O265" s="90"/>
      <c r="P265" s="136"/>
      <c r="Q265" s="136"/>
      <c r="R265" s="136"/>
      <c r="S265" s="136"/>
      <c r="T265" s="136"/>
      <c r="U265" s="136"/>
      <c r="V265" s="86"/>
      <c r="W265" s="86"/>
      <c r="X265" s="87"/>
      <c r="Y265" s="88"/>
    </row>
    <row r="266" spans="2:25" s="35" customFormat="1" ht="14.25" customHeight="1" x14ac:dyDescent="0.25"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85"/>
      <c r="O266" s="90"/>
      <c r="P266" s="136"/>
      <c r="Q266" s="136"/>
      <c r="R266" s="136"/>
      <c r="S266" s="136"/>
      <c r="T266" s="136"/>
      <c r="U266" s="136"/>
      <c r="V266" s="86"/>
      <c r="W266" s="86"/>
      <c r="X266" s="87"/>
      <c r="Y266" s="88"/>
    </row>
    <row r="267" spans="2:25" s="35" customFormat="1" ht="14.25" customHeight="1" x14ac:dyDescent="0.25"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85"/>
      <c r="O267" s="90"/>
      <c r="P267" s="136"/>
      <c r="Q267" s="136"/>
      <c r="R267" s="136"/>
      <c r="S267" s="136"/>
      <c r="T267" s="136"/>
      <c r="U267" s="136"/>
      <c r="V267" s="86"/>
      <c r="W267" s="86"/>
      <c r="X267" s="87"/>
      <c r="Y267" s="88"/>
    </row>
    <row r="268" spans="2:25" s="35" customFormat="1" ht="14.25" customHeight="1" x14ac:dyDescent="0.25"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85"/>
      <c r="O268" s="90"/>
      <c r="P268" s="136"/>
      <c r="Q268" s="136"/>
      <c r="R268" s="136"/>
      <c r="S268" s="136"/>
      <c r="T268" s="136"/>
      <c r="U268" s="136"/>
      <c r="V268" s="86"/>
      <c r="W268" s="86"/>
      <c r="X268" s="87"/>
      <c r="Y268" s="88"/>
    </row>
    <row r="269" spans="2:25" s="35" customFormat="1" ht="14.25" customHeight="1" x14ac:dyDescent="0.25"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85"/>
      <c r="O269" s="90"/>
      <c r="P269" s="136"/>
      <c r="Q269" s="136"/>
      <c r="R269" s="136"/>
      <c r="S269" s="136"/>
      <c r="T269" s="136"/>
      <c r="U269" s="136"/>
      <c r="V269" s="86"/>
      <c r="W269" s="86"/>
      <c r="X269" s="87"/>
      <c r="Y269" s="88"/>
    </row>
    <row r="270" spans="2:25" s="35" customFormat="1" ht="14.25" customHeight="1" x14ac:dyDescent="0.25"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85"/>
      <c r="O270" s="90"/>
      <c r="P270" s="136"/>
      <c r="Q270" s="136"/>
      <c r="R270" s="136"/>
      <c r="S270" s="136"/>
      <c r="T270" s="136"/>
      <c r="U270" s="136"/>
      <c r="V270" s="86"/>
      <c r="W270" s="86"/>
      <c r="X270" s="87"/>
      <c r="Y270" s="88"/>
    </row>
    <row r="271" spans="2:25" s="35" customFormat="1" ht="14.25" customHeight="1" x14ac:dyDescent="0.25"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85"/>
      <c r="O271" s="90"/>
      <c r="P271" s="136"/>
      <c r="Q271" s="136"/>
      <c r="R271" s="136"/>
      <c r="S271" s="136"/>
      <c r="T271" s="136"/>
      <c r="U271" s="136"/>
      <c r="V271" s="86"/>
      <c r="W271" s="86"/>
      <c r="X271" s="87"/>
      <c r="Y271" s="88"/>
    </row>
    <row r="272" spans="2:25" s="35" customFormat="1" ht="14.25" customHeight="1" x14ac:dyDescent="0.25"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85"/>
      <c r="O272" s="90"/>
      <c r="P272" s="136"/>
      <c r="Q272" s="136"/>
      <c r="R272" s="136"/>
      <c r="S272" s="136"/>
      <c r="T272" s="136"/>
      <c r="U272" s="136"/>
      <c r="V272" s="86"/>
      <c r="W272" s="86"/>
      <c r="X272" s="87"/>
      <c r="Y272" s="88"/>
    </row>
    <row r="273" spans="2:25" s="35" customFormat="1" ht="14.25" customHeight="1" x14ac:dyDescent="0.25"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85"/>
      <c r="O273" s="90"/>
      <c r="P273" s="136"/>
      <c r="Q273" s="136"/>
      <c r="R273" s="136"/>
      <c r="S273" s="136"/>
      <c r="T273" s="136"/>
      <c r="U273" s="136"/>
      <c r="V273" s="86"/>
      <c r="W273" s="86"/>
      <c r="X273" s="87"/>
      <c r="Y273" s="88"/>
    </row>
    <row r="274" spans="2:25" s="35" customFormat="1" ht="14.25" customHeight="1" x14ac:dyDescent="0.25"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85"/>
      <c r="O274" s="90"/>
      <c r="P274" s="136"/>
      <c r="Q274" s="136"/>
      <c r="R274" s="136"/>
      <c r="S274" s="136"/>
      <c r="T274" s="136"/>
      <c r="U274" s="136"/>
      <c r="V274" s="86"/>
      <c r="W274" s="86"/>
      <c r="X274" s="87"/>
      <c r="Y274" s="88"/>
    </row>
    <row r="275" spans="2:25" s="35" customFormat="1" ht="14.25" customHeight="1" x14ac:dyDescent="0.25"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85"/>
      <c r="O275" s="90"/>
      <c r="P275" s="136"/>
      <c r="Q275" s="136"/>
      <c r="R275" s="136"/>
      <c r="S275" s="136"/>
      <c r="T275" s="136"/>
      <c r="U275" s="136"/>
      <c r="V275" s="86"/>
      <c r="W275" s="86"/>
      <c r="X275" s="87"/>
      <c r="Y275" s="88"/>
    </row>
    <row r="276" spans="2:25" s="35" customFormat="1" ht="14.25" customHeight="1" x14ac:dyDescent="0.25"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85"/>
      <c r="O276" s="90"/>
      <c r="P276" s="136"/>
      <c r="Q276" s="136"/>
      <c r="R276" s="136"/>
      <c r="S276" s="136"/>
      <c r="T276" s="136"/>
      <c r="U276" s="136"/>
      <c r="V276" s="86"/>
      <c r="W276" s="86"/>
      <c r="X276" s="87"/>
      <c r="Y276" s="88"/>
    </row>
    <row r="277" spans="2:25" s="35" customFormat="1" ht="14.25" customHeight="1" x14ac:dyDescent="0.25"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85"/>
      <c r="O277" s="90"/>
      <c r="P277" s="136"/>
      <c r="Q277" s="136"/>
      <c r="R277" s="136"/>
      <c r="S277" s="136"/>
      <c r="T277" s="136"/>
      <c r="U277" s="136"/>
      <c r="V277" s="86"/>
      <c r="W277" s="86"/>
      <c r="X277" s="87"/>
      <c r="Y277" s="88"/>
    </row>
    <row r="278" spans="2:25" s="35" customFormat="1" ht="14.25" customHeight="1" x14ac:dyDescent="0.25"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85"/>
      <c r="O278" s="90"/>
      <c r="P278" s="136"/>
      <c r="Q278" s="136"/>
      <c r="R278" s="136"/>
      <c r="S278" s="136"/>
      <c r="T278" s="136"/>
      <c r="U278" s="136"/>
      <c r="V278" s="86"/>
      <c r="W278" s="86"/>
      <c r="X278" s="87"/>
      <c r="Y278" s="88"/>
    </row>
    <row r="279" spans="2:25" s="35" customFormat="1" ht="14.25" customHeight="1" x14ac:dyDescent="0.25"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85"/>
      <c r="O279" s="90"/>
      <c r="P279" s="136"/>
      <c r="Q279" s="136"/>
      <c r="R279" s="136"/>
      <c r="S279" s="136"/>
      <c r="T279" s="136"/>
      <c r="U279" s="136"/>
      <c r="V279" s="86"/>
      <c r="W279" s="86"/>
      <c r="X279" s="87"/>
      <c r="Y279" s="88"/>
    </row>
    <row r="280" spans="2:25" s="35" customFormat="1" ht="14.25" customHeight="1" x14ac:dyDescent="0.25"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85"/>
      <c r="O280" s="90"/>
      <c r="P280" s="136"/>
      <c r="Q280" s="136"/>
      <c r="R280" s="136"/>
      <c r="S280" s="136"/>
      <c r="T280" s="136"/>
      <c r="U280" s="136"/>
      <c r="V280" s="86"/>
      <c r="W280" s="86"/>
      <c r="X280" s="87"/>
      <c r="Y280" s="88"/>
    </row>
    <row r="281" spans="2:25" s="35" customFormat="1" ht="14.25" customHeight="1" x14ac:dyDescent="0.25"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85"/>
      <c r="O281" s="90"/>
      <c r="P281" s="136"/>
      <c r="Q281" s="136"/>
      <c r="R281" s="136"/>
      <c r="S281" s="136"/>
      <c r="T281" s="136"/>
      <c r="U281" s="136"/>
      <c r="V281" s="86"/>
      <c r="W281" s="86"/>
      <c r="X281" s="87"/>
      <c r="Y281" s="88"/>
    </row>
    <row r="282" spans="2:25" s="35" customFormat="1" ht="14.25" customHeight="1" x14ac:dyDescent="0.25"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85"/>
      <c r="O282" s="90"/>
      <c r="P282" s="136"/>
      <c r="Q282" s="136"/>
      <c r="R282" s="136"/>
      <c r="S282" s="136"/>
      <c r="T282" s="136"/>
      <c r="U282" s="136"/>
      <c r="V282" s="86"/>
      <c r="W282" s="86"/>
      <c r="X282" s="87"/>
      <c r="Y282" s="88"/>
    </row>
    <row r="283" spans="2:25" s="35" customFormat="1" ht="14.25" customHeight="1" x14ac:dyDescent="0.25"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85"/>
      <c r="O283" s="90"/>
      <c r="P283" s="136"/>
      <c r="Q283" s="136"/>
      <c r="R283" s="136"/>
      <c r="S283" s="136"/>
      <c r="T283" s="136"/>
      <c r="U283" s="136"/>
      <c r="V283" s="86"/>
      <c r="W283" s="86"/>
      <c r="X283" s="87"/>
      <c r="Y283" s="88"/>
    </row>
    <row r="284" spans="2:25" s="35" customFormat="1" ht="14.25" customHeight="1" x14ac:dyDescent="0.25"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85"/>
      <c r="O284" s="90"/>
      <c r="P284" s="136"/>
      <c r="Q284" s="136"/>
      <c r="R284" s="136"/>
      <c r="S284" s="136"/>
      <c r="T284" s="136"/>
      <c r="U284" s="136"/>
      <c r="V284" s="86"/>
      <c r="W284" s="86"/>
      <c r="X284" s="87"/>
      <c r="Y284" s="88"/>
    </row>
    <row r="285" spans="2:25" s="35" customFormat="1" ht="14.25" customHeight="1" x14ac:dyDescent="0.25"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85"/>
      <c r="O285" s="90"/>
      <c r="P285" s="136"/>
      <c r="Q285" s="136"/>
      <c r="R285" s="136"/>
      <c r="S285" s="136"/>
      <c r="T285" s="136"/>
      <c r="U285" s="136"/>
      <c r="V285" s="86"/>
      <c r="W285" s="86"/>
      <c r="X285" s="87"/>
      <c r="Y285" s="88"/>
    </row>
    <row r="286" spans="2:25" s="35" customFormat="1" ht="14.25" customHeight="1" x14ac:dyDescent="0.25"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85"/>
      <c r="O286" s="90"/>
      <c r="P286" s="136"/>
      <c r="Q286" s="136"/>
      <c r="R286" s="136"/>
      <c r="S286" s="136"/>
      <c r="T286" s="136"/>
      <c r="U286" s="136"/>
      <c r="V286" s="86"/>
      <c r="W286" s="86"/>
      <c r="X286" s="87"/>
      <c r="Y286" s="88"/>
    </row>
    <row r="287" spans="2:25" s="35" customFormat="1" ht="14.25" customHeight="1" x14ac:dyDescent="0.25"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85"/>
      <c r="O287" s="90"/>
      <c r="P287" s="136"/>
      <c r="Q287" s="136"/>
      <c r="R287" s="136"/>
      <c r="S287" s="136"/>
      <c r="T287" s="136"/>
      <c r="U287" s="136"/>
      <c r="V287" s="86"/>
      <c r="W287" s="86"/>
      <c r="X287" s="87"/>
      <c r="Y287" s="88"/>
    </row>
    <row r="288" spans="2:25" s="35" customFormat="1" ht="14.25" customHeight="1" x14ac:dyDescent="0.25"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85"/>
      <c r="O288" s="90"/>
      <c r="P288" s="136"/>
      <c r="Q288" s="136"/>
      <c r="R288" s="136"/>
      <c r="S288" s="136"/>
      <c r="T288" s="136"/>
      <c r="U288" s="136"/>
      <c r="V288" s="86"/>
      <c r="W288" s="86"/>
      <c r="X288" s="87"/>
      <c r="Y288" s="88"/>
    </row>
    <row r="289" spans="1:31" s="35" customFormat="1" ht="14.25" customHeight="1" x14ac:dyDescent="0.25"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85"/>
      <c r="O289" s="90"/>
      <c r="P289" s="136"/>
      <c r="Q289" s="136"/>
      <c r="R289" s="136"/>
      <c r="S289" s="136"/>
      <c r="T289" s="136"/>
      <c r="U289" s="136"/>
      <c r="V289" s="86"/>
      <c r="W289" s="86"/>
      <c r="X289" s="87"/>
      <c r="Y289" s="88"/>
    </row>
    <row r="290" spans="1:31" ht="14.25" customHeight="1" x14ac:dyDescent="0.25"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85"/>
      <c r="O290" s="90"/>
      <c r="P290" s="136"/>
      <c r="Q290" s="136"/>
      <c r="R290" s="136"/>
      <c r="S290" s="136"/>
      <c r="T290" s="136"/>
      <c r="U290" s="136"/>
      <c r="V290" s="86"/>
      <c r="W290" s="86"/>
      <c r="X290" s="87"/>
      <c r="Y290" s="88"/>
      <c r="Z290" s="35"/>
      <c r="AA290" s="35"/>
      <c r="AB290" s="35"/>
      <c r="AC290" s="35"/>
      <c r="AD290" s="35"/>
      <c r="AE290" s="35"/>
    </row>
    <row r="291" spans="1:31" ht="14.25" customHeight="1" x14ac:dyDescent="0.25"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85"/>
      <c r="O291" s="90"/>
      <c r="P291" s="136"/>
      <c r="Q291" s="136"/>
      <c r="R291" s="136"/>
      <c r="S291" s="136"/>
      <c r="T291" s="136"/>
      <c r="U291" s="136"/>
      <c r="V291" s="86"/>
      <c r="W291" s="86"/>
      <c r="X291" s="87"/>
      <c r="Y291" s="88"/>
      <c r="Z291" s="35"/>
      <c r="AA291" s="35"/>
      <c r="AB291" s="35"/>
      <c r="AC291" s="35"/>
      <c r="AD291" s="35"/>
      <c r="AE291" s="35"/>
    </row>
    <row r="292" spans="1:31" ht="14.25" customHeight="1" x14ac:dyDescent="0.25">
      <c r="A292" s="61"/>
    </row>
    <row r="293" spans="1:31" ht="14.25" customHeight="1" x14ac:dyDescent="0.25"/>
    <row r="294" spans="1:31" ht="14.25" customHeight="1" x14ac:dyDescent="0.25">
      <c r="A294" s="70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6"/>
      <c r="M294" s="36"/>
      <c r="N294" s="36"/>
      <c r="O294" s="35"/>
      <c r="P294" s="35"/>
      <c r="Q294" s="35"/>
      <c r="R294" s="37"/>
      <c r="S294" s="37"/>
      <c r="T294" s="37"/>
      <c r="U294" s="37"/>
      <c r="V294" s="36"/>
      <c r="W294" s="35"/>
      <c r="X294" s="35"/>
      <c r="Y294" s="35"/>
      <c r="Z294" s="35"/>
      <c r="AA294" s="35"/>
      <c r="AB294" s="35"/>
      <c r="AC294" s="35"/>
      <c r="AD294" s="35"/>
      <c r="AE294" s="35"/>
    </row>
    <row r="295" spans="1:31" ht="14.25" customHeight="1" x14ac:dyDescent="0.25"/>
    <row r="296" spans="1:31" ht="14.25" customHeight="1" x14ac:dyDescent="0.25">
      <c r="B296" s="140"/>
      <c r="C296" s="141"/>
      <c r="D296" s="141"/>
      <c r="E296" s="41"/>
      <c r="F296" s="41"/>
      <c r="G296" s="41"/>
      <c r="H296" s="140"/>
      <c r="I296" s="140"/>
      <c r="J296" s="140"/>
      <c r="K296" s="140"/>
      <c r="L296" s="41"/>
      <c r="M296" s="140"/>
      <c r="N296" s="140"/>
      <c r="O296" s="140"/>
      <c r="P296" s="140"/>
      <c r="Q296" s="140"/>
      <c r="R296" s="41"/>
      <c r="X296" s="70"/>
      <c r="Y296" s="34"/>
      <c r="Z296" s="70"/>
      <c r="AE296" s="70"/>
    </row>
    <row r="297" spans="1:31" ht="14.25" customHeight="1" x14ac:dyDescent="0.25">
      <c r="B297" s="137"/>
      <c r="C297" s="137"/>
      <c r="D297" s="137"/>
      <c r="E297" s="89"/>
      <c r="F297" s="89"/>
      <c r="G297" s="89"/>
      <c r="H297" s="138"/>
      <c r="I297" s="138"/>
      <c r="J297" s="138"/>
      <c r="K297" s="138"/>
      <c r="L297" s="90"/>
      <c r="M297" s="139"/>
      <c r="N297" s="139"/>
      <c r="O297" s="139"/>
      <c r="P297" s="139"/>
      <c r="Q297" s="139"/>
      <c r="R297" s="91"/>
      <c r="Y297" s="93"/>
    </row>
    <row r="298" spans="1:31" ht="14.25" customHeight="1" x14ac:dyDescent="0.25">
      <c r="B298" s="137"/>
      <c r="C298" s="137"/>
      <c r="D298" s="137"/>
      <c r="E298" s="89"/>
      <c r="F298" s="89"/>
      <c r="G298" s="89"/>
      <c r="H298" s="138"/>
      <c r="I298" s="138"/>
      <c r="J298" s="138"/>
      <c r="K298" s="138"/>
      <c r="L298" s="90"/>
      <c r="M298" s="139"/>
      <c r="N298" s="139"/>
      <c r="O298" s="139"/>
      <c r="P298" s="139"/>
      <c r="Q298" s="139"/>
      <c r="R298" s="91"/>
      <c r="Y298" s="93"/>
    </row>
    <row r="299" spans="1:31" ht="14.25" customHeight="1" x14ac:dyDescent="0.25">
      <c r="B299" s="137"/>
      <c r="C299" s="137"/>
      <c r="D299" s="137"/>
      <c r="E299" s="89"/>
      <c r="F299" s="89"/>
      <c r="G299" s="89"/>
      <c r="H299" s="138"/>
      <c r="I299" s="138"/>
      <c r="J299" s="138"/>
      <c r="K299" s="138"/>
      <c r="L299" s="90"/>
      <c r="M299" s="139"/>
      <c r="N299" s="139"/>
      <c r="O299" s="139"/>
      <c r="P299" s="139"/>
      <c r="Q299" s="139"/>
      <c r="R299" s="91"/>
      <c r="Y299" s="93"/>
    </row>
    <row r="300" spans="1:31" ht="14.25" customHeight="1" x14ac:dyDescent="0.25">
      <c r="B300" s="137"/>
      <c r="C300" s="137"/>
      <c r="D300" s="137"/>
      <c r="E300" s="89"/>
      <c r="F300" s="89"/>
      <c r="G300" s="89"/>
      <c r="H300" s="138"/>
      <c r="I300" s="138"/>
      <c r="J300" s="138"/>
      <c r="K300" s="138"/>
      <c r="L300" s="90"/>
      <c r="M300" s="139"/>
      <c r="N300" s="139"/>
      <c r="O300" s="139"/>
      <c r="P300" s="139"/>
      <c r="Q300" s="139"/>
      <c r="R300" s="91"/>
      <c r="Y300" s="93"/>
    </row>
    <row r="301" spans="1:31" ht="14.25" customHeight="1" x14ac:dyDescent="0.25">
      <c r="B301" s="137"/>
      <c r="C301" s="137"/>
      <c r="D301" s="137"/>
      <c r="E301" s="89"/>
      <c r="F301" s="89"/>
      <c r="G301" s="89"/>
      <c r="H301" s="138"/>
      <c r="I301" s="138"/>
      <c r="J301" s="138"/>
      <c r="K301" s="138"/>
      <c r="L301" s="90"/>
      <c r="M301" s="139"/>
      <c r="N301" s="139"/>
      <c r="O301" s="139"/>
      <c r="P301" s="139"/>
      <c r="Q301" s="139"/>
      <c r="R301" s="91"/>
      <c r="Y301" s="93"/>
    </row>
    <row r="302" spans="1:31" ht="14.25" customHeight="1" x14ac:dyDescent="0.25">
      <c r="B302" s="137"/>
      <c r="C302" s="137"/>
      <c r="D302" s="137"/>
      <c r="E302" s="89"/>
      <c r="F302" s="89"/>
      <c r="G302" s="89"/>
      <c r="H302" s="138"/>
      <c r="I302" s="138"/>
      <c r="J302" s="138"/>
      <c r="K302" s="138"/>
      <c r="L302" s="90"/>
      <c r="M302" s="139"/>
      <c r="N302" s="139"/>
      <c r="O302" s="139"/>
      <c r="P302" s="139"/>
      <c r="Q302" s="139"/>
      <c r="R302" s="91"/>
      <c r="Y302" s="93"/>
    </row>
    <row r="303" spans="1:31" ht="14.25" customHeight="1" x14ac:dyDescent="0.25">
      <c r="L303" s="95"/>
      <c r="M303" s="95"/>
      <c r="N303" s="95"/>
      <c r="O303" s="95"/>
      <c r="P303" s="95"/>
      <c r="Y303" s="92"/>
      <c r="Z303" s="91"/>
    </row>
    <row r="304" spans="1:31" ht="14.25" customHeight="1" x14ac:dyDescent="0.25">
      <c r="A304" s="35"/>
      <c r="K304" s="95"/>
      <c r="L304" s="95"/>
      <c r="M304" s="95"/>
      <c r="N304" s="95"/>
      <c r="O304" s="95"/>
    </row>
    <row r="305" spans="1:26" ht="14.25" customHeight="1" x14ac:dyDescent="0.25">
      <c r="A305" s="35"/>
      <c r="B305" s="140"/>
      <c r="C305" s="141"/>
      <c r="D305" s="141"/>
      <c r="E305" s="142"/>
      <c r="F305" s="142"/>
      <c r="G305" s="142"/>
      <c r="H305" s="142"/>
      <c r="I305" s="142"/>
      <c r="J305" s="142"/>
      <c r="K305" s="142"/>
      <c r="L305" s="142"/>
      <c r="M305" s="142"/>
      <c r="N305" s="41"/>
      <c r="O305" s="41"/>
      <c r="P305" s="140"/>
      <c r="Q305" s="140"/>
      <c r="R305" s="140"/>
      <c r="S305" s="140"/>
      <c r="T305" s="140"/>
      <c r="U305" s="140"/>
      <c r="V305" s="41"/>
      <c r="W305" s="41"/>
      <c r="X305" s="41"/>
      <c r="Y305" s="41"/>
    </row>
    <row r="306" spans="1:26" ht="14.25" customHeight="1" x14ac:dyDescent="0.25">
      <c r="A306" s="35"/>
      <c r="B306" s="136"/>
      <c r="C306" s="136"/>
      <c r="D306" s="136"/>
      <c r="E306" s="136"/>
      <c r="F306" s="136"/>
      <c r="G306" s="136"/>
      <c r="H306" s="136"/>
      <c r="I306" s="136"/>
      <c r="J306" s="136"/>
      <c r="K306" s="136"/>
      <c r="L306" s="136"/>
      <c r="M306" s="136"/>
      <c r="N306" s="85"/>
      <c r="O306" s="90"/>
      <c r="P306" s="136"/>
      <c r="Q306" s="136"/>
      <c r="R306" s="136"/>
      <c r="S306" s="136"/>
      <c r="T306" s="136"/>
      <c r="U306" s="136"/>
      <c r="V306" s="86"/>
      <c r="W306" s="86"/>
      <c r="X306" s="87"/>
      <c r="Y306" s="88"/>
      <c r="Z306" s="35"/>
    </row>
    <row r="307" spans="1:26" ht="14.25" customHeight="1" x14ac:dyDescent="0.25">
      <c r="A307" s="35"/>
      <c r="B307" s="136"/>
      <c r="C307" s="136"/>
      <c r="D307" s="136"/>
      <c r="E307" s="136"/>
      <c r="F307" s="136"/>
      <c r="G307" s="136"/>
      <c r="H307" s="136"/>
      <c r="I307" s="136"/>
      <c r="J307" s="136"/>
      <c r="K307" s="136"/>
      <c r="L307" s="136"/>
      <c r="M307" s="136"/>
      <c r="N307" s="85"/>
      <c r="O307" s="90"/>
      <c r="P307" s="136"/>
      <c r="Q307" s="136"/>
      <c r="R307" s="136"/>
      <c r="S307" s="136"/>
      <c r="T307" s="136"/>
      <c r="U307" s="136"/>
      <c r="V307" s="86"/>
      <c r="W307" s="86"/>
      <c r="X307" s="87"/>
      <c r="Y307" s="88"/>
      <c r="Z307" s="35"/>
    </row>
    <row r="308" spans="1:26" ht="14.25" customHeight="1" x14ac:dyDescent="0.25">
      <c r="A308" s="35"/>
      <c r="B308" s="136"/>
      <c r="C308" s="136"/>
      <c r="D308" s="136"/>
      <c r="E308" s="136"/>
      <c r="F308" s="136"/>
      <c r="G308" s="136"/>
      <c r="H308" s="136"/>
      <c r="I308" s="136"/>
      <c r="J308" s="136"/>
      <c r="K308" s="136"/>
      <c r="L308" s="136"/>
      <c r="M308" s="136"/>
      <c r="N308" s="85"/>
      <c r="O308" s="90"/>
      <c r="P308" s="136"/>
      <c r="Q308" s="136"/>
      <c r="R308" s="136"/>
      <c r="S308" s="136"/>
      <c r="T308" s="136"/>
      <c r="U308" s="136"/>
      <c r="V308" s="86"/>
      <c r="W308" s="86"/>
      <c r="X308" s="87"/>
      <c r="Y308" s="88"/>
      <c r="Z308" s="35"/>
    </row>
    <row r="309" spans="1:26" ht="14.25" customHeight="1" x14ac:dyDescent="0.25">
      <c r="A309" s="35"/>
      <c r="B309" s="136"/>
      <c r="C309" s="136"/>
      <c r="D309" s="136"/>
      <c r="E309" s="136"/>
      <c r="F309" s="136"/>
      <c r="G309" s="136"/>
      <c r="H309" s="136"/>
      <c r="I309" s="136"/>
      <c r="J309" s="136"/>
      <c r="K309" s="136"/>
      <c r="L309" s="136"/>
      <c r="M309" s="136"/>
      <c r="N309" s="85"/>
      <c r="O309" s="90"/>
      <c r="P309" s="136"/>
      <c r="Q309" s="136"/>
      <c r="R309" s="136"/>
      <c r="S309" s="136"/>
      <c r="T309" s="136"/>
      <c r="U309" s="136"/>
      <c r="V309" s="86"/>
      <c r="W309" s="86"/>
      <c r="X309" s="87"/>
      <c r="Y309" s="88"/>
      <c r="Z309" s="35"/>
    </row>
    <row r="310" spans="1:26" ht="14.25" customHeight="1" x14ac:dyDescent="0.25">
      <c r="A310" s="35"/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85"/>
      <c r="O310" s="90"/>
      <c r="P310" s="136"/>
      <c r="Q310" s="136"/>
      <c r="R310" s="136"/>
      <c r="S310" s="136"/>
      <c r="T310" s="136"/>
      <c r="U310" s="136"/>
      <c r="V310" s="86"/>
      <c r="W310" s="86"/>
      <c r="X310" s="87"/>
      <c r="Y310" s="88"/>
      <c r="Z310" s="35"/>
    </row>
    <row r="311" spans="1:26" ht="14.25" customHeight="1" x14ac:dyDescent="0.25">
      <c r="A311" s="35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85"/>
      <c r="O311" s="90"/>
      <c r="P311" s="136"/>
      <c r="Q311" s="136"/>
      <c r="R311" s="136"/>
      <c r="S311" s="136"/>
      <c r="T311" s="136"/>
      <c r="U311" s="136"/>
      <c r="V311" s="86"/>
      <c r="W311" s="86"/>
      <c r="X311" s="87"/>
      <c r="Y311" s="88"/>
      <c r="Z311" s="35"/>
    </row>
    <row r="312" spans="1:26" ht="14.25" customHeight="1" x14ac:dyDescent="0.25">
      <c r="A312" s="35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85"/>
      <c r="O312" s="90"/>
      <c r="P312" s="136"/>
      <c r="Q312" s="136"/>
      <c r="R312" s="136"/>
      <c r="S312" s="136"/>
      <c r="T312" s="136"/>
      <c r="U312" s="136"/>
      <c r="V312" s="86"/>
      <c r="W312" s="86"/>
      <c r="X312" s="87"/>
      <c r="Y312" s="88"/>
      <c r="Z312" s="35"/>
    </row>
    <row r="313" spans="1:26" ht="14.25" customHeight="1" x14ac:dyDescent="0.25">
      <c r="A313" s="35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85"/>
      <c r="O313" s="90"/>
      <c r="P313" s="136"/>
      <c r="Q313" s="136"/>
      <c r="R313" s="136"/>
      <c r="S313" s="136"/>
      <c r="T313" s="136"/>
      <c r="U313" s="136"/>
      <c r="V313" s="86"/>
      <c r="W313" s="86"/>
      <c r="X313" s="87"/>
      <c r="Y313" s="88"/>
      <c r="Z313" s="35"/>
    </row>
    <row r="314" spans="1:26" ht="14.25" customHeight="1" x14ac:dyDescent="0.25">
      <c r="A314" s="35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85"/>
      <c r="O314" s="90"/>
      <c r="P314" s="136"/>
      <c r="Q314" s="136"/>
      <c r="R314" s="136"/>
      <c r="S314" s="136"/>
      <c r="T314" s="136"/>
      <c r="U314" s="136"/>
      <c r="V314" s="86"/>
      <c r="W314" s="86"/>
      <c r="X314" s="87"/>
      <c r="Y314" s="88"/>
      <c r="Z314" s="35"/>
    </row>
    <row r="315" spans="1:26" ht="14.25" customHeight="1" x14ac:dyDescent="0.25">
      <c r="A315" s="35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85"/>
      <c r="O315" s="90"/>
      <c r="P315" s="136"/>
      <c r="Q315" s="136"/>
      <c r="R315" s="136"/>
      <c r="S315" s="136"/>
      <c r="T315" s="136"/>
      <c r="U315" s="136"/>
      <c r="V315" s="86"/>
      <c r="W315" s="86"/>
      <c r="X315" s="87"/>
      <c r="Y315" s="88"/>
      <c r="Z315" s="35"/>
    </row>
    <row r="316" spans="1:26" ht="14.25" customHeight="1" x14ac:dyDescent="0.25">
      <c r="A316" s="35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85"/>
      <c r="O316" s="90"/>
      <c r="P316" s="136"/>
      <c r="Q316" s="136"/>
      <c r="R316" s="136"/>
      <c r="S316" s="136"/>
      <c r="T316" s="136"/>
      <c r="U316" s="136"/>
      <c r="V316" s="86"/>
      <c r="W316" s="86"/>
      <c r="X316" s="87"/>
      <c r="Y316" s="88"/>
      <c r="Z316" s="35"/>
    </row>
    <row r="317" spans="1:26" ht="14.25" customHeight="1" x14ac:dyDescent="0.25">
      <c r="A317" s="35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85"/>
      <c r="O317" s="90"/>
      <c r="P317" s="136"/>
      <c r="Q317" s="136"/>
      <c r="R317" s="136"/>
      <c r="S317" s="136"/>
      <c r="T317" s="136"/>
      <c r="U317" s="136"/>
      <c r="V317" s="86"/>
      <c r="W317" s="86"/>
      <c r="X317" s="87"/>
      <c r="Y317" s="88"/>
      <c r="Z317" s="35"/>
    </row>
    <row r="318" spans="1:26" ht="14.25" customHeight="1" x14ac:dyDescent="0.25">
      <c r="A318" s="35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85"/>
      <c r="O318" s="90"/>
      <c r="P318" s="136"/>
      <c r="Q318" s="136"/>
      <c r="R318" s="136"/>
      <c r="S318" s="136"/>
      <c r="T318" s="136"/>
      <c r="U318" s="136"/>
      <c r="V318" s="86"/>
      <c r="W318" s="86"/>
      <c r="X318" s="87"/>
      <c r="Y318" s="88"/>
      <c r="Z318" s="35"/>
    </row>
    <row r="319" spans="1:26" ht="14.25" customHeight="1" x14ac:dyDescent="0.25">
      <c r="A319" s="35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85"/>
      <c r="O319" s="90"/>
      <c r="P319" s="136"/>
      <c r="Q319" s="136"/>
      <c r="R319" s="136"/>
      <c r="S319" s="136"/>
      <c r="T319" s="136"/>
      <c r="U319" s="136"/>
      <c r="V319" s="86"/>
      <c r="W319" s="86"/>
      <c r="X319" s="87"/>
      <c r="Y319" s="88"/>
      <c r="Z319" s="35"/>
    </row>
    <row r="320" spans="1:26" ht="14.25" customHeight="1" x14ac:dyDescent="0.25">
      <c r="A320" s="35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85"/>
      <c r="O320" s="90"/>
      <c r="P320" s="136"/>
      <c r="Q320" s="136"/>
      <c r="R320" s="136"/>
      <c r="S320" s="136"/>
      <c r="T320" s="136"/>
      <c r="U320" s="136"/>
      <c r="V320" s="86"/>
      <c r="W320" s="86"/>
      <c r="X320" s="87"/>
      <c r="Y320" s="88"/>
      <c r="Z320" s="35"/>
    </row>
    <row r="321" spans="1:26" ht="14.25" customHeight="1" x14ac:dyDescent="0.25">
      <c r="A321" s="35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85"/>
      <c r="O321" s="90"/>
      <c r="P321" s="136"/>
      <c r="Q321" s="136"/>
      <c r="R321" s="136"/>
      <c r="S321" s="136"/>
      <c r="T321" s="136"/>
      <c r="U321" s="136"/>
      <c r="V321" s="86"/>
      <c r="W321" s="86"/>
      <c r="X321" s="87"/>
      <c r="Y321" s="88"/>
      <c r="Z321" s="35"/>
    </row>
    <row r="322" spans="1:26" ht="14.25" customHeight="1" x14ac:dyDescent="0.25">
      <c r="A322" s="35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85"/>
      <c r="O322" s="90"/>
      <c r="P322" s="136"/>
      <c r="Q322" s="136"/>
      <c r="R322" s="136"/>
      <c r="S322" s="136"/>
      <c r="T322" s="136"/>
      <c r="U322" s="136"/>
      <c r="V322" s="86"/>
      <c r="W322" s="86"/>
      <c r="X322" s="87"/>
      <c r="Y322" s="88"/>
      <c r="Z322" s="35"/>
    </row>
    <row r="323" spans="1:26" ht="14.25" customHeight="1" x14ac:dyDescent="0.25">
      <c r="A323" s="35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85"/>
      <c r="O323" s="90"/>
      <c r="P323" s="136"/>
      <c r="Q323" s="136"/>
      <c r="R323" s="136"/>
      <c r="S323" s="136"/>
      <c r="T323" s="136"/>
      <c r="U323" s="136"/>
      <c r="V323" s="86"/>
      <c r="W323" s="86"/>
      <c r="X323" s="87"/>
      <c r="Y323" s="88"/>
      <c r="Z323" s="35"/>
    </row>
    <row r="324" spans="1:26" ht="14.25" customHeight="1" x14ac:dyDescent="0.25">
      <c r="A324" s="35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85"/>
      <c r="O324" s="90"/>
      <c r="P324" s="136"/>
      <c r="Q324" s="136"/>
      <c r="R324" s="136"/>
      <c r="S324" s="136"/>
      <c r="T324" s="136"/>
      <c r="U324" s="136"/>
      <c r="V324" s="86"/>
      <c r="W324" s="86"/>
      <c r="X324" s="87"/>
      <c r="Y324" s="88"/>
      <c r="Z324" s="35"/>
    </row>
    <row r="325" spans="1:26" ht="14.25" customHeight="1" x14ac:dyDescent="0.25">
      <c r="A325" s="35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85"/>
      <c r="O325" s="90"/>
      <c r="P325" s="136"/>
      <c r="Q325" s="136"/>
      <c r="R325" s="136"/>
      <c r="S325" s="136"/>
      <c r="T325" s="136"/>
      <c r="U325" s="136"/>
      <c r="V325" s="86"/>
      <c r="W325" s="86"/>
      <c r="X325" s="87"/>
      <c r="Y325" s="88"/>
      <c r="Z325" s="35"/>
    </row>
    <row r="326" spans="1:26" ht="14.25" customHeight="1" x14ac:dyDescent="0.25">
      <c r="A326" s="35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85"/>
      <c r="O326" s="90"/>
      <c r="P326" s="136"/>
      <c r="Q326" s="136"/>
      <c r="R326" s="136"/>
      <c r="S326" s="136"/>
      <c r="T326" s="136"/>
      <c r="U326" s="136"/>
      <c r="V326" s="86"/>
      <c r="W326" s="86"/>
      <c r="X326" s="87"/>
      <c r="Y326" s="88"/>
      <c r="Z326" s="35"/>
    </row>
    <row r="327" spans="1:26" ht="14.25" customHeight="1" x14ac:dyDescent="0.25">
      <c r="A327" s="35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85"/>
      <c r="O327" s="90"/>
      <c r="P327" s="136"/>
      <c r="Q327" s="136"/>
      <c r="R327" s="136"/>
      <c r="S327" s="136"/>
      <c r="T327" s="136"/>
      <c r="U327" s="136"/>
      <c r="V327" s="86"/>
      <c r="W327" s="86"/>
      <c r="X327" s="87"/>
      <c r="Y327" s="88"/>
      <c r="Z327" s="35"/>
    </row>
    <row r="328" spans="1:26" ht="14.25" customHeight="1" x14ac:dyDescent="0.25">
      <c r="A328" s="35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85"/>
      <c r="O328" s="90"/>
      <c r="P328" s="136"/>
      <c r="Q328" s="136"/>
      <c r="R328" s="136"/>
      <c r="S328" s="136"/>
      <c r="T328" s="136"/>
      <c r="U328" s="136"/>
      <c r="V328" s="86"/>
      <c r="W328" s="86"/>
      <c r="X328" s="87"/>
      <c r="Y328" s="88"/>
      <c r="Z328" s="35"/>
    </row>
    <row r="329" spans="1:26" ht="14.25" customHeight="1" x14ac:dyDescent="0.25">
      <c r="A329" s="35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85"/>
      <c r="O329" s="90"/>
      <c r="P329" s="136"/>
      <c r="Q329" s="136"/>
      <c r="R329" s="136"/>
      <c r="S329" s="136"/>
      <c r="T329" s="136"/>
      <c r="U329" s="136"/>
      <c r="V329" s="86"/>
      <c r="W329" s="86"/>
      <c r="X329" s="87"/>
      <c r="Y329" s="88"/>
      <c r="Z329" s="35"/>
    </row>
    <row r="330" spans="1:26" ht="14.25" customHeight="1" x14ac:dyDescent="0.25">
      <c r="A330" s="35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85"/>
      <c r="O330" s="90"/>
      <c r="P330" s="136"/>
      <c r="Q330" s="136"/>
      <c r="R330" s="136"/>
      <c r="S330" s="136"/>
      <c r="T330" s="136"/>
      <c r="U330" s="136"/>
      <c r="V330" s="86"/>
      <c r="W330" s="86"/>
      <c r="X330" s="87"/>
      <c r="Y330" s="88"/>
      <c r="Z330" s="35"/>
    </row>
    <row r="331" spans="1:26" ht="14.25" customHeight="1" x14ac:dyDescent="0.25">
      <c r="A331" s="35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85"/>
      <c r="O331" s="90"/>
      <c r="P331" s="136"/>
      <c r="Q331" s="136"/>
      <c r="R331" s="136"/>
      <c r="S331" s="136"/>
      <c r="T331" s="136"/>
      <c r="U331" s="136"/>
      <c r="V331" s="86"/>
      <c r="W331" s="86"/>
      <c r="X331" s="87"/>
      <c r="Y331" s="88"/>
      <c r="Z331" s="35"/>
    </row>
    <row r="332" spans="1:26" ht="14.25" customHeight="1" x14ac:dyDescent="0.25">
      <c r="A332" s="35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85"/>
      <c r="O332" s="90"/>
      <c r="P332" s="136"/>
      <c r="Q332" s="136"/>
      <c r="R332" s="136"/>
      <c r="S332" s="136"/>
      <c r="T332" s="136"/>
      <c r="U332" s="136"/>
      <c r="V332" s="86"/>
      <c r="W332" s="86"/>
      <c r="X332" s="87"/>
      <c r="Y332" s="88"/>
      <c r="Z332" s="35"/>
    </row>
    <row r="333" spans="1:26" ht="14.25" customHeight="1" x14ac:dyDescent="0.25">
      <c r="A333" s="35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85"/>
      <c r="O333" s="90"/>
      <c r="P333" s="136"/>
      <c r="Q333" s="136"/>
      <c r="R333" s="136"/>
      <c r="S333" s="136"/>
      <c r="T333" s="136"/>
      <c r="U333" s="136"/>
      <c r="V333" s="86"/>
      <c r="W333" s="86"/>
      <c r="X333" s="87"/>
      <c r="Y333" s="88"/>
      <c r="Z333" s="35"/>
    </row>
    <row r="334" spans="1:26" ht="14.25" customHeight="1" x14ac:dyDescent="0.25">
      <c r="A334" s="35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85"/>
      <c r="O334" s="90"/>
      <c r="P334" s="136"/>
      <c r="Q334" s="136"/>
      <c r="R334" s="136"/>
      <c r="S334" s="136"/>
      <c r="T334" s="136"/>
      <c r="U334" s="136"/>
      <c r="V334" s="86"/>
      <c r="W334" s="86"/>
      <c r="X334" s="87"/>
      <c r="Y334" s="88"/>
      <c r="Z334" s="35"/>
    </row>
    <row r="335" spans="1:26" ht="14.25" customHeight="1" x14ac:dyDescent="0.25">
      <c r="A335" s="35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85"/>
      <c r="O335" s="90"/>
      <c r="P335" s="136"/>
      <c r="Q335" s="136"/>
      <c r="R335" s="136"/>
      <c r="S335" s="136"/>
      <c r="T335" s="136"/>
      <c r="U335" s="136"/>
      <c r="V335" s="86"/>
      <c r="W335" s="86"/>
      <c r="X335" s="87"/>
      <c r="Y335" s="88"/>
      <c r="Z335" s="35"/>
    </row>
    <row r="336" spans="1:26" ht="14.25" customHeight="1" x14ac:dyDescent="0.25">
      <c r="A336" s="35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85"/>
      <c r="O336" s="90"/>
      <c r="P336" s="136"/>
      <c r="Q336" s="136"/>
      <c r="R336" s="136"/>
      <c r="S336" s="136"/>
      <c r="T336" s="136"/>
      <c r="U336" s="136"/>
      <c r="V336" s="86"/>
      <c r="W336" s="86"/>
      <c r="X336" s="87"/>
      <c r="Y336" s="88"/>
      <c r="Z336" s="35"/>
    </row>
    <row r="337" spans="1:26" ht="14.25" customHeight="1" x14ac:dyDescent="0.25">
      <c r="A337" s="35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85"/>
      <c r="O337" s="90"/>
      <c r="P337" s="136"/>
      <c r="Q337" s="136"/>
      <c r="R337" s="136"/>
      <c r="S337" s="136"/>
      <c r="T337" s="136"/>
      <c r="U337" s="136"/>
      <c r="V337" s="86"/>
      <c r="W337" s="86"/>
      <c r="X337" s="87"/>
      <c r="Y337" s="88"/>
      <c r="Z337" s="35"/>
    </row>
    <row r="338" spans="1:26" ht="14.25" customHeight="1" x14ac:dyDescent="0.25">
      <c r="A338" s="35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85"/>
      <c r="O338" s="90"/>
      <c r="P338" s="136"/>
      <c r="Q338" s="136"/>
      <c r="R338" s="136"/>
      <c r="S338" s="136"/>
      <c r="T338" s="136"/>
      <c r="U338" s="136"/>
      <c r="V338" s="86"/>
      <c r="W338" s="86"/>
      <c r="X338" s="87"/>
      <c r="Y338" s="88"/>
      <c r="Z338" s="35"/>
    </row>
    <row r="339" spans="1:26" ht="14.25" customHeight="1" x14ac:dyDescent="0.25">
      <c r="A339" s="35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85"/>
      <c r="O339" s="90"/>
      <c r="P339" s="136"/>
      <c r="Q339" s="136"/>
      <c r="R339" s="136"/>
      <c r="S339" s="136"/>
      <c r="T339" s="136"/>
      <c r="U339" s="136"/>
      <c r="V339" s="86"/>
      <c r="W339" s="86"/>
      <c r="X339" s="87"/>
      <c r="Y339" s="88"/>
      <c r="Z339" s="35"/>
    </row>
    <row r="340" spans="1:26" ht="14.25" customHeight="1" x14ac:dyDescent="0.25">
      <c r="A340" s="35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85"/>
      <c r="O340" s="90"/>
      <c r="P340" s="136"/>
      <c r="Q340" s="136"/>
      <c r="R340" s="136"/>
      <c r="S340" s="136"/>
      <c r="T340" s="136"/>
      <c r="U340" s="136"/>
      <c r="V340" s="86"/>
      <c r="W340" s="86"/>
      <c r="X340" s="87"/>
      <c r="Y340" s="88"/>
      <c r="Z340" s="35"/>
    </row>
    <row r="341" spans="1:26" ht="14.25" customHeight="1" x14ac:dyDescent="0.25">
      <c r="A341" s="35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85"/>
      <c r="O341" s="90"/>
      <c r="P341" s="136"/>
      <c r="Q341" s="136"/>
      <c r="R341" s="136"/>
      <c r="S341" s="136"/>
      <c r="T341" s="136"/>
      <c r="U341" s="136"/>
      <c r="V341" s="86"/>
      <c r="W341" s="86"/>
      <c r="X341" s="87"/>
      <c r="Y341" s="88"/>
      <c r="Z341" s="35"/>
    </row>
    <row r="342" spans="1:26" ht="14.25" customHeight="1" x14ac:dyDescent="0.25">
      <c r="A342" s="35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85"/>
      <c r="O342" s="90"/>
      <c r="P342" s="136"/>
      <c r="Q342" s="136"/>
      <c r="R342" s="136"/>
      <c r="S342" s="136"/>
      <c r="T342" s="136"/>
      <c r="U342" s="136"/>
      <c r="V342" s="86"/>
      <c r="W342" s="86"/>
      <c r="X342" s="87"/>
      <c r="Y342" s="88"/>
      <c r="Z342" s="35"/>
    </row>
    <row r="343" spans="1:26" ht="14.25" customHeight="1" x14ac:dyDescent="0.25">
      <c r="A343" s="35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85"/>
      <c r="O343" s="90"/>
      <c r="P343" s="136"/>
      <c r="Q343" s="136"/>
      <c r="R343" s="136"/>
      <c r="S343" s="136"/>
      <c r="T343" s="136"/>
      <c r="U343" s="136"/>
      <c r="V343" s="86"/>
      <c r="W343" s="86"/>
      <c r="X343" s="87"/>
      <c r="Y343" s="88"/>
      <c r="Z343" s="35"/>
    </row>
    <row r="344" spans="1:26" ht="14.25" customHeight="1" x14ac:dyDescent="0.25">
      <c r="A344" s="35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85"/>
      <c r="O344" s="90"/>
      <c r="P344" s="136"/>
      <c r="Q344" s="136"/>
      <c r="R344" s="136"/>
      <c r="S344" s="136"/>
      <c r="T344" s="136"/>
      <c r="U344" s="136"/>
      <c r="V344" s="86"/>
      <c r="W344" s="86"/>
      <c r="X344" s="87"/>
      <c r="Y344" s="88"/>
      <c r="Z344" s="35"/>
    </row>
    <row r="345" spans="1:26" ht="14.25" customHeight="1" x14ac:dyDescent="0.25">
      <c r="A345" s="35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85"/>
      <c r="O345" s="90"/>
      <c r="P345" s="136"/>
      <c r="Q345" s="136"/>
      <c r="R345" s="136"/>
      <c r="S345" s="136"/>
      <c r="T345" s="136"/>
      <c r="U345" s="136"/>
      <c r="V345" s="86"/>
      <c r="W345" s="86"/>
      <c r="X345" s="87"/>
      <c r="Y345" s="88"/>
      <c r="Z345" s="35"/>
    </row>
    <row r="346" spans="1:26" ht="14.25" customHeight="1" x14ac:dyDescent="0.25">
      <c r="A346" s="35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85"/>
      <c r="O346" s="90"/>
      <c r="P346" s="136"/>
      <c r="Q346" s="136"/>
      <c r="R346" s="136"/>
      <c r="S346" s="136"/>
      <c r="T346" s="136"/>
      <c r="U346" s="136"/>
      <c r="V346" s="86"/>
      <c r="W346" s="86"/>
      <c r="X346" s="87"/>
      <c r="Y346" s="88"/>
      <c r="Z346" s="35"/>
    </row>
    <row r="347" spans="1:26" ht="14.25" customHeight="1" x14ac:dyDescent="0.25">
      <c r="A347" s="35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85"/>
      <c r="O347" s="90"/>
      <c r="P347" s="136"/>
      <c r="Q347" s="136"/>
      <c r="R347" s="136"/>
      <c r="S347" s="136"/>
      <c r="T347" s="136"/>
      <c r="U347" s="136"/>
      <c r="V347" s="86"/>
      <c r="W347" s="86"/>
      <c r="X347" s="87"/>
      <c r="Y347" s="88"/>
      <c r="Z347" s="35"/>
    </row>
    <row r="348" spans="1:26" ht="14.25" customHeight="1" x14ac:dyDescent="0.25">
      <c r="A348" s="35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85"/>
      <c r="O348" s="90"/>
      <c r="P348" s="136"/>
      <c r="Q348" s="136"/>
      <c r="R348" s="136"/>
      <c r="S348" s="136"/>
      <c r="T348" s="136"/>
      <c r="U348" s="136"/>
      <c r="V348" s="86"/>
      <c r="W348" s="86"/>
      <c r="X348" s="87"/>
      <c r="Y348" s="88"/>
      <c r="Z348" s="35"/>
    </row>
    <row r="349" spans="1:26" ht="14.25" customHeight="1" x14ac:dyDescent="0.25">
      <c r="A349" s="35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85"/>
      <c r="O349" s="90"/>
      <c r="P349" s="136"/>
      <c r="Q349" s="136"/>
      <c r="R349" s="136"/>
      <c r="S349" s="136"/>
      <c r="T349" s="136"/>
      <c r="U349" s="136"/>
      <c r="V349" s="86"/>
      <c r="W349" s="86"/>
      <c r="X349" s="87"/>
      <c r="Y349" s="88"/>
      <c r="Z349" s="35"/>
    </row>
    <row r="350" spans="1:26" ht="14.25" customHeight="1" x14ac:dyDescent="0.25">
      <c r="A350" s="35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85"/>
      <c r="O350" s="90"/>
      <c r="P350" s="136"/>
      <c r="Q350" s="136"/>
      <c r="R350" s="136"/>
      <c r="S350" s="136"/>
      <c r="T350" s="136"/>
      <c r="U350" s="136"/>
      <c r="V350" s="86"/>
      <c r="W350" s="86"/>
      <c r="X350" s="87"/>
      <c r="Y350" s="88"/>
      <c r="Z350" s="35"/>
    </row>
    <row r="351" spans="1:26" ht="14.25" customHeight="1" x14ac:dyDescent="0.25">
      <c r="A351" s="35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85"/>
      <c r="O351" s="90"/>
      <c r="P351" s="136"/>
      <c r="Q351" s="136"/>
      <c r="R351" s="136"/>
      <c r="S351" s="136"/>
      <c r="T351" s="136"/>
      <c r="U351" s="136"/>
      <c r="V351" s="86"/>
      <c r="W351" s="86"/>
      <c r="X351" s="87"/>
      <c r="Y351" s="88"/>
      <c r="Z351" s="35"/>
    </row>
    <row r="352" spans="1:26" ht="14.25" customHeight="1" x14ac:dyDescent="0.25">
      <c r="A352" s="35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85"/>
      <c r="O352" s="90"/>
      <c r="P352" s="136"/>
      <c r="Q352" s="136"/>
      <c r="R352" s="136"/>
      <c r="S352" s="136"/>
      <c r="T352" s="136"/>
      <c r="U352" s="136"/>
      <c r="V352" s="86"/>
      <c r="W352" s="86"/>
      <c r="X352" s="87"/>
      <c r="Y352" s="88"/>
      <c r="Z352" s="35"/>
    </row>
    <row r="353" spans="1:31" ht="14.25" customHeight="1" x14ac:dyDescent="0.25">
      <c r="A353" s="35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85"/>
      <c r="O353" s="90"/>
      <c r="P353" s="136"/>
      <c r="Q353" s="136"/>
      <c r="R353" s="136"/>
      <c r="S353" s="136"/>
      <c r="T353" s="136"/>
      <c r="U353" s="136"/>
      <c r="V353" s="86"/>
      <c r="W353" s="86"/>
      <c r="X353" s="87"/>
      <c r="Y353" s="88"/>
      <c r="Z353" s="35"/>
    </row>
    <row r="354" spans="1:31" ht="14.25" customHeight="1" x14ac:dyDescent="0.25"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85"/>
      <c r="O354" s="90"/>
      <c r="P354" s="136"/>
      <c r="Q354" s="136"/>
      <c r="R354" s="136"/>
      <c r="S354" s="136"/>
      <c r="T354" s="136"/>
      <c r="U354" s="136"/>
      <c r="V354" s="86"/>
      <c r="W354" s="86"/>
      <c r="X354" s="87"/>
      <c r="Y354" s="88"/>
      <c r="Z354" s="35"/>
    </row>
    <row r="355" spans="1:31" ht="14.25" customHeight="1" x14ac:dyDescent="0.25"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85"/>
      <c r="O355" s="90"/>
      <c r="P355" s="136"/>
      <c r="Q355" s="136"/>
      <c r="R355" s="136"/>
      <c r="S355" s="136"/>
      <c r="T355" s="136"/>
      <c r="U355" s="136"/>
      <c r="V355" s="86"/>
      <c r="W355" s="86"/>
      <c r="X355" s="87"/>
      <c r="Y355" s="88"/>
      <c r="Z355" s="35"/>
    </row>
    <row r="356" spans="1:31" ht="14.25" customHeight="1" x14ac:dyDescent="0.25">
      <c r="A356" s="61"/>
    </row>
    <row r="357" spans="1:31" ht="14.25" customHeight="1" x14ac:dyDescent="0.25"/>
    <row r="358" spans="1:31" ht="14.25" customHeight="1" x14ac:dyDescent="0.25">
      <c r="A358" s="70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6"/>
      <c r="M358" s="36"/>
      <c r="N358" s="36"/>
      <c r="O358" s="35"/>
      <c r="P358" s="35"/>
      <c r="Q358" s="35"/>
      <c r="R358" s="37"/>
      <c r="S358" s="37"/>
      <c r="T358" s="37"/>
      <c r="U358" s="37"/>
      <c r="V358" s="36"/>
      <c r="W358" s="35"/>
      <c r="X358" s="35"/>
      <c r="Y358" s="35"/>
      <c r="Z358" s="35"/>
      <c r="AA358" s="35"/>
      <c r="AB358" s="35"/>
      <c r="AC358" s="35"/>
      <c r="AD358" s="35"/>
      <c r="AE358" s="35"/>
    </row>
    <row r="359" spans="1:31" ht="14.25" customHeight="1" x14ac:dyDescent="0.25"/>
    <row r="360" spans="1:31" ht="14.25" customHeight="1" x14ac:dyDescent="0.25">
      <c r="B360" s="140"/>
      <c r="C360" s="141"/>
      <c r="D360" s="141"/>
      <c r="E360" s="41"/>
      <c r="F360" s="41"/>
      <c r="G360" s="41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41"/>
      <c r="Y360" s="34"/>
      <c r="Z360" s="70"/>
      <c r="AE360" s="70"/>
    </row>
    <row r="361" spans="1:31" ht="14.25" customHeight="1" x14ac:dyDescent="0.25">
      <c r="B361" s="137"/>
      <c r="C361" s="137"/>
      <c r="D361" s="137"/>
      <c r="E361" s="89"/>
      <c r="F361" s="89"/>
      <c r="G361" s="89"/>
      <c r="H361" s="138"/>
      <c r="I361" s="138"/>
      <c r="J361" s="138"/>
      <c r="K361" s="138"/>
      <c r="L361" s="139"/>
      <c r="M361" s="139"/>
      <c r="N361" s="139"/>
      <c r="O361" s="139"/>
      <c r="P361" s="139"/>
      <c r="Q361" s="139"/>
      <c r="R361" s="139"/>
      <c r="S361" s="139"/>
      <c r="T361" s="139"/>
      <c r="U361" s="139"/>
      <c r="V361" s="91"/>
      <c r="Y361" s="93"/>
    </row>
    <row r="362" spans="1:31" ht="14.25" customHeight="1" x14ac:dyDescent="0.25">
      <c r="B362" s="137"/>
      <c r="C362" s="137"/>
      <c r="D362" s="137"/>
      <c r="E362" s="89"/>
      <c r="F362" s="89"/>
      <c r="G362" s="89"/>
      <c r="H362" s="138"/>
      <c r="I362" s="138"/>
      <c r="J362" s="138"/>
      <c r="K362" s="138"/>
      <c r="L362" s="139"/>
      <c r="M362" s="139"/>
      <c r="N362" s="139"/>
      <c r="O362" s="139"/>
      <c r="P362" s="139"/>
      <c r="Q362" s="139"/>
      <c r="R362" s="139"/>
      <c r="S362" s="139"/>
      <c r="T362" s="139"/>
      <c r="U362" s="139"/>
      <c r="V362" s="91"/>
      <c r="Y362" s="93"/>
    </row>
    <row r="363" spans="1:31" ht="14.25" customHeight="1" x14ac:dyDescent="0.25">
      <c r="B363" s="137"/>
      <c r="C363" s="137"/>
      <c r="D363" s="137"/>
      <c r="E363" s="89"/>
      <c r="F363" s="89"/>
      <c r="G363" s="89"/>
      <c r="H363" s="138"/>
      <c r="I363" s="138"/>
      <c r="J363" s="138"/>
      <c r="K363" s="138"/>
      <c r="L363" s="139"/>
      <c r="M363" s="139"/>
      <c r="N363" s="139"/>
      <c r="O363" s="139"/>
      <c r="P363" s="139"/>
      <c r="Q363" s="139"/>
      <c r="R363" s="139"/>
      <c r="S363" s="139"/>
      <c r="T363" s="139"/>
      <c r="U363" s="139"/>
      <c r="V363" s="91"/>
      <c r="Y363" s="93"/>
    </row>
    <row r="364" spans="1:31" ht="14.25" customHeight="1" x14ac:dyDescent="0.25">
      <c r="B364" s="137"/>
      <c r="C364" s="137"/>
      <c r="D364" s="137"/>
      <c r="E364" s="89"/>
      <c r="F364" s="89"/>
      <c r="G364" s="89"/>
      <c r="H364" s="138"/>
      <c r="I364" s="138"/>
      <c r="J364" s="138"/>
      <c r="K364" s="138"/>
      <c r="L364" s="139"/>
      <c r="M364" s="139"/>
      <c r="N364" s="139"/>
      <c r="O364" s="139"/>
      <c r="P364" s="139"/>
      <c r="Q364" s="139"/>
      <c r="R364" s="139"/>
      <c r="S364" s="139"/>
      <c r="T364" s="139"/>
      <c r="U364" s="139"/>
      <c r="V364" s="91"/>
      <c r="Y364" s="93"/>
    </row>
    <row r="365" spans="1:31" ht="14.25" customHeight="1" x14ac:dyDescent="0.25">
      <c r="B365" s="137"/>
      <c r="C365" s="137"/>
      <c r="D365" s="137"/>
      <c r="E365" s="89"/>
      <c r="F365" s="89"/>
      <c r="G365" s="89"/>
      <c r="H365" s="138"/>
      <c r="I365" s="138"/>
      <c r="J365" s="138"/>
      <c r="K365" s="138"/>
      <c r="L365" s="139"/>
      <c r="M365" s="139"/>
      <c r="N365" s="139"/>
      <c r="O365" s="139"/>
      <c r="P365" s="139"/>
      <c r="Q365" s="139"/>
      <c r="R365" s="139"/>
      <c r="S365" s="139"/>
      <c r="T365" s="139"/>
      <c r="U365" s="139"/>
      <c r="V365" s="91"/>
      <c r="Y365" s="93"/>
    </row>
    <row r="366" spans="1:31" ht="14.25" customHeight="1" x14ac:dyDescent="0.25">
      <c r="B366" s="137"/>
      <c r="C366" s="137"/>
      <c r="D366" s="137"/>
      <c r="E366" s="89"/>
      <c r="F366" s="89"/>
      <c r="G366" s="89"/>
      <c r="H366" s="138"/>
      <c r="I366" s="138"/>
      <c r="J366" s="138"/>
      <c r="K366" s="138"/>
      <c r="L366" s="139"/>
      <c r="M366" s="139"/>
      <c r="N366" s="139"/>
      <c r="O366" s="139"/>
      <c r="P366" s="139"/>
      <c r="Q366" s="139"/>
      <c r="R366" s="139"/>
      <c r="S366" s="139"/>
      <c r="T366" s="139"/>
      <c r="U366" s="139"/>
      <c r="V366" s="91"/>
      <c r="Y366" s="93"/>
    </row>
    <row r="367" spans="1:31" ht="14.25" customHeight="1" x14ac:dyDescent="0.25">
      <c r="B367" s="137"/>
      <c r="C367" s="137"/>
      <c r="D367" s="137"/>
      <c r="E367" s="89"/>
      <c r="F367" s="89"/>
      <c r="G367" s="89"/>
      <c r="H367" s="138"/>
      <c r="I367" s="138"/>
      <c r="J367" s="138"/>
      <c r="K367" s="138"/>
      <c r="L367" s="139"/>
      <c r="M367" s="139"/>
      <c r="N367" s="139"/>
      <c r="O367" s="139"/>
      <c r="P367" s="139"/>
      <c r="Q367" s="139"/>
      <c r="R367" s="139"/>
      <c r="S367" s="139"/>
      <c r="T367" s="139"/>
      <c r="U367" s="139"/>
      <c r="V367" s="91"/>
      <c r="Y367" s="93"/>
    </row>
    <row r="368" spans="1:31" ht="14.25" customHeight="1" x14ac:dyDescent="0.25">
      <c r="B368" s="137"/>
      <c r="C368" s="137"/>
      <c r="D368" s="137"/>
      <c r="E368" s="89"/>
      <c r="F368" s="89"/>
      <c r="G368" s="89"/>
      <c r="H368" s="138"/>
      <c r="I368" s="138"/>
      <c r="J368" s="138"/>
      <c r="K368" s="138"/>
      <c r="L368" s="139"/>
      <c r="M368" s="139"/>
      <c r="N368" s="139"/>
      <c r="O368" s="139"/>
      <c r="P368" s="139"/>
      <c r="Q368" s="139"/>
      <c r="R368" s="139"/>
      <c r="S368" s="139"/>
      <c r="T368" s="139"/>
      <c r="U368" s="139"/>
      <c r="V368" s="91"/>
      <c r="Y368" s="93"/>
    </row>
    <row r="369" spans="1:29" ht="14.25" customHeight="1" x14ac:dyDescent="0.25">
      <c r="B369" s="137"/>
      <c r="C369" s="137"/>
      <c r="D369" s="137"/>
      <c r="E369" s="89"/>
      <c r="F369" s="89"/>
      <c r="G369" s="89"/>
      <c r="H369" s="138"/>
      <c r="I369" s="138"/>
      <c r="J369" s="138"/>
      <c r="K369" s="138"/>
      <c r="L369" s="139"/>
      <c r="M369" s="139"/>
      <c r="N369" s="139"/>
      <c r="O369" s="139"/>
      <c r="P369" s="139"/>
      <c r="Q369" s="139"/>
      <c r="R369" s="139"/>
      <c r="S369" s="139"/>
      <c r="T369" s="139"/>
      <c r="U369" s="139"/>
      <c r="V369" s="91"/>
      <c r="Y369" s="93"/>
    </row>
    <row r="370" spans="1:29" ht="14.25" customHeight="1" x14ac:dyDescent="0.25">
      <c r="B370" s="137"/>
      <c r="C370" s="137"/>
      <c r="D370" s="137"/>
      <c r="E370" s="89"/>
      <c r="F370" s="89"/>
      <c r="G370" s="89"/>
      <c r="H370" s="138"/>
      <c r="I370" s="138"/>
      <c r="J370" s="138"/>
      <c r="K370" s="138"/>
      <c r="L370" s="139"/>
      <c r="M370" s="139"/>
      <c r="N370" s="139"/>
      <c r="O370" s="139"/>
      <c r="P370" s="139"/>
      <c r="Q370" s="139"/>
      <c r="R370" s="139"/>
      <c r="S370" s="139"/>
      <c r="T370" s="139"/>
      <c r="U370" s="139"/>
      <c r="V370" s="91"/>
      <c r="Y370" s="93"/>
    </row>
    <row r="371" spans="1:29" ht="14.25" customHeight="1" x14ac:dyDescent="0.25">
      <c r="B371" s="137"/>
      <c r="C371" s="137"/>
      <c r="D371" s="137"/>
      <c r="E371" s="89"/>
      <c r="F371" s="89"/>
      <c r="G371" s="89"/>
      <c r="H371" s="138"/>
      <c r="I371" s="138"/>
      <c r="J371" s="138"/>
      <c r="K371" s="138"/>
      <c r="L371" s="139"/>
      <c r="M371" s="139"/>
      <c r="N371" s="139"/>
      <c r="O371" s="139"/>
      <c r="P371" s="139"/>
      <c r="Q371" s="139"/>
      <c r="R371" s="139"/>
      <c r="S371" s="139"/>
      <c r="T371" s="139"/>
      <c r="U371" s="139"/>
      <c r="V371" s="91"/>
      <c r="Y371" s="93"/>
    </row>
    <row r="372" spans="1:29" ht="14.25" customHeight="1" x14ac:dyDescent="0.25">
      <c r="B372" s="137"/>
      <c r="C372" s="137"/>
      <c r="D372" s="137"/>
      <c r="E372" s="89"/>
      <c r="F372" s="89"/>
      <c r="G372" s="89"/>
      <c r="H372" s="138"/>
      <c r="I372" s="138"/>
      <c r="J372" s="138"/>
      <c r="K372" s="138"/>
      <c r="L372" s="139"/>
      <c r="M372" s="139"/>
      <c r="N372" s="139"/>
      <c r="O372" s="139"/>
      <c r="P372" s="139"/>
      <c r="Q372" s="139"/>
      <c r="R372" s="139"/>
      <c r="S372" s="139"/>
      <c r="T372" s="139"/>
      <c r="U372" s="139"/>
      <c r="V372" s="91"/>
      <c r="Y372" s="93"/>
    </row>
    <row r="373" spans="1:29" ht="14.25" customHeight="1" x14ac:dyDescent="0.25">
      <c r="B373" s="137"/>
      <c r="C373" s="137"/>
      <c r="D373" s="137"/>
      <c r="E373" s="89"/>
      <c r="F373" s="89"/>
      <c r="G373" s="89"/>
      <c r="H373" s="138"/>
      <c r="I373" s="138"/>
      <c r="J373" s="138"/>
      <c r="K373" s="138"/>
      <c r="L373" s="139"/>
      <c r="M373" s="139"/>
      <c r="N373" s="139"/>
      <c r="O373" s="139"/>
      <c r="P373" s="139"/>
      <c r="Q373" s="139"/>
      <c r="R373" s="139"/>
      <c r="S373" s="139"/>
      <c r="T373" s="139"/>
      <c r="U373" s="139"/>
      <c r="V373" s="91"/>
      <c r="Y373" s="93"/>
    </row>
    <row r="374" spans="1:29" ht="14.25" customHeight="1" x14ac:dyDescent="0.25">
      <c r="B374" s="137"/>
      <c r="C374" s="137"/>
      <c r="D374" s="137"/>
      <c r="E374" s="89"/>
      <c r="F374" s="89"/>
      <c r="G374" s="89"/>
      <c r="H374" s="138"/>
      <c r="I374" s="138"/>
      <c r="J374" s="138"/>
      <c r="K374" s="138"/>
      <c r="L374" s="139"/>
      <c r="M374" s="139"/>
      <c r="N374" s="139"/>
      <c r="O374" s="139"/>
      <c r="P374" s="139"/>
      <c r="Q374" s="139"/>
      <c r="R374" s="139"/>
      <c r="S374" s="139"/>
      <c r="T374" s="139"/>
      <c r="U374" s="139"/>
      <c r="V374" s="91"/>
      <c r="Y374" s="93"/>
    </row>
    <row r="375" spans="1:29" ht="14.25" customHeight="1" x14ac:dyDescent="0.25">
      <c r="B375" s="137"/>
      <c r="C375" s="137"/>
      <c r="D375" s="137"/>
      <c r="E375" s="89"/>
      <c r="F375" s="89"/>
      <c r="G375" s="89"/>
      <c r="H375" s="138"/>
      <c r="I375" s="138"/>
      <c r="J375" s="138"/>
      <c r="K375" s="138"/>
      <c r="L375" s="139"/>
      <c r="M375" s="139"/>
      <c r="N375" s="139"/>
      <c r="O375" s="139"/>
      <c r="P375" s="139"/>
      <c r="Q375" s="139"/>
      <c r="R375" s="139"/>
      <c r="S375" s="139"/>
      <c r="T375" s="139"/>
      <c r="U375" s="139"/>
      <c r="V375" s="91"/>
      <c r="Y375" s="93"/>
    </row>
    <row r="376" spans="1:29" ht="14.25" customHeight="1" x14ac:dyDescent="0.25">
      <c r="B376" s="137"/>
      <c r="C376" s="137"/>
      <c r="D376" s="137"/>
      <c r="E376" s="89"/>
      <c r="F376" s="89"/>
      <c r="G376" s="89"/>
      <c r="H376" s="138"/>
      <c r="I376" s="138"/>
      <c r="J376" s="138"/>
      <c r="K376" s="138"/>
      <c r="L376" s="139"/>
      <c r="M376" s="139"/>
      <c r="N376" s="139"/>
      <c r="O376" s="139"/>
      <c r="P376" s="139"/>
      <c r="Q376" s="139"/>
      <c r="R376" s="139"/>
      <c r="S376" s="139"/>
      <c r="T376" s="139"/>
      <c r="U376" s="139"/>
      <c r="V376" s="91"/>
      <c r="Y376" s="93"/>
    </row>
    <row r="377" spans="1:29" ht="14.25" customHeight="1" x14ac:dyDescent="0.25">
      <c r="B377" s="137"/>
      <c r="C377" s="137"/>
      <c r="D377" s="137"/>
      <c r="E377" s="89"/>
      <c r="F377" s="89"/>
      <c r="G377" s="89"/>
      <c r="H377" s="138"/>
      <c r="I377" s="138"/>
      <c r="J377" s="138"/>
      <c r="K377" s="138"/>
      <c r="L377" s="139"/>
      <c r="M377" s="139"/>
      <c r="N377" s="139"/>
      <c r="O377" s="139"/>
      <c r="P377" s="139"/>
      <c r="Q377" s="139"/>
      <c r="R377" s="139"/>
      <c r="S377" s="139"/>
      <c r="T377" s="139"/>
      <c r="U377" s="139"/>
      <c r="V377" s="91"/>
      <c r="Y377" s="93"/>
    </row>
    <row r="378" spans="1:29" ht="14.25" customHeight="1" x14ac:dyDescent="0.25">
      <c r="B378" s="137"/>
      <c r="C378" s="137"/>
      <c r="D378" s="137"/>
      <c r="E378" s="89"/>
      <c r="F378" s="89"/>
      <c r="G378" s="89"/>
      <c r="H378" s="138"/>
      <c r="I378" s="138"/>
      <c r="J378" s="138"/>
      <c r="K378" s="138"/>
      <c r="L378" s="139"/>
      <c r="M378" s="139"/>
      <c r="N378" s="139"/>
      <c r="O378" s="139"/>
      <c r="P378" s="139"/>
      <c r="Q378" s="139"/>
      <c r="R378" s="139"/>
      <c r="S378" s="139"/>
      <c r="T378" s="139"/>
      <c r="U378" s="139"/>
      <c r="V378" s="91"/>
      <c r="Y378" s="93"/>
    </row>
    <row r="379" spans="1:29" ht="14.25" customHeight="1" x14ac:dyDescent="0.25">
      <c r="L379" s="95"/>
      <c r="M379" s="95"/>
      <c r="N379" s="95"/>
      <c r="O379" s="95"/>
      <c r="P379" s="95"/>
      <c r="Y379" s="92"/>
      <c r="Z379" s="91"/>
    </row>
    <row r="380" spans="1:29" ht="14.25" customHeight="1" x14ac:dyDescent="0.25">
      <c r="A380" s="35"/>
      <c r="K380" s="95"/>
      <c r="L380" s="95"/>
      <c r="M380" s="95"/>
      <c r="N380" s="95"/>
      <c r="O380" s="95"/>
    </row>
    <row r="381" spans="1:29" ht="14.25" customHeight="1" x14ac:dyDescent="0.25">
      <c r="A381" s="35"/>
      <c r="B381" s="140"/>
      <c r="C381" s="141"/>
      <c r="D381" s="141"/>
      <c r="E381" s="142"/>
      <c r="F381" s="142"/>
      <c r="G381" s="142"/>
      <c r="H381" s="142"/>
      <c r="I381" s="142"/>
      <c r="J381" s="142"/>
      <c r="K381" s="142"/>
      <c r="L381" s="142"/>
      <c r="M381" s="142"/>
      <c r="N381" s="41"/>
      <c r="O381" s="41"/>
      <c r="P381" s="41"/>
      <c r="Q381" s="140"/>
      <c r="R381" s="140"/>
      <c r="S381" s="140"/>
      <c r="T381" s="140"/>
      <c r="U381" s="140"/>
      <c r="V381" s="140"/>
      <c r="W381" s="41"/>
      <c r="X381" s="41"/>
      <c r="Y381" s="41"/>
      <c r="Z381" s="41"/>
    </row>
    <row r="382" spans="1:29" ht="14.25" customHeight="1" x14ac:dyDescent="0.25">
      <c r="A382" s="35"/>
      <c r="B382" s="136"/>
      <c r="C382" s="136"/>
      <c r="D382" s="136"/>
      <c r="E382" s="136"/>
      <c r="F382" s="136"/>
      <c r="G382" s="136"/>
      <c r="H382" s="136"/>
      <c r="I382" s="136"/>
      <c r="J382" s="136"/>
      <c r="K382" s="136"/>
      <c r="L382" s="136"/>
      <c r="M382" s="136"/>
      <c r="N382" s="85"/>
      <c r="O382" s="90"/>
      <c r="P382" s="90"/>
      <c r="Q382" s="136"/>
      <c r="R382" s="136"/>
      <c r="S382" s="136"/>
      <c r="T382" s="136"/>
      <c r="U382" s="136"/>
      <c r="V382" s="136"/>
      <c r="W382" s="86"/>
      <c r="X382" s="86"/>
      <c r="Y382" s="87"/>
      <c r="Z382" s="88"/>
      <c r="AA382" s="35"/>
      <c r="AB382" s="35"/>
      <c r="AC382" s="35"/>
    </row>
    <row r="383" spans="1:29" ht="14.25" customHeight="1" x14ac:dyDescent="0.25">
      <c r="A383" s="35"/>
      <c r="B383" s="136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85"/>
      <c r="O383" s="90"/>
      <c r="P383" s="90"/>
      <c r="Q383" s="136"/>
      <c r="R383" s="136"/>
      <c r="S383" s="136"/>
      <c r="T383" s="136"/>
      <c r="U383" s="136"/>
      <c r="V383" s="136"/>
      <c r="W383" s="86"/>
      <c r="X383" s="86"/>
      <c r="Y383" s="87"/>
      <c r="Z383" s="88"/>
      <c r="AA383" s="35"/>
      <c r="AB383" s="35"/>
      <c r="AC383" s="35"/>
    </row>
    <row r="384" spans="1:29" ht="14.25" customHeight="1" x14ac:dyDescent="0.25">
      <c r="A384" s="35"/>
      <c r="B384" s="136"/>
      <c r="C384" s="136"/>
      <c r="D384" s="136"/>
      <c r="E384" s="136"/>
      <c r="F384" s="136"/>
      <c r="G384" s="136"/>
      <c r="H384" s="136"/>
      <c r="I384" s="136"/>
      <c r="J384" s="136"/>
      <c r="K384" s="136"/>
      <c r="L384" s="136"/>
      <c r="M384" s="136"/>
      <c r="N384" s="85"/>
      <c r="O384" s="90"/>
      <c r="P384" s="90"/>
      <c r="Q384" s="136"/>
      <c r="R384" s="136"/>
      <c r="S384" s="136"/>
      <c r="T384" s="136"/>
      <c r="U384" s="136"/>
      <c r="V384" s="136"/>
      <c r="W384" s="86"/>
      <c r="X384" s="86"/>
      <c r="Y384" s="87"/>
      <c r="Z384" s="88"/>
      <c r="AA384" s="35"/>
      <c r="AB384" s="35"/>
      <c r="AC384" s="35"/>
    </row>
    <row r="385" spans="1:29" ht="14.25" customHeight="1" x14ac:dyDescent="0.25">
      <c r="A385" s="35"/>
      <c r="B385" s="136"/>
      <c r="C385" s="136"/>
      <c r="D385" s="136"/>
      <c r="E385" s="136"/>
      <c r="F385" s="136"/>
      <c r="G385" s="136"/>
      <c r="H385" s="136"/>
      <c r="I385" s="136"/>
      <c r="J385" s="136"/>
      <c r="K385" s="136"/>
      <c r="L385" s="136"/>
      <c r="M385" s="136"/>
      <c r="N385" s="85"/>
      <c r="O385" s="90"/>
      <c r="P385" s="90"/>
      <c r="Q385" s="136"/>
      <c r="R385" s="136"/>
      <c r="S385" s="136"/>
      <c r="T385" s="136"/>
      <c r="U385" s="136"/>
      <c r="V385" s="136"/>
      <c r="W385" s="86"/>
      <c r="X385" s="86"/>
      <c r="Y385" s="87"/>
      <c r="Z385" s="88"/>
      <c r="AA385" s="35"/>
      <c r="AB385" s="35"/>
      <c r="AC385" s="35"/>
    </row>
    <row r="386" spans="1:29" ht="14.25" customHeight="1" x14ac:dyDescent="0.25">
      <c r="A386" s="35"/>
      <c r="B386" s="136"/>
      <c r="C386" s="136"/>
      <c r="D386" s="136"/>
      <c r="E386" s="136"/>
      <c r="F386" s="136"/>
      <c r="G386" s="136"/>
      <c r="H386" s="136"/>
      <c r="I386" s="136"/>
      <c r="J386" s="136"/>
      <c r="K386" s="136"/>
      <c r="L386" s="136"/>
      <c r="M386" s="136"/>
      <c r="N386" s="85"/>
      <c r="O386" s="90"/>
      <c r="P386" s="90"/>
      <c r="Q386" s="136"/>
      <c r="R386" s="136"/>
      <c r="S386" s="136"/>
      <c r="T386" s="136"/>
      <c r="U386" s="136"/>
      <c r="V386" s="136"/>
      <c r="W386" s="86"/>
      <c r="X386" s="86"/>
      <c r="Y386" s="87"/>
      <c r="Z386" s="88"/>
      <c r="AA386" s="35"/>
      <c r="AB386" s="35"/>
      <c r="AC386" s="35"/>
    </row>
    <row r="387" spans="1:29" ht="14.25" customHeight="1" x14ac:dyDescent="0.25">
      <c r="A387" s="35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85"/>
      <c r="O387" s="90"/>
      <c r="P387" s="90"/>
      <c r="Q387" s="136"/>
      <c r="R387" s="136"/>
      <c r="S387" s="136"/>
      <c r="T387" s="136"/>
      <c r="U387" s="136"/>
      <c r="V387" s="136"/>
      <c r="W387" s="86"/>
      <c r="X387" s="86"/>
      <c r="Y387" s="87"/>
      <c r="Z387" s="88"/>
      <c r="AA387" s="35"/>
      <c r="AB387" s="35"/>
      <c r="AC387" s="35"/>
    </row>
    <row r="388" spans="1:29" ht="14.25" customHeight="1" x14ac:dyDescent="0.25">
      <c r="A388" s="35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85"/>
      <c r="O388" s="90"/>
      <c r="P388" s="90"/>
      <c r="Q388" s="136"/>
      <c r="R388" s="136"/>
      <c r="S388" s="136"/>
      <c r="T388" s="136"/>
      <c r="U388" s="136"/>
      <c r="V388" s="136"/>
      <c r="W388" s="86"/>
      <c r="X388" s="86"/>
      <c r="Y388" s="87"/>
      <c r="Z388" s="88"/>
      <c r="AA388" s="35"/>
      <c r="AB388" s="35"/>
      <c r="AC388" s="35"/>
    </row>
    <row r="389" spans="1:29" ht="14.25" customHeight="1" x14ac:dyDescent="0.25">
      <c r="A389" s="35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85"/>
      <c r="O389" s="90"/>
      <c r="P389" s="90"/>
      <c r="Q389" s="136"/>
      <c r="R389" s="136"/>
      <c r="S389" s="136"/>
      <c r="T389" s="136"/>
      <c r="U389" s="136"/>
      <c r="V389" s="136"/>
      <c r="W389" s="86"/>
      <c r="X389" s="86"/>
      <c r="Y389" s="87"/>
      <c r="Z389" s="88"/>
      <c r="AA389" s="35"/>
      <c r="AB389" s="35"/>
      <c r="AC389" s="35"/>
    </row>
    <row r="390" spans="1:29" ht="14.25" customHeight="1" x14ac:dyDescent="0.25">
      <c r="A390" s="35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85"/>
      <c r="O390" s="90"/>
      <c r="P390" s="90"/>
      <c r="Q390" s="136"/>
      <c r="R390" s="136"/>
      <c r="S390" s="136"/>
      <c r="T390" s="136"/>
      <c r="U390" s="136"/>
      <c r="V390" s="136"/>
      <c r="W390" s="86"/>
      <c r="X390" s="86"/>
      <c r="Y390" s="87"/>
      <c r="Z390" s="88"/>
      <c r="AA390" s="35"/>
      <c r="AB390" s="35"/>
      <c r="AC390" s="35"/>
    </row>
    <row r="391" spans="1:29" ht="14.25" customHeight="1" x14ac:dyDescent="0.25">
      <c r="A391" s="35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85"/>
      <c r="O391" s="90"/>
      <c r="P391" s="90"/>
      <c r="Q391" s="136"/>
      <c r="R391" s="136"/>
      <c r="S391" s="136"/>
      <c r="T391" s="136"/>
      <c r="U391" s="136"/>
      <c r="V391" s="136"/>
      <c r="W391" s="86"/>
      <c r="X391" s="86"/>
      <c r="Y391" s="87"/>
      <c r="Z391" s="88"/>
      <c r="AA391" s="35"/>
      <c r="AB391" s="35"/>
      <c r="AC391" s="35"/>
    </row>
    <row r="392" spans="1:29" ht="14.25" customHeight="1" x14ac:dyDescent="0.25">
      <c r="A392" s="35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85"/>
      <c r="O392" s="90"/>
      <c r="P392" s="90"/>
      <c r="Q392" s="136"/>
      <c r="R392" s="136"/>
      <c r="S392" s="136"/>
      <c r="T392" s="136"/>
      <c r="U392" s="136"/>
      <c r="V392" s="136"/>
      <c r="W392" s="86"/>
      <c r="X392" s="86"/>
      <c r="Y392" s="87"/>
      <c r="Z392" s="88"/>
      <c r="AA392" s="35"/>
      <c r="AB392" s="35"/>
      <c r="AC392" s="35"/>
    </row>
    <row r="393" spans="1:29" ht="14.25" customHeight="1" x14ac:dyDescent="0.25">
      <c r="A393" s="35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85"/>
      <c r="O393" s="90"/>
      <c r="P393" s="90"/>
      <c r="Q393" s="136"/>
      <c r="R393" s="136"/>
      <c r="S393" s="136"/>
      <c r="T393" s="136"/>
      <c r="U393" s="136"/>
      <c r="V393" s="136"/>
      <c r="W393" s="86"/>
      <c r="X393" s="86"/>
      <c r="Y393" s="87"/>
      <c r="Z393" s="88"/>
      <c r="AA393" s="35"/>
      <c r="AB393" s="35"/>
      <c r="AC393" s="35"/>
    </row>
    <row r="394" spans="1:29" ht="14.25" customHeight="1" x14ac:dyDescent="0.25">
      <c r="A394" s="35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85"/>
      <c r="O394" s="90"/>
      <c r="P394" s="90"/>
      <c r="Q394" s="136"/>
      <c r="R394" s="136"/>
      <c r="S394" s="136"/>
      <c r="T394" s="136"/>
      <c r="U394" s="136"/>
      <c r="V394" s="136"/>
      <c r="W394" s="86"/>
      <c r="X394" s="86"/>
      <c r="Y394" s="87"/>
      <c r="Z394" s="88"/>
      <c r="AA394" s="35"/>
      <c r="AB394" s="35"/>
      <c r="AC394" s="35"/>
    </row>
    <row r="395" spans="1:29" ht="14.25" customHeight="1" x14ac:dyDescent="0.25">
      <c r="A395" s="35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85"/>
      <c r="O395" s="90"/>
      <c r="P395" s="90"/>
      <c r="Q395" s="136"/>
      <c r="R395" s="136"/>
      <c r="S395" s="136"/>
      <c r="T395" s="136"/>
      <c r="U395" s="136"/>
      <c r="V395" s="136"/>
      <c r="W395" s="86"/>
      <c r="X395" s="86"/>
      <c r="Y395" s="87"/>
      <c r="Z395" s="88"/>
      <c r="AA395" s="35"/>
      <c r="AB395" s="35"/>
      <c r="AC395" s="35"/>
    </row>
    <row r="396" spans="1:29" ht="14.25" customHeight="1" x14ac:dyDescent="0.25">
      <c r="A396" s="35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85"/>
      <c r="O396" s="90"/>
      <c r="P396" s="90"/>
      <c r="Q396" s="136"/>
      <c r="R396" s="136"/>
      <c r="S396" s="136"/>
      <c r="T396" s="136"/>
      <c r="U396" s="136"/>
      <c r="V396" s="136"/>
      <c r="W396" s="86"/>
      <c r="X396" s="86"/>
      <c r="Y396" s="87"/>
      <c r="Z396" s="88"/>
      <c r="AA396" s="35"/>
      <c r="AB396" s="35"/>
      <c r="AC396" s="35"/>
    </row>
    <row r="397" spans="1:29" ht="14.25" customHeight="1" x14ac:dyDescent="0.25">
      <c r="A397" s="35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85"/>
      <c r="O397" s="90"/>
      <c r="P397" s="90"/>
      <c r="Q397" s="136"/>
      <c r="R397" s="136"/>
      <c r="S397" s="136"/>
      <c r="T397" s="136"/>
      <c r="U397" s="136"/>
      <c r="V397" s="136"/>
      <c r="W397" s="86"/>
      <c r="X397" s="86"/>
      <c r="Y397" s="87"/>
      <c r="Z397" s="88"/>
      <c r="AA397" s="35"/>
      <c r="AB397" s="35"/>
      <c r="AC397" s="35"/>
    </row>
    <row r="398" spans="1:29" ht="14.25" customHeight="1" x14ac:dyDescent="0.25">
      <c r="A398" s="35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85"/>
      <c r="O398" s="90"/>
      <c r="P398" s="90"/>
      <c r="Q398" s="136"/>
      <c r="R398" s="136"/>
      <c r="S398" s="136"/>
      <c r="T398" s="136"/>
      <c r="U398" s="136"/>
      <c r="V398" s="136"/>
      <c r="W398" s="86"/>
      <c r="X398" s="86"/>
      <c r="Y398" s="87"/>
      <c r="Z398" s="88"/>
      <c r="AA398" s="35"/>
      <c r="AB398" s="35"/>
      <c r="AC398" s="35"/>
    </row>
    <row r="399" spans="1:29" ht="14.25" customHeight="1" x14ac:dyDescent="0.25">
      <c r="A399" s="35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85"/>
      <c r="O399" s="90"/>
      <c r="P399" s="90"/>
      <c r="Q399" s="136"/>
      <c r="R399" s="136"/>
      <c r="S399" s="136"/>
      <c r="T399" s="136"/>
      <c r="U399" s="136"/>
      <c r="V399" s="136"/>
      <c r="W399" s="86"/>
      <c r="X399" s="86"/>
      <c r="Y399" s="87"/>
      <c r="Z399" s="88"/>
      <c r="AA399" s="35"/>
      <c r="AB399" s="35"/>
      <c r="AC399" s="35"/>
    </row>
    <row r="400" spans="1:29" ht="14.25" customHeight="1" x14ac:dyDescent="0.25">
      <c r="A400" s="35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85"/>
      <c r="O400" s="90"/>
      <c r="P400" s="90"/>
      <c r="Q400" s="136"/>
      <c r="R400" s="136"/>
      <c r="S400" s="136"/>
      <c r="T400" s="136"/>
      <c r="U400" s="136"/>
      <c r="V400" s="136"/>
      <c r="W400" s="86"/>
      <c r="X400" s="86"/>
      <c r="Y400" s="87"/>
      <c r="Z400" s="88"/>
      <c r="AA400" s="35"/>
      <c r="AB400" s="35"/>
      <c r="AC400" s="35"/>
    </row>
    <row r="401" spans="1:29" ht="14.25" customHeight="1" x14ac:dyDescent="0.25">
      <c r="A401" s="35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85"/>
      <c r="O401" s="90"/>
      <c r="P401" s="90"/>
      <c r="Q401" s="136"/>
      <c r="R401" s="136"/>
      <c r="S401" s="136"/>
      <c r="T401" s="136"/>
      <c r="U401" s="136"/>
      <c r="V401" s="136"/>
      <c r="W401" s="86"/>
      <c r="X401" s="86"/>
      <c r="Y401" s="87"/>
      <c r="Z401" s="88"/>
      <c r="AA401" s="35"/>
      <c r="AB401" s="35"/>
      <c r="AC401" s="35"/>
    </row>
    <row r="402" spans="1:29" ht="14.25" customHeight="1" x14ac:dyDescent="0.25">
      <c r="A402" s="35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85"/>
      <c r="O402" s="90"/>
      <c r="P402" s="90"/>
      <c r="Q402" s="136"/>
      <c r="R402" s="136"/>
      <c r="S402" s="136"/>
      <c r="T402" s="136"/>
      <c r="U402" s="136"/>
      <c r="V402" s="136"/>
      <c r="W402" s="86"/>
      <c r="X402" s="86"/>
      <c r="Y402" s="87"/>
      <c r="Z402" s="88"/>
      <c r="AA402" s="35"/>
      <c r="AB402" s="35"/>
      <c r="AC402" s="35"/>
    </row>
    <row r="403" spans="1:29" ht="14.25" customHeight="1" x14ac:dyDescent="0.25">
      <c r="A403" s="35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85"/>
      <c r="O403" s="90"/>
      <c r="P403" s="90"/>
      <c r="Q403" s="136"/>
      <c r="R403" s="136"/>
      <c r="S403" s="136"/>
      <c r="T403" s="136"/>
      <c r="U403" s="136"/>
      <c r="V403" s="136"/>
      <c r="W403" s="86"/>
      <c r="X403" s="86"/>
      <c r="Y403" s="87"/>
      <c r="Z403" s="88"/>
      <c r="AA403" s="35"/>
      <c r="AB403" s="35"/>
      <c r="AC403" s="35"/>
    </row>
    <row r="404" spans="1:29" ht="14.25" customHeight="1" x14ac:dyDescent="0.25">
      <c r="A404" s="35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85"/>
      <c r="O404" s="90"/>
      <c r="P404" s="90"/>
      <c r="Q404" s="136"/>
      <c r="R404" s="136"/>
      <c r="S404" s="136"/>
      <c r="T404" s="136"/>
      <c r="U404" s="136"/>
      <c r="V404" s="136"/>
      <c r="W404" s="86"/>
      <c r="X404" s="86"/>
      <c r="Y404" s="87"/>
      <c r="Z404" s="88"/>
      <c r="AA404" s="35"/>
      <c r="AB404" s="35"/>
      <c r="AC404" s="35"/>
    </row>
    <row r="405" spans="1:29" ht="14.25" customHeight="1" x14ac:dyDescent="0.25">
      <c r="A405" s="35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85"/>
      <c r="O405" s="90"/>
      <c r="P405" s="90"/>
      <c r="Q405" s="136"/>
      <c r="R405" s="136"/>
      <c r="S405" s="136"/>
      <c r="T405" s="136"/>
      <c r="U405" s="136"/>
      <c r="V405" s="136"/>
      <c r="W405" s="86"/>
      <c r="X405" s="86"/>
      <c r="Y405" s="87"/>
      <c r="Z405" s="88"/>
      <c r="AA405" s="35"/>
      <c r="AB405" s="35"/>
      <c r="AC405" s="35"/>
    </row>
    <row r="406" spans="1:29" ht="14.25" customHeight="1" x14ac:dyDescent="0.25">
      <c r="A406" s="35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85"/>
      <c r="O406" s="90"/>
      <c r="P406" s="90"/>
      <c r="Q406" s="136"/>
      <c r="R406" s="136"/>
      <c r="S406" s="136"/>
      <c r="T406" s="136"/>
      <c r="U406" s="136"/>
      <c r="V406" s="136"/>
      <c r="W406" s="86"/>
      <c r="X406" s="86"/>
      <c r="Y406" s="87"/>
      <c r="Z406" s="88"/>
      <c r="AA406" s="35"/>
      <c r="AB406" s="35"/>
      <c r="AC406" s="35"/>
    </row>
    <row r="407" spans="1:29" ht="14.25" customHeight="1" x14ac:dyDescent="0.25">
      <c r="A407" s="35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85"/>
      <c r="O407" s="90"/>
      <c r="P407" s="90"/>
      <c r="Q407" s="136"/>
      <c r="R407" s="136"/>
      <c r="S407" s="136"/>
      <c r="T407" s="136"/>
      <c r="U407" s="136"/>
      <c r="V407" s="136"/>
      <c r="W407" s="86"/>
      <c r="X407" s="86"/>
      <c r="Y407" s="87"/>
      <c r="Z407" s="88"/>
      <c r="AA407" s="35"/>
      <c r="AB407" s="35"/>
      <c r="AC407" s="35"/>
    </row>
    <row r="408" spans="1:29" ht="14.25" customHeight="1" x14ac:dyDescent="0.25">
      <c r="A408" s="35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85"/>
      <c r="O408" s="90"/>
      <c r="P408" s="90"/>
      <c r="Q408" s="136"/>
      <c r="R408" s="136"/>
      <c r="S408" s="136"/>
      <c r="T408" s="136"/>
      <c r="U408" s="136"/>
      <c r="V408" s="136"/>
      <c r="W408" s="86"/>
      <c r="X408" s="86"/>
      <c r="Y408" s="87"/>
      <c r="Z408" s="88"/>
      <c r="AA408" s="35"/>
      <c r="AB408" s="35"/>
      <c r="AC408" s="35"/>
    </row>
    <row r="409" spans="1:29" ht="14.25" customHeight="1" x14ac:dyDescent="0.25">
      <c r="A409" s="35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85"/>
      <c r="O409" s="90"/>
      <c r="P409" s="90"/>
      <c r="Q409" s="136"/>
      <c r="R409" s="136"/>
      <c r="S409" s="136"/>
      <c r="T409" s="136"/>
      <c r="U409" s="136"/>
      <c r="V409" s="136"/>
      <c r="W409" s="86"/>
      <c r="X409" s="86"/>
      <c r="Y409" s="87"/>
      <c r="Z409" s="88"/>
      <c r="AA409" s="35"/>
      <c r="AB409" s="35"/>
      <c r="AC409" s="35"/>
    </row>
    <row r="410" spans="1:29" ht="14.25" customHeight="1" x14ac:dyDescent="0.25">
      <c r="A410" s="35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85"/>
      <c r="O410" s="90"/>
      <c r="P410" s="90"/>
      <c r="Q410" s="136"/>
      <c r="R410" s="136"/>
      <c r="S410" s="136"/>
      <c r="T410" s="136"/>
      <c r="U410" s="136"/>
      <c r="V410" s="136"/>
      <c r="W410" s="86"/>
      <c r="X410" s="86"/>
      <c r="Y410" s="87"/>
      <c r="Z410" s="88"/>
      <c r="AA410" s="35"/>
      <c r="AB410" s="35"/>
      <c r="AC410" s="35"/>
    </row>
    <row r="411" spans="1:29" ht="14.25" customHeight="1" x14ac:dyDescent="0.25">
      <c r="A411" s="35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85"/>
      <c r="O411" s="90"/>
      <c r="P411" s="90"/>
      <c r="Q411" s="136"/>
      <c r="R411" s="136"/>
      <c r="S411" s="136"/>
      <c r="T411" s="136"/>
      <c r="U411" s="136"/>
      <c r="V411" s="136"/>
      <c r="W411" s="86"/>
      <c r="X411" s="86"/>
      <c r="Y411" s="87"/>
      <c r="Z411" s="88"/>
      <c r="AA411" s="35"/>
      <c r="AB411" s="35"/>
      <c r="AC411" s="35"/>
    </row>
    <row r="412" spans="1:29" ht="14.25" customHeight="1" x14ac:dyDescent="0.25">
      <c r="A412" s="35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85"/>
      <c r="O412" s="90"/>
      <c r="P412" s="90"/>
      <c r="Q412" s="136"/>
      <c r="R412" s="136"/>
      <c r="S412" s="136"/>
      <c r="T412" s="136"/>
      <c r="U412" s="136"/>
      <c r="V412" s="136"/>
      <c r="W412" s="86"/>
      <c r="X412" s="86"/>
      <c r="Y412" s="87"/>
      <c r="Z412" s="88"/>
      <c r="AA412" s="35"/>
      <c r="AB412" s="35"/>
      <c r="AC412" s="35"/>
    </row>
    <row r="413" spans="1:29" ht="14.25" customHeight="1" x14ac:dyDescent="0.25">
      <c r="A413" s="35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85"/>
      <c r="O413" s="90"/>
      <c r="P413" s="90"/>
      <c r="Q413" s="136"/>
      <c r="R413" s="136"/>
      <c r="S413" s="136"/>
      <c r="T413" s="136"/>
      <c r="U413" s="136"/>
      <c r="V413" s="136"/>
      <c r="W413" s="86"/>
      <c r="X413" s="86"/>
      <c r="Y413" s="87"/>
      <c r="Z413" s="88"/>
      <c r="AA413" s="35"/>
      <c r="AB413" s="35"/>
      <c r="AC413" s="35"/>
    </row>
    <row r="414" spans="1:29" ht="14.25" customHeight="1" x14ac:dyDescent="0.25">
      <c r="A414" s="35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85"/>
      <c r="O414" s="90"/>
      <c r="P414" s="90"/>
      <c r="Q414" s="136"/>
      <c r="R414" s="136"/>
      <c r="S414" s="136"/>
      <c r="T414" s="136"/>
      <c r="U414" s="136"/>
      <c r="V414" s="136"/>
      <c r="W414" s="86"/>
      <c r="X414" s="86"/>
      <c r="Y414" s="87"/>
      <c r="Z414" s="88"/>
      <c r="AA414" s="35"/>
      <c r="AB414" s="35"/>
      <c r="AC414" s="35"/>
    </row>
    <row r="415" spans="1:29" ht="14.25" customHeight="1" x14ac:dyDescent="0.25">
      <c r="A415" s="35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85"/>
      <c r="O415" s="90"/>
      <c r="P415" s="90"/>
      <c r="Q415" s="136"/>
      <c r="R415" s="136"/>
      <c r="S415" s="136"/>
      <c r="T415" s="136"/>
      <c r="U415" s="136"/>
      <c r="V415" s="136"/>
      <c r="W415" s="86"/>
      <c r="X415" s="86"/>
      <c r="Y415" s="87"/>
      <c r="Z415" s="88"/>
      <c r="AA415" s="35"/>
      <c r="AB415" s="35"/>
      <c r="AC415" s="35"/>
    </row>
    <row r="416" spans="1:29" ht="14.25" customHeight="1" x14ac:dyDescent="0.25">
      <c r="A416" s="35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85"/>
      <c r="O416" s="90"/>
      <c r="P416" s="90"/>
      <c r="Q416" s="136"/>
      <c r="R416" s="136"/>
      <c r="S416" s="136"/>
      <c r="T416" s="136"/>
      <c r="U416" s="136"/>
      <c r="V416" s="136"/>
      <c r="W416" s="86"/>
      <c r="X416" s="86"/>
      <c r="Y416" s="87"/>
      <c r="Z416" s="88"/>
      <c r="AA416" s="35"/>
      <c r="AB416" s="35"/>
      <c r="AC416" s="35"/>
    </row>
    <row r="417" spans="1:29" ht="14.25" customHeight="1" x14ac:dyDescent="0.25">
      <c r="A417" s="35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85"/>
      <c r="O417" s="90"/>
      <c r="P417" s="90"/>
      <c r="Q417" s="136"/>
      <c r="R417" s="136"/>
      <c r="S417" s="136"/>
      <c r="T417" s="136"/>
      <c r="U417" s="136"/>
      <c r="V417" s="136"/>
      <c r="W417" s="86"/>
      <c r="X417" s="86"/>
      <c r="Y417" s="87"/>
      <c r="Z417" s="88"/>
      <c r="AA417" s="35"/>
      <c r="AB417" s="35"/>
      <c r="AC417" s="35"/>
    </row>
    <row r="418" spans="1:29" ht="14.25" customHeight="1" x14ac:dyDescent="0.25">
      <c r="A418" s="35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85"/>
      <c r="O418" s="90"/>
      <c r="P418" s="90"/>
      <c r="Q418" s="136"/>
      <c r="R418" s="136"/>
      <c r="S418" s="136"/>
      <c r="T418" s="136"/>
      <c r="U418" s="136"/>
      <c r="V418" s="136"/>
      <c r="W418" s="86"/>
      <c r="X418" s="86"/>
      <c r="Y418" s="87"/>
      <c r="Z418" s="88"/>
      <c r="AA418" s="35"/>
      <c r="AB418" s="35"/>
      <c r="AC418" s="35"/>
    </row>
    <row r="419" spans="1:29" ht="14.25" customHeight="1" x14ac:dyDescent="0.25">
      <c r="A419" s="35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85"/>
      <c r="O419" s="90"/>
      <c r="P419" s="90"/>
      <c r="Q419" s="136"/>
      <c r="R419" s="136"/>
      <c r="S419" s="136"/>
      <c r="T419" s="136"/>
      <c r="U419" s="136"/>
      <c r="V419" s="136"/>
      <c r="W419" s="86"/>
      <c r="X419" s="86"/>
      <c r="Y419" s="87"/>
      <c r="Z419" s="88"/>
      <c r="AA419" s="35"/>
      <c r="AB419" s="35"/>
      <c r="AC419" s="35"/>
    </row>
    <row r="420" spans="1:29" ht="14.25" customHeight="1" x14ac:dyDescent="0.25">
      <c r="A420" s="35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85"/>
      <c r="O420" s="90"/>
      <c r="P420" s="90"/>
      <c r="Q420" s="136"/>
      <c r="R420" s="136"/>
      <c r="S420" s="136"/>
      <c r="T420" s="136"/>
      <c r="U420" s="136"/>
      <c r="V420" s="136"/>
      <c r="W420" s="86"/>
      <c r="X420" s="86"/>
      <c r="Y420" s="87"/>
      <c r="Z420" s="88"/>
      <c r="AA420" s="35"/>
      <c r="AB420" s="35"/>
      <c r="AC420" s="35"/>
    </row>
    <row r="421" spans="1:29" ht="14.25" customHeight="1" x14ac:dyDescent="0.25">
      <c r="A421" s="35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85"/>
      <c r="O421" s="90"/>
      <c r="P421" s="90"/>
      <c r="Q421" s="136"/>
      <c r="R421" s="136"/>
      <c r="S421" s="136"/>
      <c r="T421" s="136"/>
      <c r="U421" s="136"/>
      <c r="V421" s="136"/>
      <c r="W421" s="86"/>
      <c r="X421" s="86"/>
      <c r="Y421" s="87"/>
      <c r="Z421" s="88"/>
      <c r="AA421" s="35"/>
      <c r="AB421" s="35"/>
      <c r="AC421" s="35"/>
    </row>
    <row r="422" spans="1:29" ht="14.25" customHeight="1" x14ac:dyDescent="0.25">
      <c r="A422" s="35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85"/>
      <c r="O422" s="90"/>
      <c r="P422" s="90"/>
      <c r="Q422" s="136"/>
      <c r="R422" s="136"/>
      <c r="S422" s="136"/>
      <c r="T422" s="136"/>
      <c r="U422" s="136"/>
      <c r="V422" s="136"/>
      <c r="W422" s="86"/>
      <c r="X422" s="86"/>
      <c r="Y422" s="87"/>
      <c r="Z422" s="88"/>
      <c r="AA422" s="35"/>
      <c r="AB422" s="35"/>
      <c r="AC422" s="35"/>
    </row>
    <row r="423" spans="1:29" ht="14.25" customHeight="1" x14ac:dyDescent="0.25">
      <c r="A423" s="35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85"/>
      <c r="O423" s="90"/>
      <c r="P423" s="90"/>
      <c r="Q423" s="136"/>
      <c r="R423" s="136"/>
      <c r="S423" s="136"/>
      <c r="T423" s="136"/>
      <c r="U423" s="136"/>
      <c r="V423" s="136"/>
      <c r="W423" s="86"/>
      <c r="X423" s="86"/>
      <c r="Y423" s="87"/>
      <c r="Z423" s="88"/>
      <c r="AA423" s="35"/>
      <c r="AB423" s="35"/>
      <c r="AC423" s="35"/>
    </row>
    <row r="424" spans="1:29" ht="14.25" customHeight="1" x14ac:dyDescent="0.25">
      <c r="A424" s="35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85"/>
      <c r="O424" s="90"/>
      <c r="P424" s="90"/>
      <c r="Q424" s="136"/>
      <c r="R424" s="136"/>
      <c r="S424" s="136"/>
      <c r="T424" s="136"/>
      <c r="U424" s="136"/>
      <c r="V424" s="136"/>
      <c r="W424" s="86"/>
      <c r="X424" s="86"/>
      <c r="Y424" s="87"/>
      <c r="Z424" s="88"/>
      <c r="AA424" s="35"/>
      <c r="AB424" s="35"/>
      <c r="AC424" s="35"/>
    </row>
    <row r="425" spans="1:29" ht="14.25" customHeight="1" x14ac:dyDescent="0.25">
      <c r="A425" s="35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85"/>
      <c r="O425" s="90"/>
      <c r="P425" s="90"/>
      <c r="Q425" s="136"/>
      <c r="R425" s="136"/>
      <c r="S425" s="136"/>
      <c r="T425" s="136"/>
      <c r="U425" s="136"/>
      <c r="V425" s="136"/>
      <c r="W425" s="86"/>
      <c r="X425" s="86"/>
      <c r="Y425" s="87"/>
      <c r="Z425" s="88"/>
      <c r="AA425" s="35"/>
      <c r="AB425" s="35"/>
      <c r="AC425" s="35"/>
    </row>
    <row r="426" spans="1:29" ht="14.25" customHeight="1" x14ac:dyDescent="0.25">
      <c r="A426" s="35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85"/>
      <c r="O426" s="90"/>
      <c r="P426" s="90"/>
      <c r="Q426" s="136"/>
      <c r="R426" s="136"/>
      <c r="S426" s="136"/>
      <c r="T426" s="136"/>
      <c r="U426" s="136"/>
      <c r="V426" s="136"/>
      <c r="W426" s="86"/>
      <c r="X426" s="86"/>
      <c r="Y426" s="87"/>
      <c r="Z426" s="88"/>
      <c r="AA426" s="35"/>
      <c r="AB426" s="35"/>
      <c r="AC426" s="35"/>
    </row>
    <row r="427" spans="1:29" ht="14.25" customHeight="1" x14ac:dyDescent="0.25">
      <c r="A427" s="35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85"/>
      <c r="O427" s="90"/>
      <c r="P427" s="90"/>
      <c r="Q427" s="136"/>
      <c r="R427" s="136"/>
      <c r="S427" s="136"/>
      <c r="T427" s="136"/>
      <c r="U427" s="136"/>
      <c r="V427" s="136"/>
      <c r="W427" s="86"/>
      <c r="X427" s="86"/>
      <c r="Y427" s="87"/>
      <c r="Z427" s="88"/>
      <c r="AA427" s="35"/>
      <c r="AB427" s="35"/>
      <c r="AC427" s="35"/>
    </row>
    <row r="428" spans="1:29" ht="14.25" customHeight="1" x14ac:dyDescent="0.25">
      <c r="A428" s="35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85"/>
      <c r="O428" s="90"/>
      <c r="P428" s="90"/>
      <c r="Q428" s="136"/>
      <c r="R428" s="136"/>
      <c r="S428" s="136"/>
      <c r="T428" s="136"/>
      <c r="U428" s="136"/>
      <c r="V428" s="136"/>
      <c r="W428" s="86"/>
      <c r="X428" s="86"/>
      <c r="Y428" s="87"/>
      <c r="Z428" s="88"/>
      <c r="AA428" s="35"/>
      <c r="AB428" s="35"/>
      <c r="AC428" s="35"/>
    </row>
    <row r="429" spans="1:29" ht="14.25" customHeight="1" x14ac:dyDescent="0.25">
      <c r="A429" s="35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85"/>
      <c r="O429" s="90"/>
      <c r="P429" s="90"/>
      <c r="Q429" s="136"/>
      <c r="R429" s="136"/>
      <c r="S429" s="136"/>
      <c r="T429" s="136"/>
      <c r="U429" s="136"/>
      <c r="V429" s="136"/>
      <c r="W429" s="86"/>
      <c r="X429" s="86"/>
      <c r="Y429" s="87"/>
      <c r="Z429" s="88"/>
      <c r="AA429" s="35"/>
      <c r="AB429" s="35"/>
      <c r="AC429" s="35"/>
    </row>
    <row r="430" spans="1:29" ht="14.25" customHeight="1" x14ac:dyDescent="0.25">
      <c r="A430" s="35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85"/>
      <c r="O430" s="90"/>
      <c r="P430" s="90"/>
      <c r="Q430" s="136"/>
      <c r="R430" s="136"/>
      <c r="S430" s="136"/>
      <c r="T430" s="136"/>
      <c r="U430" s="136"/>
      <c r="V430" s="136"/>
      <c r="W430" s="86"/>
      <c r="X430" s="86"/>
      <c r="Y430" s="87"/>
      <c r="Z430" s="88"/>
      <c r="AA430" s="35"/>
      <c r="AB430" s="35"/>
      <c r="AC430" s="35"/>
    </row>
    <row r="431" spans="1:29" ht="14.25" customHeight="1" x14ac:dyDescent="0.25">
      <c r="A431" s="35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85"/>
      <c r="O431" s="90"/>
      <c r="P431" s="90"/>
      <c r="Q431" s="136"/>
      <c r="R431" s="136"/>
      <c r="S431" s="136"/>
      <c r="T431" s="136"/>
      <c r="U431" s="136"/>
      <c r="V431" s="136"/>
      <c r="W431" s="86"/>
      <c r="X431" s="86"/>
      <c r="Y431" s="87"/>
      <c r="Z431" s="88"/>
      <c r="AA431" s="35"/>
      <c r="AB431" s="35"/>
      <c r="AC431" s="35"/>
    </row>
    <row r="432" spans="1:29" ht="14.25" customHeight="1" x14ac:dyDescent="0.25">
      <c r="A432" s="35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85"/>
      <c r="O432" s="90"/>
      <c r="P432" s="90"/>
      <c r="Q432" s="136"/>
      <c r="R432" s="136"/>
      <c r="S432" s="136"/>
      <c r="T432" s="136"/>
      <c r="U432" s="136"/>
      <c r="V432" s="136"/>
      <c r="W432" s="86"/>
      <c r="X432" s="86"/>
      <c r="Y432" s="87"/>
      <c r="Z432" s="88"/>
      <c r="AA432" s="35"/>
      <c r="AB432" s="35"/>
      <c r="AC432" s="35"/>
    </row>
    <row r="433" spans="1:29" ht="14.25" customHeight="1" x14ac:dyDescent="0.25">
      <c r="A433" s="35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85"/>
      <c r="O433" s="90"/>
      <c r="P433" s="90"/>
      <c r="Q433" s="136"/>
      <c r="R433" s="136"/>
      <c r="S433" s="136"/>
      <c r="T433" s="136"/>
      <c r="U433" s="136"/>
      <c r="V433" s="136"/>
      <c r="W433" s="86"/>
      <c r="X433" s="86"/>
      <c r="Y433" s="87"/>
      <c r="Z433" s="88"/>
      <c r="AA433" s="35"/>
      <c r="AB433" s="35"/>
      <c r="AC433" s="35"/>
    </row>
    <row r="434" spans="1:29" ht="14.25" customHeight="1" x14ac:dyDescent="0.25">
      <c r="A434" s="35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85"/>
      <c r="O434" s="90"/>
      <c r="P434" s="90"/>
      <c r="Q434" s="136"/>
      <c r="R434" s="136"/>
      <c r="S434" s="136"/>
      <c r="T434" s="136"/>
      <c r="U434" s="136"/>
      <c r="V434" s="136"/>
      <c r="W434" s="86"/>
      <c r="X434" s="86"/>
      <c r="Y434" s="87"/>
      <c r="Z434" s="88"/>
      <c r="AA434" s="35"/>
      <c r="AB434" s="35"/>
      <c r="AC434" s="35"/>
    </row>
    <row r="435" spans="1:29" ht="14.25" customHeight="1" x14ac:dyDescent="0.25">
      <c r="A435" s="35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85"/>
      <c r="O435" s="90"/>
      <c r="P435" s="90"/>
      <c r="Q435" s="136"/>
      <c r="R435" s="136"/>
      <c r="S435" s="136"/>
      <c r="T435" s="136"/>
      <c r="U435" s="136"/>
      <c r="V435" s="136"/>
      <c r="W435" s="86"/>
      <c r="X435" s="86"/>
      <c r="Y435" s="87"/>
      <c r="Z435" s="88"/>
      <c r="AA435" s="35"/>
      <c r="AB435" s="35"/>
      <c r="AC435" s="35"/>
    </row>
    <row r="436" spans="1:29" ht="14.25" customHeight="1" x14ac:dyDescent="0.25">
      <c r="A436" s="35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85"/>
      <c r="O436" s="90"/>
      <c r="P436" s="90"/>
      <c r="Q436" s="136"/>
      <c r="R436" s="136"/>
      <c r="S436" s="136"/>
      <c r="T436" s="136"/>
      <c r="U436" s="136"/>
      <c r="V436" s="136"/>
      <c r="W436" s="86"/>
      <c r="X436" s="86"/>
      <c r="Y436" s="87"/>
      <c r="Z436" s="88"/>
      <c r="AA436" s="35"/>
      <c r="AB436" s="35"/>
      <c r="AC436" s="35"/>
    </row>
    <row r="437" spans="1:29" ht="14.25" customHeight="1" x14ac:dyDescent="0.25">
      <c r="A437" s="35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85"/>
      <c r="O437" s="90"/>
      <c r="P437" s="90"/>
      <c r="Q437" s="136"/>
      <c r="R437" s="136"/>
      <c r="S437" s="136"/>
      <c r="T437" s="136"/>
      <c r="U437" s="136"/>
      <c r="V437" s="136"/>
      <c r="W437" s="86"/>
      <c r="X437" s="86"/>
      <c r="Y437" s="87"/>
      <c r="Z437" s="88"/>
      <c r="AA437" s="35"/>
      <c r="AB437" s="35"/>
      <c r="AC437" s="35"/>
    </row>
    <row r="438" spans="1:29" ht="14.25" customHeight="1" x14ac:dyDescent="0.25">
      <c r="A438" s="35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85"/>
      <c r="O438" s="90"/>
      <c r="P438" s="90"/>
      <c r="Q438" s="136"/>
      <c r="R438" s="136"/>
      <c r="S438" s="136"/>
      <c r="T438" s="136"/>
      <c r="U438" s="136"/>
      <c r="V438" s="136"/>
      <c r="W438" s="86"/>
      <c r="X438" s="86"/>
      <c r="Y438" s="87"/>
      <c r="Z438" s="88"/>
      <c r="AA438" s="35"/>
      <c r="AB438" s="35"/>
      <c r="AC438" s="35"/>
    </row>
    <row r="439" spans="1:29" ht="14.25" customHeight="1" x14ac:dyDescent="0.25">
      <c r="A439" s="35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85"/>
      <c r="O439" s="90"/>
      <c r="P439" s="90"/>
      <c r="Q439" s="136"/>
      <c r="R439" s="136"/>
      <c r="S439" s="136"/>
      <c r="T439" s="136"/>
      <c r="U439" s="136"/>
      <c r="V439" s="136"/>
      <c r="W439" s="86"/>
      <c r="X439" s="86"/>
      <c r="Y439" s="87"/>
      <c r="Z439" s="88"/>
      <c r="AA439" s="35"/>
      <c r="AB439" s="35"/>
      <c r="AC439" s="35"/>
    </row>
    <row r="440" spans="1:29" ht="14.25" customHeight="1" x14ac:dyDescent="0.25">
      <c r="A440" s="35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85"/>
      <c r="O440" s="90"/>
      <c r="P440" s="90"/>
      <c r="Q440" s="136"/>
      <c r="R440" s="136"/>
      <c r="S440" s="136"/>
      <c r="T440" s="136"/>
      <c r="U440" s="136"/>
      <c r="V440" s="136"/>
      <c r="W440" s="86"/>
      <c r="X440" s="86"/>
      <c r="Y440" s="87"/>
      <c r="Z440" s="88"/>
      <c r="AA440" s="35"/>
      <c r="AB440" s="35"/>
      <c r="AC440" s="35"/>
    </row>
    <row r="441" spans="1:29" ht="14.25" customHeight="1" x14ac:dyDescent="0.25">
      <c r="A441" s="35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85"/>
      <c r="O441" s="90"/>
      <c r="P441" s="90"/>
      <c r="Q441" s="136"/>
      <c r="R441" s="136"/>
      <c r="S441" s="136"/>
      <c r="T441" s="136"/>
      <c r="U441" s="136"/>
      <c r="V441" s="136"/>
      <c r="W441" s="86"/>
      <c r="X441" s="86"/>
      <c r="Y441" s="87"/>
      <c r="Z441" s="88"/>
      <c r="AA441" s="35"/>
      <c r="AB441" s="35"/>
      <c r="AC441" s="35"/>
    </row>
    <row r="442" spans="1:29" ht="14.25" customHeight="1" x14ac:dyDescent="0.25">
      <c r="A442" s="35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85"/>
      <c r="O442" s="90"/>
      <c r="P442" s="90"/>
      <c r="Q442" s="136"/>
      <c r="R442" s="136"/>
      <c r="S442" s="136"/>
      <c r="T442" s="136"/>
      <c r="U442" s="136"/>
      <c r="V442" s="136"/>
      <c r="W442" s="86"/>
      <c r="X442" s="86"/>
      <c r="Y442" s="87"/>
      <c r="Z442" s="88"/>
      <c r="AA442" s="35"/>
      <c r="AB442" s="35"/>
      <c r="AC442" s="35"/>
    </row>
    <row r="443" spans="1:29" ht="14.25" customHeight="1" x14ac:dyDescent="0.25">
      <c r="A443" s="35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85"/>
      <c r="O443" s="90"/>
      <c r="P443" s="90"/>
      <c r="Q443" s="136"/>
      <c r="R443" s="136"/>
      <c r="S443" s="136"/>
      <c r="T443" s="136"/>
      <c r="U443" s="136"/>
      <c r="V443" s="136"/>
      <c r="W443" s="86"/>
      <c r="X443" s="86"/>
      <c r="Y443" s="87"/>
      <c r="Z443" s="88"/>
      <c r="AA443" s="35"/>
      <c r="AB443" s="35"/>
      <c r="AC443" s="35"/>
    </row>
    <row r="444" spans="1:29" ht="14.25" customHeight="1" x14ac:dyDescent="0.25">
      <c r="A444" s="35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85"/>
      <c r="O444" s="90"/>
      <c r="P444" s="90"/>
      <c r="Q444" s="136"/>
      <c r="R444" s="136"/>
      <c r="S444" s="136"/>
      <c r="T444" s="136"/>
      <c r="U444" s="136"/>
      <c r="V444" s="136"/>
      <c r="W444" s="86"/>
      <c r="X444" s="86"/>
      <c r="Y444" s="87"/>
      <c r="Z444" s="88"/>
      <c r="AA444" s="35"/>
      <c r="AB444" s="35"/>
      <c r="AC444" s="35"/>
    </row>
    <row r="445" spans="1:29" ht="14.25" customHeight="1" x14ac:dyDescent="0.25">
      <c r="A445" s="35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85"/>
      <c r="O445" s="90"/>
      <c r="P445" s="90"/>
      <c r="Q445" s="136"/>
      <c r="R445" s="136"/>
      <c r="S445" s="136"/>
      <c r="T445" s="136"/>
      <c r="U445" s="136"/>
      <c r="V445" s="136"/>
      <c r="W445" s="86"/>
      <c r="X445" s="86"/>
      <c r="Y445" s="87"/>
      <c r="Z445" s="88"/>
      <c r="AA445" s="35"/>
      <c r="AB445" s="35"/>
      <c r="AC445" s="35"/>
    </row>
    <row r="446" spans="1:29" ht="14.25" customHeight="1" x14ac:dyDescent="0.25">
      <c r="A446" s="35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85"/>
      <c r="O446" s="90"/>
      <c r="P446" s="90"/>
      <c r="Q446" s="136"/>
      <c r="R446" s="136"/>
      <c r="S446" s="136"/>
      <c r="T446" s="136"/>
      <c r="U446" s="136"/>
      <c r="V446" s="136"/>
      <c r="W446" s="86"/>
      <c r="X446" s="86"/>
      <c r="Y446" s="87"/>
      <c r="Z446" s="88"/>
      <c r="AA446" s="35"/>
      <c r="AB446" s="35"/>
      <c r="AC446" s="35"/>
    </row>
    <row r="447" spans="1:29" ht="14.25" customHeight="1" x14ac:dyDescent="0.25">
      <c r="A447" s="35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85"/>
      <c r="O447" s="90"/>
      <c r="P447" s="90"/>
      <c r="Q447" s="136"/>
      <c r="R447" s="136"/>
      <c r="S447" s="136"/>
      <c r="T447" s="136"/>
      <c r="U447" s="136"/>
      <c r="V447" s="136"/>
      <c r="W447" s="86"/>
      <c r="X447" s="86"/>
      <c r="Y447" s="87"/>
      <c r="Z447" s="88"/>
      <c r="AA447" s="35"/>
      <c r="AB447" s="35"/>
      <c r="AC447" s="35"/>
    </row>
    <row r="448" spans="1:29" ht="14.25" customHeight="1" x14ac:dyDescent="0.25">
      <c r="A448" s="35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85"/>
      <c r="O448" s="90"/>
      <c r="P448" s="90"/>
      <c r="Q448" s="136"/>
      <c r="R448" s="136"/>
      <c r="S448" s="136"/>
      <c r="T448" s="136"/>
      <c r="U448" s="136"/>
      <c r="V448" s="136"/>
      <c r="W448" s="86"/>
      <c r="X448" s="86"/>
      <c r="Y448" s="87"/>
      <c r="Z448" s="88"/>
      <c r="AA448" s="35"/>
      <c r="AB448" s="35"/>
      <c r="AC448" s="35"/>
    </row>
    <row r="449" spans="1:29" ht="14.25" customHeight="1" x14ac:dyDescent="0.25">
      <c r="A449" s="35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85"/>
      <c r="O449" s="90"/>
      <c r="P449" s="90"/>
      <c r="Q449" s="136"/>
      <c r="R449" s="136"/>
      <c r="S449" s="136"/>
      <c r="T449" s="136"/>
      <c r="U449" s="136"/>
      <c r="V449" s="136"/>
      <c r="W449" s="86"/>
      <c r="X449" s="86"/>
      <c r="Y449" s="87"/>
      <c r="Z449" s="88"/>
      <c r="AA449" s="35"/>
      <c r="AB449" s="35"/>
      <c r="AC449" s="35"/>
    </row>
    <row r="450" spans="1:29" ht="14.25" customHeight="1" x14ac:dyDescent="0.25">
      <c r="A450" s="35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85"/>
      <c r="O450" s="90"/>
      <c r="P450" s="90"/>
      <c r="Q450" s="136"/>
      <c r="R450" s="136"/>
      <c r="S450" s="136"/>
      <c r="T450" s="136"/>
      <c r="U450" s="136"/>
      <c r="V450" s="136"/>
      <c r="W450" s="86"/>
      <c r="X450" s="86"/>
      <c r="Y450" s="87"/>
      <c r="Z450" s="88"/>
      <c r="AA450" s="35"/>
      <c r="AB450" s="35"/>
      <c r="AC450" s="35"/>
    </row>
    <row r="451" spans="1:29" ht="14.25" customHeight="1" x14ac:dyDescent="0.25">
      <c r="A451" s="35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85"/>
      <c r="O451" s="90"/>
      <c r="P451" s="90"/>
      <c r="Q451" s="136"/>
      <c r="R451" s="136"/>
      <c r="S451" s="136"/>
      <c r="T451" s="136"/>
      <c r="U451" s="136"/>
      <c r="V451" s="136"/>
      <c r="W451" s="86"/>
      <c r="X451" s="86"/>
      <c r="Y451" s="87"/>
      <c r="Z451" s="88"/>
      <c r="AA451" s="35"/>
      <c r="AB451" s="35"/>
      <c r="AC451" s="35"/>
    </row>
    <row r="452" spans="1:29" ht="14.25" customHeight="1" x14ac:dyDescent="0.25">
      <c r="A452" s="35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85"/>
      <c r="O452" s="90"/>
      <c r="P452" s="90"/>
      <c r="Q452" s="136"/>
      <c r="R452" s="136"/>
      <c r="S452" s="136"/>
      <c r="T452" s="136"/>
      <c r="U452" s="136"/>
      <c r="V452" s="136"/>
      <c r="W452" s="86"/>
      <c r="X452" s="86"/>
      <c r="Y452" s="87"/>
      <c r="Z452" s="88"/>
      <c r="AA452" s="35"/>
      <c r="AB452" s="35"/>
      <c r="AC452" s="35"/>
    </row>
    <row r="453" spans="1:29" ht="14.25" customHeight="1" x14ac:dyDescent="0.25">
      <c r="A453" s="35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85"/>
      <c r="O453" s="90"/>
      <c r="P453" s="90"/>
      <c r="Q453" s="136"/>
      <c r="R453" s="136"/>
      <c r="S453" s="136"/>
      <c r="T453" s="136"/>
      <c r="U453" s="136"/>
      <c r="V453" s="136"/>
      <c r="W453" s="86"/>
      <c r="X453" s="86"/>
      <c r="Y453" s="87"/>
      <c r="Z453" s="88"/>
      <c r="AA453" s="35"/>
      <c r="AB453" s="35"/>
      <c r="AC453" s="35"/>
    </row>
    <row r="454" spans="1:29" ht="14.25" customHeight="1" x14ac:dyDescent="0.25">
      <c r="A454" s="35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85"/>
      <c r="O454" s="90"/>
      <c r="P454" s="90"/>
      <c r="Q454" s="136"/>
      <c r="R454" s="136"/>
      <c r="S454" s="136"/>
      <c r="T454" s="136"/>
      <c r="U454" s="136"/>
      <c r="V454" s="136"/>
      <c r="W454" s="86"/>
      <c r="X454" s="86"/>
      <c r="Y454" s="87"/>
      <c r="Z454" s="88"/>
      <c r="AA454" s="35"/>
      <c r="AB454" s="35"/>
      <c r="AC454" s="35"/>
    </row>
    <row r="455" spans="1:29" ht="14.25" customHeight="1" x14ac:dyDescent="0.25">
      <c r="A455" s="35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85"/>
      <c r="O455" s="90"/>
      <c r="P455" s="90"/>
      <c r="Q455" s="136"/>
      <c r="R455" s="136"/>
      <c r="S455" s="136"/>
      <c r="T455" s="136"/>
      <c r="U455" s="136"/>
      <c r="V455" s="136"/>
      <c r="W455" s="86"/>
      <c r="X455" s="86"/>
      <c r="Y455" s="87"/>
      <c r="Z455" s="88"/>
      <c r="AA455" s="35"/>
      <c r="AB455" s="35"/>
      <c r="AC455" s="35"/>
    </row>
    <row r="456" spans="1:29" ht="14.25" customHeight="1" x14ac:dyDescent="0.25">
      <c r="A456" s="35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85"/>
      <c r="O456" s="90"/>
      <c r="P456" s="90"/>
      <c r="Q456" s="136"/>
      <c r="R456" s="136"/>
      <c r="S456" s="136"/>
      <c r="T456" s="136"/>
      <c r="U456" s="136"/>
      <c r="V456" s="136"/>
      <c r="W456" s="86"/>
      <c r="X456" s="86"/>
      <c r="Y456" s="87"/>
      <c r="Z456" s="88"/>
      <c r="AA456" s="35"/>
      <c r="AB456" s="35"/>
      <c r="AC456" s="35"/>
    </row>
    <row r="457" spans="1:29" ht="14.25" customHeight="1" x14ac:dyDescent="0.25">
      <c r="A457" s="35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85"/>
      <c r="O457" s="90"/>
      <c r="P457" s="90"/>
      <c r="Q457" s="136"/>
      <c r="R457" s="136"/>
      <c r="S457" s="136"/>
      <c r="T457" s="136"/>
      <c r="U457" s="136"/>
      <c r="V457" s="136"/>
      <c r="W457" s="86"/>
      <c r="X457" s="86"/>
      <c r="Y457" s="87"/>
      <c r="Z457" s="88"/>
      <c r="AA457" s="35"/>
      <c r="AB457" s="35"/>
      <c r="AC457" s="35"/>
    </row>
    <row r="458" spans="1:29" ht="14.25" customHeight="1" x14ac:dyDescent="0.25">
      <c r="A458" s="35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85"/>
      <c r="O458" s="90"/>
      <c r="P458" s="90"/>
      <c r="Q458" s="136"/>
      <c r="R458" s="136"/>
      <c r="S458" s="136"/>
      <c r="T458" s="136"/>
      <c r="U458" s="136"/>
      <c r="V458" s="136"/>
      <c r="W458" s="86"/>
      <c r="X458" s="86"/>
      <c r="Y458" s="87"/>
      <c r="Z458" s="88"/>
      <c r="AA458" s="35"/>
      <c r="AB458" s="35"/>
      <c r="AC458" s="35"/>
    </row>
    <row r="459" spans="1:29" ht="14.25" customHeight="1" x14ac:dyDescent="0.25">
      <c r="A459" s="35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85"/>
      <c r="O459" s="90"/>
      <c r="P459" s="90"/>
      <c r="Q459" s="136"/>
      <c r="R459" s="136"/>
      <c r="S459" s="136"/>
      <c r="T459" s="136"/>
      <c r="U459" s="136"/>
      <c r="V459" s="136"/>
      <c r="W459" s="86"/>
      <c r="X459" s="86"/>
      <c r="Y459" s="87"/>
      <c r="Z459" s="88"/>
      <c r="AA459" s="35"/>
      <c r="AB459" s="35"/>
      <c r="AC459" s="35"/>
    </row>
    <row r="460" spans="1:29" ht="14.25" customHeight="1" x14ac:dyDescent="0.25">
      <c r="A460" s="35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85"/>
      <c r="O460" s="90"/>
      <c r="P460" s="90"/>
      <c r="Q460" s="136"/>
      <c r="R460" s="136"/>
      <c r="S460" s="136"/>
      <c r="T460" s="136"/>
      <c r="U460" s="136"/>
      <c r="V460" s="136"/>
      <c r="W460" s="86"/>
      <c r="X460" s="86"/>
      <c r="Y460" s="87"/>
      <c r="Z460" s="88"/>
      <c r="AA460" s="35"/>
      <c r="AB460" s="35"/>
      <c r="AC460" s="35"/>
    </row>
    <row r="461" spans="1:29" ht="14.25" customHeight="1" x14ac:dyDescent="0.25">
      <c r="A461" s="35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85"/>
      <c r="O461" s="90"/>
      <c r="P461" s="90"/>
      <c r="Q461" s="136"/>
      <c r="R461" s="136"/>
      <c r="S461" s="136"/>
      <c r="T461" s="136"/>
      <c r="U461" s="136"/>
      <c r="V461" s="136"/>
      <c r="W461" s="86"/>
      <c r="X461" s="86"/>
      <c r="Y461" s="87"/>
      <c r="Z461" s="88"/>
      <c r="AA461" s="35"/>
      <c r="AB461" s="35"/>
      <c r="AC461" s="35"/>
    </row>
    <row r="462" spans="1:29" ht="14.25" customHeight="1" x14ac:dyDescent="0.25">
      <c r="A462" s="35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85"/>
      <c r="O462" s="90"/>
      <c r="P462" s="90"/>
      <c r="Q462" s="136"/>
      <c r="R462" s="136"/>
      <c r="S462" s="136"/>
      <c r="T462" s="136"/>
      <c r="U462" s="136"/>
      <c r="V462" s="136"/>
      <c r="W462" s="86"/>
      <c r="X462" s="86"/>
      <c r="Y462" s="87"/>
      <c r="Z462" s="88"/>
      <c r="AA462" s="35"/>
      <c r="AB462" s="35"/>
      <c r="AC462" s="35"/>
    </row>
    <row r="463" spans="1:29" ht="14.25" customHeight="1" x14ac:dyDescent="0.25">
      <c r="A463" s="35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85"/>
      <c r="O463" s="90"/>
      <c r="P463" s="90"/>
      <c r="Q463" s="136"/>
      <c r="R463" s="136"/>
      <c r="S463" s="136"/>
      <c r="T463" s="136"/>
      <c r="U463" s="136"/>
      <c r="V463" s="136"/>
      <c r="W463" s="86"/>
      <c r="X463" s="86"/>
      <c r="Y463" s="87"/>
      <c r="Z463" s="88"/>
      <c r="AA463" s="35"/>
      <c r="AB463" s="35"/>
      <c r="AC463" s="35"/>
    </row>
    <row r="464" spans="1:29" ht="14.25" customHeight="1" x14ac:dyDescent="0.25">
      <c r="A464" s="35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85"/>
      <c r="O464" s="90"/>
      <c r="P464" s="90"/>
      <c r="Q464" s="136"/>
      <c r="R464" s="136"/>
      <c r="S464" s="136"/>
      <c r="T464" s="136"/>
      <c r="U464" s="136"/>
      <c r="V464" s="136"/>
      <c r="W464" s="86"/>
      <c r="X464" s="86"/>
      <c r="Y464" s="87"/>
      <c r="Z464" s="88"/>
      <c r="AA464" s="35"/>
      <c r="AB464" s="35"/>
      <c r="AC464" s="35"/>
    </row>
    <row r="465" spans="1:29" ht="14.25" customHeight="1" x14ac:dyDescent="0.25">
      <c r="A465" s="35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85"/>
      <c r="O465" s="90"/>
      <c r="P465" s="90"/>
      <c r="Q465" s="136"/>
      <c r="R465" s="136"/>
      <c r="S465" s="136"/>
      <c r="T465" s="136"/>
      <c r="U465" s="136"/>
      <c r="V465" s="136"/>
      <c r="W465" s="86"/>
      <c r="X465" s="86"/>
      <c r="Y465" s="87"/>
      <c r="Z465" s="88"/>
      <c r="AA465" s="35"/>
      <c r="AB465" s="35"/>
      <c r="AC465" s="35"/>
    </row>
    <row r="466" spans="1:29" ht="14.25" customHeight="1" x14ac:dyDescent="0.25">
      <c r="A466" s="35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85"/>
      <c r="O466" s="90"/>
      <c r="P466" s="90"/>
      <c r="Q466" s="136"/>
      <c r="R466" s="136"/>
      <c r="S466" s="136"/>
      <c r="T466" s="136"/>
      <c r="U466" s="136"/>
      <c r="V466" s="136"/>
      <c r="W466" s="86"/>
      <c r="X466" s="86"/>
      <c r="Y466" s="87"/>
      <c r="Z466" s="88"/>
      <c r="AA466" s="35"/>
      <c r="AB466" s="35"/>
      <c r="AC466" s="35"/>
    </row>
    <row r="467" spans="1:29" ht="14.25" customHeight="1" x14ac:dyDescent="0.25">
      <c r="A467" s="35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85"/>
      <c r="O467" s="90"/>
      <c r="P467" s="90"/>
      <c r="Q467" s="136"/>
      <c r="R467" s="136"/>
      <c r="S467" s="136"/>
      <c r="T467" s="136"/>
      <c r="U467" s="136"/>
      <c r="V467" s="136"/>
      <c r="W467" s="86"/>
      <c r="X467" s="86"/>
      <c r="Y467" s="87"/>
      <c r="Z467" s="88"/>
      <c r="AA467" s="35"/>
      <c r="AB467" s="35"/>
      <c r="AC467" s="35"/>
    </row>
    <row r="468" spans="1:29" ht="14.25" customHeight="1" x14ac:dyDescent="0.25">
      <c r="A468" s="35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85"/>
      <c r="O468" s="90"/>
      <c r="P468" s="90"/>
      <c r="Q468" s="136"/>
      <c r="R468" s="136"/>
      <c r="S468" s="136"/>
      <c r="T468" s="136"/>
      <c r="U468" s="136"/>
      <c r="V468" s="136"/>
      <c r="W468" s="86"/>
      <c r="X468" s="86"/>
      <c r="Y468" s="87"/>
      <c r="Z468" s="88"/>
      <c r="AA468" s="35"/>
      <c r="AB468" s="35"/>
      <c r="AC468" s="35"/>
    </row>
    <row r="469" spans="1:29" ht="14.25" customHeight="1" x14ac:dyDescent="0.25">
      <c r="A469" s="35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85"/>
      <c r="O469" s="90"/>
      <c r="P469" s="90"/>
      <c r="Q469" s="136"/>
      <c r="R469" s="136"/>
      <c r="S469" s="136"/>
      <c r="T469" s="136"/>
      <c r="U469" s="136"/>
      <c r="V469" s="136"/>
      <c r="W469" s="86"/>
      <c r="X469" s="86"/>
      <c r="Y469" s="87"/>
      <c r="Z469" s="88"/>
      <c r="AA469" s="35"/>
      <c r="AB469" s="35"/>
      <c r="AC469" s="35"/>
    </row>
    <row r="470" spans="1:29" ht="14.25" customHeight="1" x14ac:dyDescent="0.25">
      <c r="A470" s="35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85"/>
      <c r="O470" s="90"/>
      <c r="P470" s="90"/>
      <c r="Q470" s="136"/>
      <c r="R470" s="136"/>
      <c r="S470" s="136"/>
      <c r="T470" s="136"/>
      <c r="U470" s="136"/>
      <c r="V470" s="136"/>
      <c r="W470" s="86"/>
      <c r="X470" s="86"/>
      <c r="Y470" s="87"/>
      <c r="Z470" s="88"/>
      <c r="AA470" s="35"/>
      <c r="AB470" s="35"/>
      <c r="AC470" s="35"/>
    </row>
    <row r="471" spans="1:29" ht="14.25" customHeight="1" x14ac:dyDescent="0.25">
      <c r="A471" s="35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85"/>
      <c r="O471" s="90"/>
      <c r="P471" s="90"/>
      <c r="Q471" s="136"/>
      <c r="R471" s="136"/>
      <c r="S471" s="136"/>
      <c r="T471" s="136"/>
      <c r="U471" s="136"/>
      <c r="V471" s="136"/>
      <c r="W471" s="86"/>
      <c r="X471" s="86"/>
      <c r="Y471" s="87"/>
      <c r="Z471" s="88"/>
      <c r="AA471" s="35"/>
      <c r="AB471" s="35"/>
      <c r="AC471" s="35"/>
    </row>
    <row r="472" spans="1:29" ht="14.25" customHeight="1" x14ac:dyDescent="0.25">
      <c r="A472" s="35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85"/>
      <c r="O472" s="90"/>
      <c r="P472" s="90"/>
      <c r="Q472" s="136"/>
      <c r="R472" s="136"/>
      <c r="S472" s="136"/>
      <c r="T472" s="136"/>
      <c r="U472" s="136"/>
      <c r="V472" s="136"/>
      <c r="W472" s="86"/>
      <c r="X472" s="86"/>
      <c r="Y472" s="87"/>
      <c r="Z472" s="88"/>
      <c r="AA472" s="35"/>
      <c r="AB472" s="35"/>
      <c r="AC472" s="35"/>
    </row>
    <row r="473" spans="1:29" ht="14.25" customHeight="1" x14ac:dyDescent="0.25">
      <c r="A473" s="35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85"/>
      <c r="O473" s="90"/>
      <c r="P473" s="90"/>
      <c r="Q473" s="136"/>
      <c r="R473" s="136"/>
      <c r="S473" s="136"/>
      <c r="T473" s="136"/>
      <c r="U473" s="136"/>
      <c r="V473" s="136"/>
      <c r="W473" s="86"/>
      <c r="X473" s="86"/>
      <c r="Y473" s="87"/>
      <c r="Z473" s="88"/>
      <c r="AA473" s="35"/>
      <c r="AB473" s="35"/>
      <c r="AC473" s="35"/>
    </row>
    <row r="474" spans="1:29" ht="14.25" customHeight="1" x14ac:dyDescent="0.25">
      <c r="A474" s="35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85"/>
      <c r="O474" s="90"/>
      <c r="P474" s="90"/>
      <c r="Q474" s="136"/>
      <c r="R474" s="136"/>
      <c r="S474" s="136"/>
      <c r="T474" s="136"/>
      <c r="U474" s="136"/>
      <c r="V474" s="136"/>
      <c r="W474" s="86"/>
      <c r="X474" s="86"/>
      <c r="Y474" s="87"/>
      <c r="Z474" s="88"/>
      <c r="AA474" s="35"/>
      <c r="AB474" s="35"/>
      <c r="AC474" s="35"/>
    </row>
    <row r="475" spans="1:29" ht="14.25" customHeight="1" x14ac:dyDescent="0.25">
      <c r="A475" s="35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85"/>
      <c r="O475" s="90"/>
      <c r="P475" s="90"/>
      <c r="Q475" s="136"/>
      <c r="R475" s="136"/>
      <c r="S475" s="136"/>
      <c r="T475" s="136"/>
      <c r="U475" s="136"/>
      <c r="V475" s="136"/>
      <c r="W475" s="86"/>
      <c r="X475" s="86"/>
      <c r="Y475" s="87"/>
      <c r="Z475" s="88"/>
      <c r="AA475" s="35"/>
      <c r="AB475" s="35"/>
      <c r="AC475" s="35"/>
    </row>
    <row r="476" spans="1:29" ht="14.25" customHeight="1" x14ac:dyDescent="0.25">
      <c r="A476" s="35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85"/>
      <c r="O476" s="90"/>
      <c r="P476" s="90"/>
      <c r="Q476" s="136"/>
      <c r="R476" s="136"/>
      <c r="S476" s="136"/>
      <c r="T476" s="136"/>
      <c r="U476" s="136"/>
      <c r="V476" s="136"/>
      <c r="W476" s="86"/>
      <c r="X476" s="86"/>
      <c r="Y476" s="87"/>
      <c r="Z476" s="88"/>
      <c r="AA476" s="35"/>
      <c r="AB476" s="35"/>
      <c r="AC476" s="35"/>
    </row>
    <row r="477" spans="1:29" ht="14.25" customHeight="1" x14ac:dyDescent="0.25">
      <c r="A477" s="35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85"/>
      <c r="O477" s="90"/>
      <c r="P477" s="90"/>
      <c r="Q477" s="136"/>
      <c r="R477" s="136"/>
      <c r="S477" s="136"/>
      <c r="T477" s="136"/>
      <c r="U477" s="136"/>
      <c r="V477" s="136"/>
      <c r="W477" s="86"/>
      <c r="X477" s="86"/>
      <c r="Y477" s="87"/>
      <c r="Z477" s="88"/>
      <c r="AA477" s="35"/>
      <c r="AB477" s="35"/>
      <c r="AC477" s="35"/>
    </row>
    <row r="478" spans="1:29" ht="14.25" customHeight="1" x14ac:dyDescent="0.25">
      <c r="A478" s="35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85"/>
      <c r="O478" s="90"/>
      <c r="P478" s="90"/>
      <c r="Q478" s="136"/>
      <c r="R478" s="136"/>
      <c r="S478" s="136"/>
      <c r="T478" s="136"/>
      <c r="U478" s="136"/>
      <c r="V478" s="136"/>
      <c r="W478" s="86"/>
      <c r="X478" s="86"/>
      <c r="Y478" s="87"/>
      <c r="Z478" s="88"/>
      <c r="AA478" s="35"/>
      <c r="AB478" s="35"/>
      <c r="AC478" s="35"/>
    </row>
    <row r="479" spans="1:29" ht="14.25" customHeight="1" x14ac:dyDescent="0.25">
      <c r="A479" s="35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85"/>
      <c r="O479" s="90"/>
      <c r="P479" s="90"/>
      <c r="Q479" s="136"/>
      <c r="R479" s="136"/>
      <c r="S479" s="136"/>
      <c r="T479" s="136"/>
      <c r="U479" s="136"/>
      <c r="V479" s="136"/>
      <c r="W479" s="86"/>
      <c r="X479" s="86"/>
      <c r="Y479" s="87"/>
      <c r="Z479" s="88"/>
      <c r="AA479" s="35"/>
      <c r="AB479" s="35"/>
      <c r="AC479" s="35"/>
    </row>
    <row r="480" spans="1:29" ht="14.25" customHeight="1" x14ac:dyDescent="0.25">
      <c r="A480" s="35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85"/>
      <c r="O480" s="90"/>
      <c r="P480" s="90"/>
      <c r="Q480" s="136"/>
      <c r="R480" s="136"/>
      <c r="S480" s="136"/>
      <c r="T480" s="136"/>
      <c r="U480" s="136"/>
      <c r="V480" s="136"/>
      <c r="W480" s="86"/>
      <c r="X480" s="86"/>
      <c r="Y480" s="87"/>
      <c r="Z480" s="88"/>
      <c r="AA480" s="35"/>
      <c r="AB480" s="35"/>
      <c r="AC480" s="35"/>
    </row>
    <row r="481" spans="1:29" ht="14.25" customHeight="1" x14ac:dyDescent="0.25">
      <c r="A481" s="35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85"/>
      <c r="O481" s="90"/>
      <c r="P481" s="90"/>
      <c r="Q481" s="136"/>
      <c r="R481" s="136"/>
      <c r="S481" s="136"/>
      <c r="T481" s="136"/>
      <c r="U481" s="136"/>
      <c r="V481" s="136"/>
      <c r="W481" s="86"/>
      <c r="X481" s="86"/>
      <c r="Y481" s="87"/>
      <c r="Z481" s="88"/>
      <c r="AA481" s="35"/>
      <c r="AB481" s="35"/>
      <c r="AC481" s="35"/>
    </row>
    <row r="482" spans="1:29" ht="14.25" customHeight="1" x14ac:dyDescent="0.25">
      <c r="A482" s="35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85"/>
      <c r="O482" s="90"/>
      <c r="P482" s="90"/>
      <c r="Q482" s="136"/>
      <c r="R482" s="136"/>
      <c r="S482" s="136"/>
      <c r="T482" s="136"/>
      <c r="U482" s="136"/>
      <c r="V482" s="136"/>
      <c r="W482" s="86"/>
      <c r="X482" s="86"/>
      <c r="Y482" s="87"/>
      <c r="Z482" s="88"/>
      <c r="AA482" s="35"/>
      <c r="AB482" s="35"/>
      <c r="AC482" s="35"/>
    </row>
    <row r="483" spans="1:29" ht="14.25" customHeight="1" x14ac:dyDescent="0.25">
      <c r="A483" s="35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85"/>
      <c r="O483" s="90"/>
      <c r="P483" s="90"/>
      <c r="Q483" s="136"/>
      <c r="R483" s="136"/>
      <c r="S483" s="136"/>
      <c r="T483" s="136"/>
      <c r="U483" s="136"/>
      <c r="V483" s="136"/>
      <c r="W483" s="86"/>
      <c r="X483" s="86"/>
      <c r="Y483" s="87"/>
      <c r="Z483" s="88"/>
      <c r="AA483" s="35"/>
      <c r="AB483" s="35"/>
      <c r="AC483" s="35"/>
    </row>
    <row r="484" spans="1:29" ht="14.25" customHeight="1" x14ac:dyDescent="0.25">
      <c r="A484" s="35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85"/>
      <c r="O484" s="90"/>
      <c r="P484" s="90"/>
      <c r="Q484" s="136"/>
      <c r="R484" s="136"/>
      <c r="S484" s="136"/>
      <c r="T484" s="136"/>
      <c r="U484" s="136"/>
      <c r="V484" s="136"/>
      <c r="W484" s="86"/>
      <c r="X484" s="86"/>
      <c r="Y484" s="87"/>
      <c r="Z484" s="88"/>
      <c r="AA484" s="35"/>
      <c r="AB484" s="35"/>
      <c r="AC484" s="35"/>
    </row>
    <row r="485" spans="1:29" ht="14.25" customHeight="1" x14ac:dyDescent="0.25">
      <c r="A485" s="35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85"/>
      <c r="O485" s="90"/>
      <c r="P485" s="90"/>
      <c r="Q485" s="136"/>
      <c r="R485" s="136"/>
      <c r="S485" s="136"/>
      <c r="T485" s="136"/>
      <c r="U485" s="136"/>
      <c r="V485" s="136"/>
      <c r="W485" s="86"/>
      <c r="X485" s="86"/>
      <c r="Y485" s="87"/>
      <c r="Z485" s="88"/>
      <c r="AA485" s="35"/>
      <c r="AB485" s="35"/>
      <c r="AC485" s="35"/>
    </row>
    <row r="486" spans="1:29" ht="14.25" customHeight="1" x14ac:dyDescent="0.25">
      <c r="A486" s="35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85"/>
      <c r="O486" s="90"/>
      <c r="P486" s="90"/>
      <c r="Q486" s="136"/>
      <c r="R486" s="136"/>
      <c r="S486" s="136"/>
      <c r="T486" s="136"/>
      <c r="U486" s="136"/>
      <c r="V486" s="136"/>
      <c r="W486" s="86"/>
      <c r="X486" s="86"/>
      <c r="Y486" s="87"/>
      <c r="Z486" s="88"/>
      <c r="AA486" s="35"/>
      <c r="AB486" s="35"/>
      <c r="AC486" s="35"/>
    </row>
    <row r="487" spans="1:29" ht="14.25" customHeight="1" x14ac:dyDescent="0.25">
      <c r="A487" s="35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85"/>
      <c r="O487" s="90"/>
      <c r="P487" s="90"/>
      <c r="Q487" s="136"/>
      <c r="R487" s="136"/>
      <c r="S487" s="136"/>
      <c r="T487" s="136"/>
      <c r="U487" s="136"/>
      <c r="V487" s="136"/>
      <c r="W487" s="86"/>
      <c r="X487" s="86"/>
      <c r="Y487" s="87"/>
      <c r="Z487" s="88"/>
      <c r="AA487" s="35"/>
      <c r="AB487" s="35"/>
      <c r="AC487" s="35"/>
    </row>
    <row r="488" spans="1:29" ht="14.25" customHeight="1" x14ac:dyDescent="0.25">
      <c r="A488" s="35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85"/>
      <c r="O488" s="90"/>
      <c r="P488" s="90"/>
      <c r="Q488" s="136"/>
      <c r="R488" s="136"/>
      <c r="S488" s="136"/>
      <c r="T488" s="136"/>
      <c r="U488" s="136"/>
      <c r="V488" s="136"/>
      <c r="W488" s="86"/>
      <c r="X488" s="86"/>
      <c r="Y488" s="87"/>
      <c r="Z488" s="88"/>
      <c r="AA488" s="35"/>
      <c r="AB488" s="35"/>
      <c r="AC488" s="35"/>
    </row>
    <row r="489" spans="1:29" ht="14.25" customHeight="1" x14ac:dyDescent="0.25">
      <c r="A489" s="35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85"/>
      <c r="O489" s="90"/>
      <c r="P489" s="90"/>
      <c r="Q489" s="136"/>
      <c r="R489" s="136"/>
      <c r="S489" s="136"/>
      <c r="T489" s="136"/>
      <c r="U489" s="136"/>
      <c r="V489" s="136"/>
      <c r="W489" s="86"/>
      <c r="X489" s="86"/>
      <c r="Y489" s="87"/>
      <c r="Z489" s="88"/>
      <c r="AA489" s="35"/>
      <c r="AB489" s="35"/>
      <c r="AC489" s="35"/>
    </row>
    <row r="490" spans="1:29" ht="14.25" customHeight="1" x14ac:dyDescent="0.25">
      <c r="A490" s="35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85"/>
      <c r="O490" s="90"/>
      <c r="P490" s="90"/>
      <c r="Q490" s="136"/>
      <c r="R490" s="136"/>
      <c r="S490" s="136"/>
      <c r="T490" s="136"/>
      <c r="U490" s="136"/>
      <c r="V490" s="136"/>
      <c r="W490" s="86"/>
      <c r="X490" s="86"/>
      <c r="Y490" s="87"/>
      <c r="Z490" s="88"/>
      <c r="AA490" s="35"/>
      <c r="AB490" s="35"/>
      <c r="AC490" s="35"/>
    </row>
    <row r="491" spans="1:29" ht="14.25" customHeight="1" x14ac:dyDescent="0.25">
      <c r="A491" s="35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85"/>
      <c r="O491" s="90"/>
      <c r="P491" s="90"/>
      <c r="Q491" s="136"/>
      <c r="R491" s="136"/>
      <c r="S491" s="136"/>
      <c r="T491" s="136"/>
      <c r="U491" s="136"/>
      <c r="V491" s="136"/>
      <c r="W491" s="86"/>
      <c r="X491" s="86"/>
      <c r="Y491" s="87"/>
      <c r="Z491" s="88"/>
      <c r="AA491" s="35"/>
      <c r="AB491" s="35"/>
      <c r="AC491" s="35"/>
    </row>
    <row r="492" spans="1:29" ht="14.25" customHeight="1" x14ac:dyDescent="0.25">
      <c r="A492" s="35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85"/>
      <c r="O492" s="90"/>
      <c r="P492" s="90"/>
      <c r="Q492" s="136"/>
      <c r="R492" s="136"/>
      <c r="S492" s="136"/>
      <c r="T492" s="136"/>
      <c r="U492" s="136"/>
      <c r="V492" s="136"/>
      <c r="W492" s="86"/>
      <c r="X492" s="86"/>
      <c r="Y492" s="87"/>
      <c r="Z492" s="88"/>
      <c r="AA492" s="35"/>
      <c r="AB492" s="35"/>
      <c r="AC492" s="35"/>
    </row>
    <row r="493" spans="1:29" ht="14.25" customHeight="1" x14ac:dyDescent="0.25">
      <c r="A493" s="35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85"/>
      <c r="O493" s="90"/>
      <c r="P493" s="90"/>
      <c r="Q493" s="136"/>
      <c r="R493" s="136"/>
      <c r="S493" s="136"/>
      <c r="T493" s="136"/>
      <c r="U493" s="136"/>
      <c r="V493" s="136"/>
      <c r="W493" s="86"/>
      <c r="X493" s="86"/>
      <c r="Y493" s="87"/>
      <c r="Z493" s="88"/>
      <c r="AA493" s="35"/>
      <c r="AB493" s="35"/>
      <c r="AC493" s="35"/>
    </row>
    <row r="494" spans="1:29" ht="14.25" customHeight="1" x14ac:dyDescent="0.25">
      <c r="A494" s="35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85"/>
      <c r="O494" s="90"/>
      <c r="P494" s="90"/>
      <c r="Q494" s="136"/>
      <c r="R494" s="136"/>
      <c r="S494" s="136"/>
      <c r="T494" s="136"/>
      <c r="U494" s="136"/>
      <c r="V494" s="136"/>
      <c r="W494" s="86"/>
      <c r="X494" s="86"/>
      <c r="Y494" s="87"/>
      <c r="Z494" s="88"/>
      <c r="AA494" s="35"/>
      <c r="AB494" s="35"/>
      <c r="AC494" s="35"/>
    </row>
    <row r="495" spans="1:29" ht="14.25" customHeight="1" x14ac:dyDescent="0.25">
      <c r="A495" s="35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85"/>
      <c r="O495" s="90"/>
      <c r="P495" s="90"/>
      <c r="Q495" s="136"/>
      <c r="R495" s="136"/>
      <c r="S495" s="136"/>
      <c r="T495" s="136"/>
      <c r="U495" s="136"/>
      <c r="V495" s="136"/>
      <c r="W495" s="86"/>
      <c r="X495" s="86"/>
      <c r="Y495" s="87"/>
      <c r="Z495" s="88"/>
      <c r="AA495" s="35"/>
      <c r="AB495" s="35"/>
      <c r="AC495" s="35"/>
    </row>
    <row r="496" spans="1:29" ht="14.25" customHeight="1" x14ac:dyDescent="0.25">
      <c r="A496" s="35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85"/>
      <c r="O496" s="90"/>
      <c r="P496" s="90"/>
      <c r="Q496" s="136"/>
      <c r="R496" s="136"/>
      <c r="S496" s="136"/>
      <c r="T496" s="136"/>
      <c r="U496" s="136"/>
      <c r="V496" s="136"/>
      <c r="W496" s="86"/>
      <c r="X496" s="86"/>
      <c r="Y496" s="87"/>
      <c r="Z496" s="88"/>
      <c r="AA496" s="35"/>
      <c r="AB496" s="35"/>
      <c r="AC496" s="35"/>
    </row>
    <row r="497" spans="1:29" ht="14.25" customHeight="1" x14ac:dyDescent="0.25">
      <c r="A497" s="35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85"/>
      <c r="O497" s="90"/>
      <c r="P497" s="90"/>
      <c r="Q497" s="136"/>
      <c r="R497" s="136"/>
      <c r="S497" s="136"/>
      <c r="T497" s="136"/>
      <c r="U497" s="136"/>
      <c r="V497" s="136"/>
      <c r="W497" s="86"/>
      <c r="X497" s="86"/>
      <c r="Y497" s="87"/>
      <c r="Z497" s="88"/>
      <c r="AA497" s="35"/>
      <c r="AB497" s="35"/>
      <c r="AC497" s="35"/>
    </row>
    <row r="498" spans="1:29" ht="14.25" customHeight="1" x14ac:dyDescent="0.25">
      <c r="A498" s="35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85"/>
      <c r="O498" s="90"/>
      <c r="P498" s="90"/>
      <c r="Q498" s="136"/>
      <c r="R498" s="136"/>
      <c r="S498" s="136"/>
      <c r="T498" s="136"/>
      <c r="U498" s="136"/>
      <c r="V498" s="136"/>
      <c r="W498" s="86"/>
      <c r="X498" s="86"/>
      <c r="Y498" s="87"/>
      <c r="Z498" s="88"/>
      <c r="AA498" s="35"/>
      <c r="AB498" s="35"/>
      <c r="AC498" s="35"/>
    </row>
    <row r="499" spans="1:29" ht="14.25" customHeight="1" x14ac:dyDescent="0.25">
      <c r="A499" s="35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85"/>
      <c r="O499" s="90"/>
      <c r="P499" s="90"/>
      <c r="Q499" s="136"/>
      <c r="R499" s="136"/>
      <c r="S499" s="136"/>
      <c r="T499" s="136"/>
      <c r="U499" s="136"/>
      <c r="V499" s="136"/>
      <c r="W499" s="86"/>
      <c r="X499" s="86"/>
      <c r="Y499" s="87"/>
      <c r="Z499" s="88"/>
      <c r="AA499" s="35"/>
      <c r="AB499" s="35"/>
      <c r="AC499" s="35"/>
    </row>
    <row r="500" spans="1:29" ht="14.25" customHeight="1" x14ac:dyDescent="0.25">
      <c r="A500" s="35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85"/>
      <c r="O500" s="90"/>
      <c r="P500" s="90"/>
      <c r="Q500" s="136"/>
      <c r="R500" s="136"/>
      <c r="S500" s="136"/>
      <c r="T500" s="136"/>
      <c r="U500" s="136"/>
      <c r="V500" s="136"/>
      <c r="W500" s="86"/>
      <c r="X500" s="86"/>
      <c r="Y500" s="87"/>
      <c r="Z500" s="88"/>
      <c r="AA500" s="35"/>
      <c r="AB500" s="35"/>
      <c r="AC500" s="35"/>
    </row>
    <row r="501" spans="1:29" ht="14.25" customHeight="1" x14ac:dyDescent="0.25">
      <c r="A501" s="35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85"/>
      <c r="O501" s="90"/>
      <c r="P501" s="90"/>
      <c r="Q501" s="136"/>
      <c r="R501" s="136"/>
      <c r="S501" s="136"/>
      <c r="T501" s="136"/>
      <c r="U501" s="136"/>
      <c r="V501" s="136"/>
      <c r="W501" s="86"/>
      <c r="X501" s="86"/>
      <c r="Y501" s="87"/>
      <c r="Z501" s="88"/>
      <c r="AA501" s="35"/>
      <c r="AB501" s="35"/>
      <c r="AC501" s="35"/>
    </row>
    <row r="502" spans="1:29" ht="14.25" customHeight="1" x14ac:dyDescent="0.25">
      <c r="A502" s="35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85"/>
      <c r="O502" s="90"/>
      <c r="P502" s="90"/>
      <c r="Q502" s="136"/>
      <c r="R502" s="136"/>
      <c r="S502" s="136"/>
      <c r="T502" s="136"/>
      <c r="U502" s="136"/>
      <c r="V502" s="136"/>
      <c r="W502" s="86"/>
      <c r="X502" s="86"/>
      <c r="Y502" s="87"/>
      <c r="Z502" s="88"/>
      <c r="AA502" s="35"/>
      <c r="AB502" s="35"/>
      <c r="AC502" s="35"/>
    </row>
    <row r="503" spans="1:29" ht="14.25" customHeight="1" x14ac:dyDescent="0.25">
      <c r="A503" s="35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85"/>
      <c r="O503" s="90"/>
      <c r="P503" s="90"/>
      <c r="Q503" s="136"/>
      <c r="R503" s="136"/>
      <c r="S503" s="136"/>
      <c r="T503" s="136"/>
      <c r="U503" s="136"/>
      <c r="V503" s="136"/>
      <c r="W503" s="86"/>
      <c r="X503" s="86"/>
      <c r="Y503" s="87"/>
      <c r="Z503" s="88"/>
      <c r="AA503" s="35"/>
      <c r="AB503" s="35"/>
      <c r="AC503" s="35"/>
    </row>
    <row r="504" spans="1:29" ht="14.25" customHeight="1" x14ac:dyDescent="0.25">
      <c r="A504" s="35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85"/>
      <c r="O504" s="90"/>
      <c r="P504" s="90"/>
      <c r="Q504" s="136"/>
      <c r="R504" s="136"/>
      <c r="S504" s="136"/>
      <c r="T504" s="136"/>
      <c r="U504" s="136"/>
      <c r="V504" s="136"/>
      <c r="W504" s="86"/>
      <c r="X504" s="86"/>
      <c r="Y504" s="87"/>
      <c r="Z504" s="88"/>
      <c r="AA504" s="35"/>
      <c r="AB504" s="35"/>
      <c r="AC504" s="35"/>
    </row>
    <row r="505" spans="1:29" ht="14.25" customHeight="1" x14ac:dyDescent="0.25">
      <c r="A505" s="35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85"/>
      <c r="O505" s="90"/>
      <c r="P505" s="90"/>
      <c r="Q505" s="136"/>
      <c r="R505" s="136"/>
      <c r="S505" s="136"/>
      <c r="T505" s="136"/>
      <c r="U505" s="136"/>
      <c r="V505" s="136"/>
      <c r="W505" s="86"/>
      <c r="X505" s="86"/>
      <c r="Y505" s="87"/>
      <c r="Z505" s="88"/>
      <c r="AA505" s="35"/>
      <c r="AB505" s="35"/>
      <c r="AC505" s="35"/>
    </row>
    <row r="506" spans="1:29" ht="14.25" customHeight="1" x14ac:dyDescent="0.25">
      <c r="A506" s="35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85"/>
      <c r="O506" s="90"/>
      <c r="P506" s="90"/>
      <c r="Q506" s="136"/>
      <c r="R506" s="136"/>
      <c r="S506" s="136"/>
      <c r="T506" s="136"/>
      <c r="U506" s="136"/>
      <c r="V506" s="136"/>
      <c r="W506" s="86"/>
      <c r="X506" s="86"/>
      <c r="Y506" s="87"/>
      <c r="Z506" s="88"/>
      <c r="AA506" s="35"/>
      <c r="AB506" s="35"/>
      <c r="AC506" s="35"/>
    </row>
    <row r="507" spans="1:29" ht="14.25" customHeight="1" x14ac:dyDescent="0.25">
      <c r="A507" s="35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85"/>
      <c r="O507" s="90"/>
      <c r="P507" s="90"/>
      <c r="Q507" s="136"/>
      <c r="R507" s="136"/>
      <c r="S507" s="136"/>
      <c r="T507" s="136"/>
      <c r="U507" s="136"/>
      <c r="V507" s="136"/>
      <c r="W507" s="86"/>
      <c r="X507" s="86"/>
      <c r="Y507" s="87"/>
      <c r="Z507" s="88"/>
      <c r="AA507" s="35"/>
      <c r="AB507" s="35"/>
      <c r="AC507" s="35"/>
    </row>
    <row r="508" spans="1:29" ht="14.25" customHeight="1" x14ac:dyDescent="0.25">
      <c r="A508" s="35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85"/>
      <c r="O508" s="90"/>
      <c r="P508" s="90"/>
      <c r="Q508" s="136"/>
      <c r="R508" s="136"/>
      <c r="S508" s="136"/>
      <c r="T508" s="136"/>
      <c r="U508" s="136"/>
      <c r="V508" s="136"/>
      <c r="W508" s="86"/>
      <c r="X508" s="86"/>
      <c r="Y508" s="87"/>
      <c r="Z508" s="88"/>
      <c r="AA508" s="35"/>
      <c r="AB508" s="35"/>
      <c r="AC508" s="35"/>
    </row>
    <row r="509" spans="1:29" ht="14.25" customHeight="1" x14ac:dyDescent="0.25">
      <c r="A509" s="35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85"/>
      <c r="O509" s="90"/>
      <c r="P509" s="90"/>
      <c r="Q509" s="136"/>
      <c r="R509" s="136"/>
      <c r="S509" s="136"/>
      <c r="T509" s="136"/>
      <c r="U509" s="136"/>
      <c r="V509" s="136"/>
      <c r="W509" s="86"/>
      <c r="X509" s="86"/>
      <c r="Y509" s="87"/>
      <c r="Z509" s="88"/>
      <c r="AA509" s="35"/>
      <c r="AB509" s="35"/>
      <c r="AC509" s="35"/>
    </row>
    <row r="510" spans="1:29" ht="14.25" customHeight="1" x14ac:dyDescent="0.25">
      <c r="A510" s="35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85"/>
      <c r="O510" s="90"/>
      <c r="P510" s="90"/>
      <c r="Q510" s="136"/>
      <c r="R510" s="136"/>
      <c r="S510" s="136"/>
      <c r="T510" s="136"/>
      <c r="U510" s="136"/>
      <c r="V510" s="136"/>
      <c r="W510" s="86"/>
      <c r="X510" s="86"/>
      <c r="Y510" s="87"/>
      <c r="Z510" s="88"/>
      <c r="AA510" s="35"/>
      <c r="AB510" s="35"/>
      <c r="AC510" s="35"/>
    </row>
    <row r="511" spans="1:29" ht="14.25" customHeight="1" x14ac:dyDescent="0.25">
      <c r="A511" s="35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85"/>
      <c r="O511" s="90"/>
      <c r="P511" s="90"/>
      <c r="Q511" s="136"/>
      <c r="R511" s="136"/>
      <c r="S511" s="136"/>
      <c r="T511" s="136"/>
      <c r="U511" s="136"/>
      <c r="V511" s="136"/>
      <c r="W511" s="86"/>
      <c r="X511" s="86"/>
      <c r="Y511" s="87"/>
      <c r="Z511" s="88"/>
      <c r="AA511" s="35"/>
      <c r="AB511" s="35"/>
      <c r="AC511" s="35"/>
    </row>
    <row r="512" spans="1:29" ht="14.25" customHeight="1" x14ac:dyDescent="0.25">
      <c r="A512" s="35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85"/>
      <c r="O512" s="90"/>
      <c r="P512" s="90"/>
      <c r="Q512" s="136"/>
      <c r="R512" s="136"/>
      <c r="S512" s="136"/>
      <c r="T512" s="136"/>
      <c r="U512" s="136"/>
      <c r="V512" s="136"/>
      <c r="W512" s="86"/>
      <c r="X512" s="86"/>
      <c r="Y512" s="87"/>
      <c r="Z512" s="88"/>
      <c r="AA512" s="35"/>
      <c r="AB512" s="35"/>
      <c r="AC512" s="35"/>
    </row>
    <row r="513" spans="1:29" ht="14.25" customHeight="1" x14ac:dyDescent="0.25">
      <c r="A513" s="35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85"/>
      <c r="O513" s="90"/>
      <c r="P513" s="90"/>
      <c r="Q513" s="136"/>
      <c r="R513" s="136"/>
      <c r="S513" s="136"/>
      <c r="T513" s="136"/>
      <c r="U513" s="136"/>
      <c r="V513" s="136"/>
      <c r="W513" s="86"/>
      <c r="X513" s="86"/>
      <c r="Y513" s="87"/>
      <c r="Z513" s="88"/>
      <c r="AA513" s="35"/>
      <c r="AB513" s="35"/>
      <c r="AC513" s="35"/>
    </row>
    <row r="514" spans="1:29" ht="14.25" customHeight="1" x14ac:dyDescent="0.25">
      <c r="A514" s="35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85"/>
      <c r="O514" s="90"/>
      <c r="P514" s="90"/>
      <c r="Q514" s="136"/>
      <c r="R514" s="136"/>
      <c r="S514" s="136"/>
      <c r="T514" s="136"/>
      <c r="U514" s="136"/>
      <c r="V514" s="136"/>
      <c r="W514" s="86"/>
      <c r="X514" s="86"/>
      <c r="Y514" s="87"/>
      <c r="Z514" s="88"/>
      <c r="AA514" s="35"/>
      <c r="AB514" s="35"/>
      <c r="AC514" s="35"/>
    </row>
    <row r="515" spans="1:29" ht="14.25" customHeight="1" x14ac:dyDescent="0.25">
      <c r="A515" s="35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85"/>
      <c r="O515" s="90"/>
      <c r="P515" s="90"/>
      <c r="Q515" s="136"/>
      <c r="R515" s="136"/>
      <c r="S515" s="136"/>
      <c r="T515" s="136"/>
      <c r="U515" s="136"/>
      <c r="V515" s="136"/>
      <c r="W515" s="86"/>
      <c r="X515" s="86"/>
      <c r="Y515" s="87"/>
      <c r="Z515" s="88"/>
      <c r="AA515" s="35"/>
      <c r="AB515" s="35"/>
      <c r="AC515" s="35"/>
    </row>
    <row r="516" spans="1:29" ht="14.25" customHeight="1" x14ac:dyDescent="0.25">
      <c r="A516" s="35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85"/>
      <c r="O516" s="90"/>
      <c r="P516" s="90"/>
      <c r="Q516" s="136"/>
      <c r="R516" s="136"/>
      <c r="S516" s="136"/>
      <c r="T516" s="136"/>
      <c r="U516" s="136"/>
      <c r="V516" s="136"/>
      <c r="W516" s="86"/>
      <c r="X516" s="86"/>
      <c r="Y516" s="87"/>
      <c r="Z516" s="88"/>
      <c r="AA516" s="35"/>
      <c r="AB516" s="35"/>
      <c r="AC516" s="35"/>
    </row>
    <row r="517" spans="1:29" ht="14.25" customHeight="1" x14ac:dyDescent="0.25">
      <c r="A517" s="35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85"/>
      <c r="O517" s="90"/>
      <c r="P517" s="90"/>
      <c r="Q517" s="136"/>
      <c r="R517" s="136"/>
      <c r="S517" s="136"/>
      <c r="T517" s="136"/>
      <c r="U517" s="136"/>
      <c r="V517" s="136"/>
      <c r="W517" s="86"/>
      <c r="X517" s="86"/>
      <c r="Y517" s="87"/>
      <c r="Z517" s="88"/>
      <c r="AA517" s="35"/>
      <c r="AB517" s="35"/>
      <c r="AC517" s="35"/>
    </row>
    <row r="518" spans="1:29" ht="14.25" customHeight="1" x14ac:dyDescent="0.25">
      <c r="A518" s="35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85"/>
      <c r="O518" s="90"/>
      <c r="P518" s="90"/>
      <c r="Q518" s="136"/>
      <c r="R518" s="136"/>
      <c r="S518" s="136"/>
      <c r="T518" s="136"/>
      <c r="U518" s="136"/>
      <c r="V518" s="136"/>
      <c r="W518" s="86"/>
      <c r="X518" s="86"/>
      <c r="Y518" s="87"/>
      <c r="Z518" s="88"/>
      <c r="AA518" s="35"/>
      <c r="AB518" s="35"/>
      <c r="AC518" s="35"/>
    </row>
    <row r="519" spans="1:29" ht="14.25" customHeight="1" x14ac:dyDescent="0.25">
      <c r="A519" s="35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85"/>
      <c r="O519" s="90"/>
      <c r="P519" s="90"/>
      <c r="Q519" s="136"/>
      <c r="R519" s="136"/>
      <c r="S519" s="136"/>
      <c r="T519" s="136"/>
      <c r="U519" s="136"/>
      <c r="V519" s="136"/>
      <c r="W519" s="86"/>
      <c r="X519" s="86"/>
      <c r="Y519" s="87"/>
      <c r="Z519" s="88"/>
      <c r="AA519" s="35"/>
      <c r="AB519" s="35"/>
      <c r="AC519" s="35"/>
    </row>
    <row r="520" spans="1:29" ht="14.25" customHeight="1" x14ac:dyDescent="0.25">
      <c r="A520" s="35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85"/>
      <c r="O520" s="90"/>
      <c r="P520" s="90"/>
      <c r="Q520" s="136"/>
      <c r="R520" s="136"/>
      <c r="S520" s="136"/>
      <c r="T520" s="136"/>
      <c r="U520" s="136"/>
      <c r="V520" s="136"/>
      <c r="W520" s="86"/>
      <c r="X520" s="86"/>
      <c r="Y520" s="87"/>
      <c r="Z520" s="88"/>
      <c r="AA520" s="35"/>
      <c r="AB520" s="35"/>
      <c r="AC520" s="35"/>
    </row>
    <row r="521" spans="1:29" ht="14.25" customHeight="1" x14ac:dyDescent="0.25">
      <c r="A521" s="35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85"/>
      <c r="O521" s="90"/>
      <c r="P521" s="90"/>
      <c r="Q521" s="136"/>
      <c r="R521" s="136"/>
      <c r="S521" s="136"/>
      <c r="T521" s="136"/>
      <c r="U521" s="136"/>
      <c r="V521" s="136"/>
      <c r="W521" s="86"/>
      <c r="X521" s="86"/>
      <c r="Y521" s="87"/>
      <c r="Z521" s="88"/>
      <c r="AA521" s="35"/>
      <c r="AB521" s="35"/>
      <c r="AC521" s="35"/>
    </row>
    <row r="522" spans="1:29" ht="14.25" customHeight="1" x14ac:dyDescent="0.25">
      <c r="A522" s="35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85"/>
      <c r="O522" s="90"/>
      <c r="P522" s="90"/>
      <c r="Q522" s="136"/>
      <c r="R522" s="136"/>
      <c r="S522" s="136"/>
      <c r="T522" s="136"/>
      <c r="U522" s="136"/>
      <c r="V522" s="136"/>
      <c r="W522" s="86"/>
      <c r="X522" s="86"/>
      <c r="Y522" s="87"/>
      <c r="Z522" s="88"/>
      <c r="AA522" s="35"/>
      <c r="AB522" s="35"/>
      <c r="AC522" s="35"/>
    </row>
    <row r="523" spans="1:29" ht="14.25" customHeight="1" x14ac:dyDescent="0.25">
      <c r="A523" s="35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85"/>
      <c r="O523" s="90"/>
      <c r="P523" s="90"/>
      <c r="Q523" s="136"/>
      <c r="R523" s="136"/>
      <c r="S523" s="136"/>
      <c r="T523" s="136"/>
      <c r="U523" s="136"/>
      <c r="V523" s="136"/>
      <c r="W523" s="86"/>
      <c r="X523" s="86"/>
      <c r="Y523" s="87"/>
      <c r="Z523" s="88"/>
      <c r="AA523" s="35"/>
      <c r="AB523" s="35"/>
      <c r="AC523" s="35"/>
    </row>
    <row r="524" spans="1:29" ht="14.25" customHeight="1" x14ac:dyDescent="0.25">
      <c r="A524" s="35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85"/>
      <c r="O524" s="90"/>
      <c r="P524" s="90"/>
      <c r="Q524" s="136"/>
      <c r="R524" s="136"/>
      <c r="S524" s="136"/>
      <c r="T524" s="136"/>
      <c r="U524" s="136"/>
      <c r="V524" s="136"/>
      <c r="W524" s="86"/>
      <c r="X524" s="86"/>
      <c r="Y524" s="87"/>
      <c r="Z524" s="88"/>
      <c r="AA524" s="35"/>
      <c r="AB524" s="35"/>
      <c r="AC524" s="35"/>
    </row>
    <row r="525" spans="1:29" ht="14.25" customHeight="1" x14ac:dyDescent="0.25">
      <c r="A525" s="35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85"/>
      <c r="O525" s="90"/>
      <c r="P525" s="90"/>
      <c r="Q525" s="136"/>
      <c r="R525" s="136"/>
      <c r="S525" s="136"/>
      <c r="T525" s="136"/>
      <c r="U525" s="136"/>
      <c r="V525" s="136"/>
      <c r="W525" s="86"/>
      <c r="X525" s="86"/>
      <c r="Y525" s="87"/>
      <c r="Z525" s="88"/>
      <c r="AA525" s="35"/>
      <c r="AB525" s="35"/>
      <c r="AC525" s="35"/>
    </row>
    <row r="526" spans="1:29" ht="14.25" customHeight="1" x14ac:dyDescent="0.25">
      <c r="A526" s="35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85"/>
      <c r="O526" s="90"/>
      <c r="P526" s="90"/>
      <c r="Q526" s="136"/>
      <c r="R526" s="136"/>
      <c r="S526" s="136"/>
      <c r="T526" s="136"/>
      <c r="U526" s="136"/>
      <c r="V526" s="136"/>
      <c r="W526" s="86"/>
      <c r="X526" s="86"/>
      <c r="Y526" s="87"/>
      <c r="Z526" s="88"/>
      <c r="AA526" s="35"/>
      <c r="AB526" s="35"/>
      <c r="AC526" s="35"/>
    </row>
    <row r="527" spans="1:29" ht="14.25" customHeight="1" x14ac:dyDescent="0.25">
      <c r="A527" s="35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85"/>
      <c r="O527" s="90"/>
      <c r="P527" s="90"/>
      <c r="Q527" s="136"/>
      <c r="R527" s="136"/>
      <c r="S527" s="136"/>
      <c r="T527" s="136"/>
      <c r="U527" s="136"/>
      <c r="V527" s="136"/>
      <c r="W527" s="86"/>
      <c r="X527" s="86"/>
      <c r="Y527" s="87"/>
      <c r="Z527" s="88"/>
      <c r="AA527" s="35"/>
      <c r="AB527" s="35"/>
      <c r="AC527" s="35"/>
    </row>
    <row r="528" spans="1:29" ht="14.25" customHeight="1" x14ac:dyDescent="0.25">
      <c r="A528" s="35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85"/>
      <c r="O528" s="90"/>
      <c r="P528" s="90"/>
      <c r="Q528" s="136"/>
      <c r="R528" s="136"/>
      <c r="S528" s="136"/>
      <c r="T528" s="136"/>
      <c r="U528" s="136"/>
      <c r="V528" s="136"/>
      <c r="W528" s="86"/>
      <c r="X528" s="86"/>
      <c r="Y528" s="87"/>
      <c r="Z528" s="88"/>
      <c r="AA528" s="35"/>
      <c r="AB528" s="35"/>
      <c r="AC528" s="35"/>
    </row>
    <row r="529" spans="1:29" ht="14.25" customHeight="1" x14ac:dyDescent="0.25">
      <c r="A529" s="35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85"/>
      <c r="O529" s="90"/>
      <c r="P529" s="90"/>
      <c r="Q529" s="136"/>
      <c r="R529" s="136"/>
      <c r="S529" s="136"/>
      <c r="T529" s="136"/>
      <c r="U529" s="136"/>
      <c r="V529" s="136"/>
      <c r="W529" s="86"/>
      <c r="X529" s="86"/>
      <c r="Y529" s="87"/>
      <c r="Z529" s="88"/>
      <c r="AA529" s="35"/>
      <c r="AB529" s="35"/>
      <c r="AC529" s="35"/>
    </row>
    <row r="530" spans="1:29" ht="14.25" customHeight="1" x14ac:dyDescent="0.25">
      <c r="A530" s="35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85"/>
      <c r="O530" s="90"/>
      <c r="P530" s="90"/>
      <c r="Q530" s="136"/>
      <c r="R530" s="136"/>
      <c r="S530" s="136"/>
      <c r="T530" s="136"/>
      <c r="U530" s="136"/>
      <c r="V530" s="136"/>
      <c r="W530" s="86"/>
      <c r="X530" s="86"/>
      <c r="Y530" s="87"/>
      <c r="Z530" s="88"/>
      <c r="AA530" s="35"/>
      <c r="AB530" s="35"/>
      <c r="AC530" s="35"/>
    </row>
    <row r="531" spans="1:29" ht="14.25" customHeight="1" x14ac:dyDescent="0.25">
      <c r="A531" s="35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85"/>
      <c r="O531" s="90"/>
      <c r="P531" s="90"/>
      <c r="Q531" s="136"/>
      <c r="R531" s="136"/>
      <c r="S531" s="136"/>
      <c r="T531" s="136"/>
      <c r="U531" s="136"/>
      <c r="V531" s="136"/>
      <c r="W531" s="86"/>
      <c r="X531" s="86"/>
      <c r="Y531" s="87"/>
      <c r="Z531" s="88"/>
      <c r="AA531" s="35"/>
      <c r="AB531" s="35"/>
      <c r="AC531" s="35"/>
    </row>
    <row r="532" spans="1:29" ht="14.25" customHeight="1" x14ac:dyDescent="0.25">
      <c r="A532" s="35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85"/>
      <c r="O532" s="90"/>
      <c r="P532" s="90"/>
      <c r="Q532" s="136"/>
      <c r="R532" s="136"/>
      <c r="S532" s="136"/>
      <c r="T532" s="136"/>
      <c r="U532" s="136"/>
      <c r="V532" s="136"/>
      <c r="W532" s="86"/>
      <c r="X532" s="86"/>
      <c r="Y532" s="87"/>
      <c r="Z532" s="88"/>
      <c r="AA532" s="35"/>
      <c r="AB532" s="35"/>
      <c r="AC532" s="35"/>
    </row>
    <row r="533" spans="1:29" ht="14.25" customHeight="1" x14ac:dyDescent="0.25">
      <c r="A533" s="35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85"/>
      <c r="O533" s="90"/>
      <c r="P533" s="90"/>
      <c r="Q533" s="136"/>
      <c r="R533" s="136"/>
      <c r="S533" s="136"/>
      <c r="T533" s="136"/>
      <c r="U533" s="136"/>
      <c r="V533" s="136"/>
      <c r="W533" s="86"/>
      <c r="X533" s="86"/>
      <c r="Y533" s="87"/>
      <c r="Z533" s="88"/>
      <c r="AA533" s="35"/>
      <c r="AB533" s="35"/>
      <c r="AC533" s="35"/>
    </row>
    <row r="534" spans="1:29" ht="14.25" customHeight="1" x14ac:dyDescent="0.25">
      <c r="A534" s="35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85"/>
      <c r="O534" s="90"/>
      <c r="P534" s="90"/>
      <c r="Q534" s="136"/>
      <c r="R534" s="136"/>
      <c r="S534" s="136"/>
      <c r="T534" s="136"/>
      <c r="U534" s="136"/>
      <c r="V534" s="136"/>
      <c r="W534" s="86"/>
      <c r="X534" s="86"/>
      <c r="Y534" s="87"/>
      <c r="Z534" s="88"/>
      <c r="AA534" s="35"/>
      <c r="AB534" s="35"/>
      <c r="AC534" s="35"/>
    </row>
    <row r="535" spans="1:29" ht="14.25" customHeight="1" x14ac:dyDescent="0.25">
      <c r="A535" s="35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85"/>
      <c r="O535" s="90"/>
      <c r="P535" s="90"/>
      <c r="Q535" s="136"/>
      <c r="R535" s="136"/>
      <c r="S535" s="136"/>
      <c r="T535" s="136"/>
      <c r="U535" s="136"/>
      <c r="V535" s="136"/>
      <c r="W535" s="86"/>
      <c r="X535" s="86"/>
      <c r="Y535" s="87"/>
      <c r="Z535" s="88"/>
      <c r="AA535" s="35"/>
      <c r="AB535" s="35"/>
      <c r="AC535" s="35"/>
    </row>
    <row r="536" spans="1:29" ht="14.25" customHeight="1" x14ac:dyDescent="0.25">
      <c r="A536" s="35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85"/>
      <c r="O536" s="90"/>
      <c r="P536" s="90"/>
      <c r="Q536" s="136"/>
      <c r="R536" s="136"/>
      <c r="S536" s="136"/>
      <c r="T536" s="136"/>
      <c r="U536" s="136"/>
      <c r="V536" s="136"/>
      <c r="W536" s="86"/>
      <c r="X536" s="86"/>
      <c r="Y536" s="87"/>
      <c r="Z536" s="88"/>
      <c r="AA536" s="35"/>
      <c r="AB536" s="35"/>
      <c r="AC536" s="35"/>
    </row>
    <row r="537" spans="1:29" ht="14.25" customHeight="1" x14ac:dyDescent="0.25">
      <c r="A537" s="35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85"/>
      <c r="O537" s="90"/>
      <c r="P537" s="90"/>
      <c r="Q537" s="136"/>
      <c r="R537" s="136"/>
      <c r="S537" s="136"/>
      <c r="T537" s="136"/>
      <c r="U537" s="136"/>
      <c r="V537" s="136"/>
      <c r="W537" s="86"/>
      <c r="X537" s="86"/>
      <c r="Y537" s="87"/>
      <c r="Z537" s="88"/>
      <c r="AA537" s="35"/>
      <c r="AB537" s="35"/>
      <c r="AC537" s="35"/>
    </row>
    <row r="538" spans="1:29" ht="14.25" customHeight="1" x14ac:dyDescent="0.25">
      <c r="A538" s="35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85"/>
      <c r="O538" s="90"/>
      <c r="P538" s="90"/>
      <c r="Q538" s="136"/>
      <c r="R538" s="136"/>
      <c r="S538" s="136"/>
      <c r="T538" s="136"/>
      <c r="U538" s="136"/>
      <c r="V538" s="136"/>
      <c r="W538" s="86"/>
      <c r="X538" s="86"/>
      <c r="Y538" s="87"/>
      <c r="Z538" s="88"/>
      <c r="AA538" s="35"/>
      <c r="AB538" s="35"/>
      <c r="AC538" s="35"/>
    </row>
    <row r="539" spans="1:29" ht="14.25" customHeight="1" x14ac:dyDescent="0.25">
      <c r="A539" s="35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85"/>
      <c r="O539" s="90"/>
      <c r="P539" s="90"/>
      <c r="Q539" s="136"/>
      <c r="R539" s="136"/>
      <c r="S539" s="136"/>
      <c r="T539" s="136"/>
      <c r="U539" s="136"/>
      <c r="V539" s="136"/>
      <c r="W539" s="86"/>
      <c r="X539" s="86"/>
      <c r="Y539" s="87"/>
      <c r="Z539" s="88"/>
      <c r="AA539" s="35"/>
      <c r="AB539" s="35"/>
      <c r="AC539" s="35"/>
    </row>
    <row r="540" spans="1:29" ht="14.25" customHeight="1" x14ac:dyDescent="0.25">
      <c r="A540" s="35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85"/>
      <c r="O540" s="90"/>
      <c r="P540" s="90"/>
      <c r="Q540" s="136"/>
      <c r="R540" s="136"/>
      <c r="S540" s="136"/>
      <c r="T540" s="136"/>
      <c r="U540" s="136"/>
      <c r="V540" s="136"/>
      <c r="W540" s="86"/>
      <c r="X540" s="86"/>
      <c r="Y540" s="87"/>
      <c r="Z540" s="88"/>
      <c r="AA540" s="35"/>
      <c r="AB540" s="35"/>
      <c r="AC540" s="35"/>
    </row>
    <row r="541" spans="1:29" ht="14.25" customHeight="1" x14ac:dyDescent="0.25">
      <c r="A541" s="35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85"/>
      <c r="O541" s="90"/>
      <c r="P541" s="90"/>
      <c r="Q541" s="136"/>
      <c r="R541" s="136"/>
      <c r="S541" s="136"/>
      <c r="T541" s="136"/>
      <c r="U541" s="136"/>
      <c r="V541" s="136"/>
      <c r="W541" s="86"/>
      <c r="X541" s="86"/>
      <c r="Y541" s="87"/>
      <c r="Z541" s="88"/>
      <c r="AA541" s="35"/>
      <c r="AB541" s="35"/>
      <c r="AC541" s="35"/>
    </row>
    <row r="542" spans="1:29" ht="14.25" customHeight="1" x14ac:dyDescent="0.25">
      <c r="A542" s="35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85"/>
      <c r="O542" s="90"/>
      <c r="P542" s="90"/>
      <c r="Q542" s="136"/>
      <c r="R542" s="136"/>
      <c r="S542" s="136"/>
      <c r="T542" s="136"/>
      <c r="U542" s="136"/>
      <c r="V542" s="136"/>
      <c r="W542" s="86"/>
      <c r="X542" s="86"/>
      <c r="Y542" s="87"/>
      <c r="Z542" s="88"/>
      <c r="AA542" s="35"/>
      <c r="AB542" s="35"/>
      <c r="AC542" s="35"/>
    </row>
    <row r="543" spans="1:29" ht="14.25" customHeight="1" x14ac:dyDescent="0.25">
      <c r="A543" s="35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85"/>
      <c r="O543" s="90"/>
      <c r="P543" s="90"/>
      <c r="Q543" s="136"/>
      <c r="R543" s="136"/>
      <c r="S543" s="136"/>
      <c r="T543" s="136"/>
      <c r="U543" s="136"/>
      <c r="V543" s="136"/>
      <c r="W543" s="86"/>
      <c r="X543" s="86"/>
      <c r="Y543" s="87"/>
      <c r="Z543" s="88"/>
      <c r="AA543" s="35"/>
      <c r="AB543" s="35"/>
      <c r="AC543" s="35"/>
    </row>
    <row r="544" spans="1:29" ht="14.25" customHeight="1" x14ac:dyDescent="0.25">
      <c r="A544" s="35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85"/>
      <c r="O544" s="90"/>
      <c r="P544" s="90"/>
      <c r="Q544" s="136"/>
      <c r="R544" s="136"/>
      <c r="S544" s="136"/>
      <c r="T544" s="136"/>
      <c r="U544" s="136"/>
      <c r="V544" s="136"/>
      <c r="W544" s="86"/>
      <c r="X544" s="86"/>
      <c r="Y544" s="87"/>
      <c r="Z544" s="88"/>
      <c r="AA544" s="35"/>
      <c r="AB544" s="35"/>
      <c r="AC544" s="35"/>
    </row>
    <row r="545" spans="1:30" ht="14.25" customHeight="1" x14ac:dyDescent="0.25">
      <c r="A545" s="35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85"/>
      <c r="O545" s="90"/>
      <c r="P545" s="90"/>
      <c r="Q545" s="136"/>
      <c r="R545" s="136"/>
      <c r="S545" s="136"/>
      <c r="T545" s="136"/>
      <c r="U545" s="136"/>
      <c r="V545" s="136"/>
      <c r="W545" s="86"/>
      <c r="X545" s="86"/>
      <c r="Y545" s="87"/>
      <c r="Z545" s="88"/>
      <c r="AA545" s="35"/>
      <c r="AB545" s="35"/>
      <c r="AC545" s="35"/>
    </row>
    <row r="546" spans="1:30" ht="14.25" customHeight="1" x14ac:dyDescent="0.25">
      <c r="A546" s="35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85"/>
      <c r="O546" s="90"/>
      <c r="P546" s="90"/>
      <c r="Q546" s="136"/>
      <c r="R546" s="136"/>
      <c r="S546" s="136"/>
      <c r="T546" s="136"/>
      <c r="U546" s="136"/>
      <c r="V546" s="136"/>
      <c r="W546" s="86"/>
      <c r="X546" s="86"/>
      <c r="Y546" s="87"/>
      <c r="Z546" s="88"/>
      <c r="AA546" s="35"/>
      <c r="AB546" s="35"/>
      <c r="AC546" s="35"/>
    </row>
    <row r="547" spans="1:30" ht="14.25" customHeight="1" x14ac:dyDescent="0.25"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85"/>
      <c r="O547" s="90"/>
      <c r="P547" s="90"/>
      <c r="Q547" s="136"/>
      <c r="R547" s="136"/>
      <c r="S547" s="136"/>
      <c r="T547" s="136"/>
      <c r="U547" s="136"/>
      <c r="V547" s="136"/>
      <c r="W547" s="86"/>
      <c r="X547" s="86"/>
      <c r="Y547" s="87"/>
      <c r="Z547" s="88"/>
      <c r="AA547" s="35"/>
      <c r="AB547" s="35"/>
      <c r="AC547" s="35"/>
    </row>
    <row r="548" spans="1:30" ht="14.25" customHeight="1" x14ac:dyDescent="0.25"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85"/>
      <c r="O548" s="90"/>
      <c r="P548" s="90"/>
      <c r="Q548" s="136"/>
      <c r="R548" s="136"/>
      <c r="S548" s="136"/>
      <c r="T548" s="136"/>
      <c r="U548" s="136"/>
      <c r="V548" s="136"/>
      <c r="W548" s="86"/>
      <c r="X548" s="86"/>
      <c r="Y548" s="87"/>
      <c r="Z548" s="88"/>
      <c r="AA548" s="35"/>
      <c r="AB548" s="35"/>
      <c r="AC548" s="35"/>
    </row>
    <row r="549" spans="1:30" ht="14.25" customHeight="1" x14ac:dyDescent="0.25">
      <c r="A549" s="61"/>
    </row>
    <row r="550" spans="1:30" ht="14.25" customHeight="1" x14ac:dyDescent="0.25"/>
    <row r="551" spans="1:30" ht="14.25" customHeight="1" x14ac:dyDescent="0.25">
      <c r="A551" s="70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6"/>
      <c r="M551" s="36"/>
      <c r="N551" s="36"/>
      <c r="O551" s="35"/>
      <c r="P551" s="35"/>
      <c r="Q551" s="35"/>
      <c r="R551" s="37"/>
      <c r="S551" s="37"/>
      <c r="T551" s="37"/>
      <c r="U551" s="37"/>
      <c r="V551" s="36"/>
      <c r="W551" s="35"/>
      <c r="X551" s="35"/>
      <c r="Y551" s="35"/>
      <c r="Z551" s="35"/>
      <c r="AA551" s="35"/>
      <c r="AB551" s="35"/>
      <c r="AC551" s="35"/>
      <c r="AD551" s="35"/>
    </row>
    <row r="552" spans="1:30" ht="14.25" customHeight="1" x14ac:dyDescent="0.25"/>
    <row r="553" spans="1:30" ht="14.25" customHeight="1" x14ac:dyDescent="0.25">
      <c r="B553" s="140"/>
      <c r="C553" s="141"/>
      <c r="D553" s="141"/>
      <c r="E553" s="41"/>
      <c r="F553" s="41"/>
      <c r="G553" s="41"/>
      <c r="H553" s="140"/>
      <c r="I553" s="140"/>
      <c r="J553" s="140"/>
      <c r="K553" s="140"/>
      <c r="L553" s="140"/>
      <c r="M553" s="140"/>
      <c r="N553" s="140"/>
      <c r="O553" s="140"/>
      <c r="P553" s="140"/>
      <c r="Q553" s="41"/>
      <c r="W553" s="70"/>
      <c r="X553" s="70"/>
      <c r="Y553" s="34"/>
      <c r="Z553" s="70"/>
      <c r="AD553" s="70"/>
    </row>
    <row r="554" spans="1:30" ht="14.25" customHeight="1" x14ac:dyDescent="0.25">
      <c r="B554" s="137"/>
      <c r="C554" s="137"/>
      <c r="D554" s="137"/>
      <c r="E554" s="89"/>
      <c r="F554" s="89"/>
      <c r="G554" s="89"/>
      <c r="H554" s="138"/>
      <c r="I554" s="138"/>
      <c r="J554" s="138"/>
      <c r="K554" s="138"/>
      <c r="L554" s="139"/>
      <c r="M554" s="139"/>
      <c r="N554" s="139"/>
      <c r="O554" s="139"/>
      <c r="P554" s="139"/>
      <c r="Q554" s="91"/>
      <c r="R554" s="91"/>
      <c r="Y554" s="93"/>
    </row>
    <row r="555" spans="1:30" ht="14.25" customHeight="1" x14ac:dyDescent="0.25">
      <c r="B555" s="137"/>
      <c r="C555" s="137"/>
      <c r="D555" s="137"/>
      <c r="E555" s="89"/>
      <c r="F555" s="89"/>
      <c r="G555" s="89"/>
      <c r="H555" s="138"/>
      <c r="I555" s="138"/>
      <c r="J555" s="138"/>
      <c r="K555" s="138"/>
      <c r="L555" s="139"/>
      <c r="M555" s="139"/>
      <c r="N555" s="139"/>
      <c r="O555" s="139"/>
      <c r="P555" s="139"/>
      <c r="Q555" s="91"/>
      <c r="R555" s="91"/>
      <c r="Y555" s="93"/>
    </row>
    <row r="556" spans="1:30" ht="14.25" customHeight="1" x14ac:dyDescent="0.25">
      <c r="B556" s="137"/>
      <c r="C556" s="137"/>
      <c r="D556" s="137"/>
      <c r="E556" s="89"/>
      <c r="F556" s="89"/>
      <c r="G556" s="89"/>
      <c r="H556" s="138"/>
      <c r="I556" s="138"/>
      <c r="J556" s="138"/>
      <c r="K556" s="138"/>
      <c r="L556" s="139"/>
      <c r="M556" s="139"/>
      <c r="N556" s="139"/>
      <c r="O556" s="139"/>
      <c r="P556" s="139"/>
      <c r="Q556" s="91"/>
      <c r="R556" s="91"/>
      <c r="Y556" s="93"/>
    </row>
    <row r="557" spans="1:30" ht="14.25" customHeight="1" x14ac:dyDescent="0.25">
      <c r="B557" s="137"/>
      <c r="C557" s="137"/>
      <c r="D557" s="137"/>
      <c r="E557" s="89"/>
      <c r="F557" s="89"/>
      <c r="G557" s="89"/>
      <c r="H557" s="138"/>
      <c r="I557" s="138"/>
      <c r="J557" s="138"/>
      <c r="K557" s="138"/>
      <c r="L557" s="139"/>
      <c r="M557" s="139"/>
      <c r="N557" s="139"/>
      <c r="O557" s="139"/>
      <c r="P557" s="139"/>
      <c r="Q557" s="91"/>
      <c r="R557" s="91"/>
      <c r="Y557" s="93"/>
    </row>
    <row r="558" spans="1:30" ht="14.25" customHeight="1" x14ac:dyDescent="0.25">
      <c r="B558" s="137"/>
      <c r="C558" s="137"/>
      <c r="D558" s="137"/>
      <c r="E558" s="89"/>
      <c r="F558" s="89"/>
      <c r="G558" s="89"/>
      <c r="H558" s="138"/>
      <c r="I558" s="138"/>
      <c r="J558" s="138"/>
      <c r="K558" s="138"/>
      <c r="L558" s="139"/>
      <c r="M558" s="139"/>
      <c r="N558" s="139"/>
      <c r="O558" s="139"/>
      <c r="P558" s="139"/>
      <c r="Q558" s="91"/>
      <c r="R558" s="91"/>
      <c r="Y558" s="93"/>
    </row>
    <row r="559" spans="1:30" ht="14.25" customHeight="1" x14ac:dyDescent="0.25">
      <c r="B559" s="137"/>
      <c r="C559" s="137"/>
      <c r="D559" s="137"/>
      <c r="E559" s="89"/>
      <c r="F559" s="89"/>
      <c r="G559" s="89"/>
      <c r="H559" s="138"/>
      <c r="I559" s="138"/>
      <c r="J559" s="138"/>
      <c r="K559" s="138"/>
      <c r="L559" s="139"/>
      <c r="M559" s="139"/>
      <c r="N559" s="139"/>
      <c r="O559" s="139"/>
      <c r="P559" s="139"/>
      <c r="Q559" s="91"/>
      <c r="R559" s="91"/>
      <c r="Y559" s="93"/>
    </row>
    <row r="560" spans="1:30" ht="14.25" customHeight="1" x14ac:dyDescent="0.25">
      <c r="B560" s="137"/>
      <c r="C560" s="137"/>
      <c r="D560" s="137"/>
      <c r="E560" s="89"/>
      <c r="F560" s="89"/>
      <c r="G560" s="89"/>
      <c r="H560" s="138"/>
      <c r="I560" s="138"/>
      <c r="J560" s="138"/>
      <c r="K560" s="138"/>
      <c r="L560" s="139"/>
      <c r="M560" s="139"/>
      <c r="N560" s="139"/>
      <c r="O560" s="139"/>
      <c r="P560" s="139"/>
      <c r="Q560" s="91"/>
      <c r="R560" s="91"/>
      <c r="Y560" s="93"/>
    </row>
    <row r="561" spans="1:26" ht="14.25" customHeight="1" x14ac:dyDescent="0.25">
      <c r="B561" s="137"/>
      <c r="C561" s="137"/>
      <c r="D561" s="137"/>
      <c r="E561" s="89"/>
      <c r="F561" s="89"/>
      <c r="G561" s="89"/>
      <c r="H561" s="138"/>
      <c r="I561" s="138"/>
      <c r="J561" s="138"/>
      <c r="K561" s="138"/>
      <c r="L561" s="139"/>
      <c r="M561" s="139"/>
      <c r="N561" s="139"/>
      <c r="O561" s="139"/>
      <c r="P561" s="139"/>
      <c r="Q561" s="91"/>
      <c r="R561" s="91"/>
      <c r="Y561" s="93"/>
    </row>
    <row r="562" spans="1:26" ht="14.25" customHeight="1" x14ac:dyDescent="0.25">
      <c r="B562" s="137"/>
      <c r="C562" s="137"/>
      <c r="D562" s="137"/>
      <c r="E562" s="89"/>
      <c r="F562" s="89"/>
      <c r="G562" s="89"/>
      <c r="H562" s="138"/>
      <c r="I562" s="138"/>
      <c r="J562" s="138"/>
      <c r="K562" s="138"/>
      <c r="L562" s="139"/>
      <c r="M562" s="139"/>
      <c r="N562" s="139"/>
      <c r="O562" s="139"/>
      <c r="P562" s="139"/>
      <c r="Q562" s="91"/>
      <c r="R562" s="91"/>
      <c r="Y562" s="93"/>
    </row>
    <row r="563" spans="1:26" ht="14.25" customHeight="1" x14ac:dyDescent="0.25">
      <c r="B563" s="137"/>
      <c r="C563" s="137"/>
      <c r="D563" s="137"/>
      <c r="E563" s="89"/>
      <c r="F563" s="89"/>
      <c r="G563" s="89"/>
      <c r="H563" s="138"/>
      <c r="I563" s="138"/>
      <c r="J563" s="138"/>
      <c r="K563" s="138"/>
      <c r="L563" s="139"/>
      <c r="M563" s="139"/>
      <c r="N563" s="139"/>
      <c r="O563" s="139"/>
      <c r="P563" s="139"/>
      <c r="Q563" s="91"/>
      <c r="R563" s="91"/>
      <c r="Y563" s="93"/>
    </row>
    <row r="564" spans="1:26" ht="14.25" customHeight="1" x14ac:dyDescent="0.25">
      <c r="B564" s="137"/>
      <c r="C564" s="137"/>
      <c r="D564" s="137"/>
      <c r="E564" s="89"/>
      <c r="F564" s="89"/>
      <c r="G564" s="89"/>
      <c r="H564" s="138"/>
      <c r="I564" s="138"/>
      <c r="J564" s="138"/>
      <c r="K564" s="138"/>
      <c r="L564" s="139"/>
      <c r="M564" s="139"/>
      <c r="N564" s="139"/>
      <c r="O564" s="139"/>
      <c r="P564" s="139"/>
      <c r="Q564" s="91"/>
      <c r="R564" s="91"/>
      <c r="Y564" s="93"/>
    </row>
    <row r="565" spans="1:26" ht="14.25" customHeight="1" x14ac:dyDescent="0.25">
      <c r="B565" s="137"/>
      <c r="C565" s="137"/>
      <c r="D565" s="137"/>
      <c r="E565" s="89"/>
      <c r="F565" s="89"/>
      <c r="G565" s="89"/>
      <c r="H565" s="138"/>
      <c r="I565" s="138"/>
      <c r="J565" s="138"/>
      <c r="K565" s="138"/>
      <c r="L565" s="139"/>
      <c r="M565" s="139"/>
      <c r="N565" s="139"/>
      <c r="O565" s="139"/>
      <c r="P565" s="139"/>
      <c r="Q565" s="91"/>
      <c r="R565" s="91"/>
      <c r="Y565" s="93"/>
    </row>
    <row r="566" spans="1:26" ht="14.25" customHeight="1" x14ac:dyDescent="0.25">
      <c r="B566" s="137"/>
      <c r="C566" s="137"/>
      <c r="D566" s="137"/>
      <c r="E566" s="89"/>
      <c r="F566" s="89"/>
      <c r="G566" s="89"/>
      <c r="H566" s="138"/>
      <c r="I566" s="138"/>
      <c r="J566" s="138"/>
      <c r="K566" s="138"/>
      <c r="L566" s="139"/>
      <c r="M566" s="139"/>
      <c r="N566" s="139"/>
      <c r="O566" s="139"/>
      <c r="P566" s="139"/>
      <c r="Q566" s="91"/>
      <c r="R566" s="91"/>
      <c r="Y566" s="93"/>
    </row>
    <row r="567" spans="1:26" ht="14.25" customHeight="1" x14ac:dyDescent="0.25">
      <c r="B567" s="137"/>
      <c r="C567" s="137"/>
      <c r="D567" s="137"/>
      <c r="E567" s="89"/>
      <c r="F567" s="89"/>
      <c r="G567" s="89"/>
      <c r="H567" s="138"/>
      <c r="I567" s="138"/>
      <c r="J567" s="138"/>
      <c r="K567" s="138"/>
      <c r="L567" s="139"/>
      <c r="M567" s="139"/>
      <c r="N567" s="139"/>
      <c r="O567" s="139"/>
      <c r="P567" s="139"/>
      <c r="Q567" s="91"/>
      <c r="R567" s="91"/>
      <c r="Y567" s="93"/>
    </row>
    <row r="568" spans="1:26" ht="14.25" customHeight="1" x14ac:dyDescent="0.25">
      <c r="B568" s="137"/>
      <c r="C568" s="137"/>
      <c r="D568" s="137"/>
      <c r="E568" s="89"/>
      <c r="F568" s="89"/>
      <c r="G568" s="89"/>
      <c r="H568" s="138"/>
      <c r="I568" s="138"/>
      <c r="J568" s="138"/>
      <c r="K568" s="138"/>
      <c r="L568" s="139"/>
      <c r="M568" s="139"/>
      <c r="N568" s="139"/>
      <c r="O568" s="139"/>
      <c r="P568" s="139"/>
      <c r="Q568" s="91"/>
      <c r="R568" s="91"/>
      <c r="Y568" s="93"/>
    </row>
    <row r="569" spans="1:26" ht="14.25" customHeight="1" x14ac:dyDescent="0.25">
      <c r="B569" s="137"/>
      <c r="C569" s="137"/>
      <c r="D569" s="137"/>
      <c r="E569" s="89"/>
      <c r="F569" s="89"/>
      <c r="G569" s="89"/>
      <c r="H569" s="138"/>
      <c r="I569" s="138"/>
      <c r="J569" s="138"/>
      <c r="K569" s="138"/>
      <c r="L569" s="139"/>
      <c r="M569" s="139"/>
      <c r="N569" s="139"/>
      <c r="O569" s="139"/>
      <c r="P569" s="139"/>
      <c r="Q569" s="91"/>
      <c r="R569" s="91"/>
      <c r="Y569" s="93"/>
    </row>
    <row r="570" spans="1:26" ht="14.25" customHeight="1" x14ac:dyDescent="0.25">
      <c r="B570" s="137"/>
      <c r="C570" s="137"/>
      <c r="D570" s="137"/>
      <c r="E570" s="89"/>
      <c r="F570" s="89"/>
      <c r="G570" s="89"/>
      <c r="H570" s="138"/>
      <c r="I570" s="138"/>
      <c r="J570" s="138"/>
      <c r="K570" s="138"/>
      <c r="L570" s="139"/>
      <c r="M570" s="139"/>
      <c r="N570" s="139"/>
      <c r="O570" s="139"/>
      <c r="P570" s="139"/>
      <c r="Q570" s="91"/>
      <c r="R570" s="91"/>
      <c r="Y570" s="93"/>
    </row>
    <row r="571" spans="1:26" ht="14.25" customHeight="1" x14ac:dyDescent="0.25">
      <c r="B571" s="137"/>
      <c r="C571" s="137"/>
      <c r="D571" s="137"/>
      <c r="E571" s="89"/>
      <c r="F571" s="89"/>
      <c r="G571" s="89"/>
      <c r="H571" s="138"/>
      <c r="I571" s="138"/>
      <c r="J571" s="138"/>
      <c r="K571" s="138"/>
      <c r="L571" s="139"/>
      <c r="M571" s="139"/>
      <c r="N571" s="139"/>
      <c r="O571" s="139"/>
      <c r="P571" s="139"/>
      <c r="Q571" s="91"/>
      <c r="R571" s="91"/>
      <c r="Y571" s="93"/>
    </row>
    <row r="572" spans="1:26" ht="14.25" customHeight="1" x14ac:dyDescent="0.25">
      <c r="B572" s="137"/>
      <c r="C572" s="137"/>
      <c r="D572" s="137"/>
      <c r="E572" s="89"/>
      <c r="F572" s="89"/>
      <c r="G572" s="89"/>
      <c r="H572" s="138"/>
      <c r="I572" s="138"/>
      <c r="J572" s="138"/>
      <c r="K572" s="138"/>
      <c r="L572" s="139"/>
      <c r="M572" s="139"/>
      <c r="N572" s="139"/>
      <c r="O572" s="139"/>
      <c r="P572" s="139"/>
      <c r="Q572" s="91"/>
      <c r="R572" s="91"/>
      <c r="Y572" s="92"/>
      <c r="Z572" s="91"/>
    </row>
    <row r="573" spans="1:26" ht="14.25" customHeight="1" x14ac:dyDescent="0.25">
      <c r="L573" s="95"/>
      <c r="M573" s="95"/>
      <c r="N573" s="95"/>
      <c r="O573" s="95"/>
      <c r="P573" s="95"/>
    </row>
    <row r="574" spans="1:26" ht="14.25" customHeight="1" x14ac:dyDescent="0.25">
      <c r="A574" s="35"/>
      <c r="K574" s="95"/>
      <c r="L574" s="95"/>
      <c r="M574" s="95"/>
      <c r="N574" s="95"/>
      <c r="O574" s="95"/>
    </row>
    <row r="575" spans="1:26" ht="14.25" customHeight="1" x14ac:dyDescent="0.25">
      <c r="A575" s="35"/>
      <c r="B575" s="140"/>
      <c r="C575" s="141"/>
      <c r="D575" s="141"/>
      <c r="E575" s="142"/>
      <c r="F575" s="142"/>
      <c r="G575" s="142"/>
      <c r="H575" s="142"/>
      <c r="I575" s="142"/>
      <c r="J575" s="142"/>
      <c r="K575" s="142"/>
      <c r="L575" s="142"/>
      <c r="M575" s="142"/>
      <c r="N575" s="41"/>
      <c r="O575" s="41"/>
      <c r="P575" s="140"/>
      <c r="Q575" s="140"/>
      <c r="R575" s="140"/>
      <c r="S575" s="140"/>
      <c r="T575" s="140"/>
      <c r="U575" s="140"/>
      <c r="V575" s="41"/>
      <c r="W575" s="41"/>
      <c r="X575" s="41"/>
      <c r="Y575" s="41"/>
    </row>
    <row r="576" spans="1:26" ht="14.25" customHeight="1" x14ac:dyDescent="0.25">
      <c r="A576" s="35"/>
      <c r="B576" s="136"/>
      <c r="C576" s="136"/>
      <c r="D576" s="136"/>
      <c r="E576" s="136"/>
      <c r="F576" s="136"/>
      <c r="G576" s="136"/>
      <c r="H576" s="136"/>
      <c r="I576" s="136"/>
      <c r="J576" s="136"/>
      <c r="K576" s="136"/>
      <c r="L576" s="136"/>
      <c r="M576" s="136"/>
      <c r="N576" s="85"/>
      <c r="O576" s="90"/>
      <c r="P576" s="136"/>
      <c r="Q576" s="136"/>
      <c r="R576" s="136"/>
      <c r="S576" s="136"/>
      <c r="T576" s="136"/>
      <c r="U576" s="136"/>
      <c r="V576" s="86"/>
      <c r="W576" s="86"/>
      <c r="X576" s="87"/>
      <c r="Y576" s="88"/>
      <c r="Z576" s="35"/>
    </row>
    <row r="577" spans="1:26" ht="14.25" customHeight="1" x14ac:dyDescent="0.25">
      <c r="A577" s="35"/>
      <c r="B577" s="136"/>
      <c r="C577" s="136"/>
      <c r="D577" s="136"/>
      <c r="E577" s="136"/>
      <c r="F577" s="136"/>
      <c r="G577" s="136"/>
      <c r="H577" s="136"/>
      <c r="I577" s="136"/>
      <c r="J577" s="136"/>
      <c r="K577" s="136"/>
      <c r="L577" s="136"/>
      <c r="M577" s="136"/>
      <c r="N577" s="85"/>
      <c r="O577" s="90"/>
      <c r="P577" s="136"/>
      <c r="Q577" s="136"/>
      <c r="R577" s="136"/>
      <c r="S577" s="136"/>
      <c r="T577" s="136"/>
      <c r="U577" s="136"/>
      <c r="V577" s="86"/>
      <c r="W577" s="86"/>
      <c r="X577" s="87"/>
      <c r="Y577" s="88"/>
      <c r="Z577" s="35"/>
    </row>
    <row r="578" spans="1:26" ht="14.25" customHeight="1" x14ac:dyDescent="0.25">
      <c r="A578" s="35"/>
      <c r="B578" s="136"/>
      <c r="C578" s="136"/>
      <c r="D578" s="136"/>
      <c r="E578" s="136"/>
      <c r="F578" s="136"/>
      <c r="G578" s="136"/>
      <c r="H578" s="136"/>
      <c r="I578" s="136"/>
      <c r="J578" s="136"/>
      <c r="K578" s="136"/>
      <c r="L578" s="136"/>
      <c r="M578" s="136"/>
      <c r="N578" s="85"/>
      <c r="O578" s="90"/>
      <c r="P578" s="136"/>
      <c r="Q578" s="136"/>
      <c r="R578" s="136"/>
      <c r="S578" s="136"/>
      <c r="T578" s="136"/>
      <c r="U578" s="136"/>
      <c r="V578" s="86"/>
      <c r="W578" s="86"/>
      <c r="X578" s="87"/>
      <c r="Y578" s="88"/>
      <c r="Z578" s="35"/>
    </row>
    <row r="579" spans="1:26" ht="14.25" customHeight="1" x14ac:dyDescent="0.25">
      <c r="A579" s="35"/>
      <c r="B579" s="136"/>
      <c r="C579" s="136"/>
      <c r="D579" s="136"/>
      <c r="E579" s="136"/>
      <c r="F579" s="136"/>
      <c r="G579" s="136"/>
      <c r="H579" s="136"/>
      <c r="I579" s="136"/>
      <c r="J579" s="136"/>
      <c r="K579" s="136"/>
      <c r="L579" s="136"/>
      <c r="M579" s="136"/>
      <c r="N579" s="85"/>
      <c r="O579" s="90"/>
      <c r="P579" s="136"/>
      <c r="Q579" s="136"/>
      <c r="R579" s="136"/>
      <c r="S579" s="136"/>
      <c r="T579" s="136"/>
      <c r="U579" s="136"/>
      <c r="V579" s="86"/>
      <c r="W579" s="86"/>
      <c r="X579" s="87"/>
      <c r="Y579" s="88"/>
      <c r="Z579" s="35"/>
    </row>
    <row r="580" spans="1:26" ht="14.25" customHeight="1" x14ac:dyDescent="0.25">
      <c r="A580" s="35"/>
      <c r="B580" s="136"/>
      <c r="C580" s="136"/>
      <c r="D580" s="136"/>
      <c r="E580" s="136"/>
      <c r="F580" s="136"/>
      <c r="G580" s="136"/>
      <c r="H580" s="136"/>
      <c r="I580" s="136"/>
      <c r="J580" s="136"/>
      <c r="K580" s="136"/>
      <c r="L580" s="136"/>
      <c r="M580" s="136"/>
      <c r="N580" s="85"/>
      <c r="O580" s="90"/>
      <c r="P580" s="136"/>
      <c r="Q580" s="136"/>
      <c r="R580" s="136"/>
      <c r="S580" s="136"/>
      <c r="T580" s="136"/>
      <c r="U580" s="136"/>
      <c r="V580" s="86"/>
      <c r="W580" s="86"/>
      <c r="X580" s="87"/>
      <c r="Y580" s="88"/>
      <c r="Z580" s="35"/>
    </row>
    <row r="581" spans="1:26" ht="14.25" customHeight="1" x14ac:dyDescent="0.25">
      <c r="A581" s="35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85"/>
      <c r="O581" s="90"/>
      <c r="P581" s="136"/>
      <c r="Q581" s="136"/>
      <c r="R581" s="136"/>
      <c r="S581" s="136"/>
      <c r="T581" s="136"/>
      <c r="U581" s="136"/>
      <c r="V581" s="86"/>
      <c r="W581" s="86"/>
      <c r="X581" s="87"/>
      <c r="Y581" s="88"/>
      <c r="Z581" s="35"/>
    </row>
    <row r="582" spans="1:26" ht="14.25" customHeight="1" x14ac:dyDescent="0.25">
      <c r="A582" s="35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85"/>
      <c r="O582" s="90"/>
      <c r="P582" s="136"/>
      <c r="Q582" s="136"/>
      <c r="R582" s="136"/>
      <c r="S582" s="136"/>
      <c r="T582" s="136"/>
      <c r="U582" s="136"/>
      <c r="V582" s="86"/>
      <c r="W582" s="86"/>
      <c r="X582" s="87"/>
      <c r="Y582" s="88"/>
      <c r="Z582" s="35"/>
    </row>
    <row r="583" spans="1:26" ht="14.25" customHeight="1" x14ac:dyDescent="0.25">
      <c r="A583" s="35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85"/>
      <c r="O583" s="90"/>
      <c r="P583" s="136"/>
      <c r="Q583" s="136"/>
      <c r="R583" s="136"/>
      <c r="S583" s="136"/>
      <c r="T583" s="136"/>
      <c r="U583" s="136"/>
      <c r="V583" s="86"/>
      <c r="W583" s="86"/>
      <c r="X583" s="87"/>
      <c r="Y583" s="88"/>
      <c r="Z583" s="35"/>
    </row>
    <row r="584" spans="1:26" ht="14.25" customHeight="1" x14ac:dyDescent="0.25">
      <c r="A584" s="35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85"/>
      <c r="O584" s="90"/>
      <c r="P584" s="136"/>
      <c r="Q584" s="136"/>
      <c r="R584" s="136"/>
      <c r="S584" s="136"/>
      <c r="T584" s="136"/>
      <c r="U584" s="136"/>
      <c r="V584" s="86"/>
      <c r="W584" s="86"/>
      <c r="X584" s="87"/>
      <c r="Y584" s="88"/>
      <c r="Z584" s="35"/>
    </row>
    <row r="585" spans="1:26" ht="14.25" customHeight="1" x14ac:dyDescent="0.25">
      <c r="A585" s="35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85"/>
      <c r="O585" s="90"/>
      <c r="P585" s="136"/>
      <c r="Q585" s="136"/>
      <c r="R585" s="136"/>
      <c r="S585" s="136"/>
      <c r="T585" s="136"/>
      <c r="U585" s="136"/>
      <c r="V585" s="86"/>
      <c r="W585" s="86"/>
      <c r="X585" s="87"/>
      <c r="Y585" s="88"/>
      <c r="Z585" s="35"/>
    </row>
    <row r="586" spans="1:26" ht="14.25" customHeight="1" x14ac:dyDescent="0.25">
      <c r="A586" s="35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85"/>
      <c r="O586" s="90"/>
      <c r="P586" s="136"/>
      <c r="Q586" s="136"/>
      <c r="R586" s="136"/>
      <c r="S586" s="136"/>
      <c r="T586" s="136"/>
      <c r="U586" s="136"/>
      <c r="V586" s="86"/>
      <c r="W586" s="86"/>
      <c r="X586" s="87"/>
      <c r="Y586" s="88"/>
      <c r="Z586" s="35"/>
    </row>
    <row r="587" spans="1:26" ht="14.25" customHeight="1" x14ac:dyDescent="0.25">
      <c r="A587" s="35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85"/>
      <c r="O587" s="90"/>
      <c r="P587" s="136"/>
      <c r="Q587" s="136"/>
      <c r="R587" s="136"/>
      <c r="S587" s="136"/>
      <c r="T587" s="136"/>
      <c r="U587" s="136"/>
      <c r="V587" s="86"/>
      <c r="W587" s="86"/>
      <c r="X587" s="87"/>
      <c r="Y587" s="88"/>
      <c r="Z587" s="35"/>
    </row>
    <row r="588" spans="1:26" ht="14.25" customHeight="1" x14ac:dyDescent="0.25">
      <c r="A588" s="35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85"/>
      <c r="O588" s="90"/>
      <c r="P588" s="136"/>
      <c r="Q588" s="136"/>
      <c r="R588" s="136"/>
      <c r="S588" s="136"/>
      <c r="T588" s="136"/>
      <c r="U588" s="136"/>
      <c r="V588" s="86"/>
      <c r="W588" s="86"/>
      <c r="X588" s="87"/>
      <c r="Y588" s="88"/>
      <c r="Z588" s="35"/>
    </row>
    <row r="589" spans="1:26" ht="14.25" customHeight="1" x14ac:dyDescent="0.25">
      <c r="A589" s="35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85"/>
      <c r="O589" s="90"/>
      <c r="P589" s="136"/>
      <c r="Q589" s="136"/>
      <c r="R589" s="136"/>
      <c r="S589" s="136"/>
      <c r="T589" s="136"/>
      <c r="U589" s="136"/>
      <c r="V589" s="86"/>
      <c r="W589" s="86"/>
      <c r="X589" s="87"/>
      <c r="Y589" s="88"/>
      <c r="Z589" s="35"/>
    </row>
    <row r="590" spans="1:26" ht="14.25" customHeight="1" x14ac:dyDescent="0.25">
      <c r="A590" s="35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85"/>
      <c r="O590" s="90"/>
      <c r="P590" s="136"/>
      <c r="Q590" s="136"/>
      <c r="R590" s="136"/>
      <c r="S590" s="136"/>
      <c r="T590" s="136"/>
      <c r="U590" s="136"/>
      <c r="V590" s="86"/>
      <c r="W590" s="86"/>
      <c r="X590" s="87"/>
      <c r="Y590" s="88"/>
      <c r="Z590" s="35"/>
    </row>
    <row r="591" spans="1:26" ht="14.25" customHeight="1" x14ac:dyDescent="0.25">
      <c r="A591" s="35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85"/>
      <c r="O591" s="90"/>
      <c r="P591" s="136"/>
      <c r="Q591" s="136"/>
      <c r="R591" s="136"/>
      <c r="S591" s="136"/>
      <c r="T591" s="136"/>
      <c r="U591" s="136"/>
      <c r="V591" s="86"/>
      <c r="W591" s="86"/>
      <c r="X591" s="87"/>
      <c r="Y591" s="88"/>
      <c r="Z591" s="35"/>
    </row>
    <row r="592" spans="1:26" ht="14.25" customHeight="1" x14ac:dyDescent="0.25">
      <c r="A592" s="35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85"/>
      <c r="O592" s="90"/>
      <c r="P592" s="136"/>
      <c r="Q592" s="136"/>
      <c r="R592" s="136"/>
      <c r="S592" s="136"/>
      <c r="T592" s="136"/>
      <c r="U592" s="136"/>
      <c r="V592" s="86"/>
      <c r="W592" s="86"/>
      <c r="X592" s="87"/>
      <c r="Y592" s="88"/>
      <c r="Z592" s="35"/>
    </row>
    <row r="593" spans="1:26" ht="14.25" customHeight="1" x14ac:dyDescent="0.25">
      <c r="A593" s="35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85"/>
      <c r="O593" s="90"/>
      <c r="P593" s="136"/>
      <c r="Q593" s="136"/>
      <c r="R593" s="136"/>
      <c r="S593" s="136"/>
      <c r="T593" s="136"/>
      <c r="U593" s="136"/>
      <c r="V593" s="86"/>
      <c r="W593" s="86"/>
      <c r="X593" s="87"/>
      <c r="Y593" s="88"/>
      <c r="Z593" s="35"/>
    </row>
    <row r="594" spans="1:26" ht="14.25" customHeight="1" x14ac:dyDescent="0.25">
      <c r="A594" s="35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85"/>
      <c r="O594" s="90"/>
      <c r="P594" s="136"/>
      <c r="Q594" s="136"/>
      <c r="R594" s="136"/>
      <c r="S594" s="136"/>
      <c r="T594" s="136"/>
      <c r="U594" s="136"/>
      <c r="V594" s="86"/>
      <c r="W594" s="86"/>
      <c r="X594" s="87"/>
      <c r="Y594" s="88"/>
      <c r="Z594" s="35"/>
    </row>
    <row r="595" spans="1:26" ht="14.25" customHeight="1" x14ac:dyDescent="0.25">
      <c r="A595" s="35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85"/>
      <c r="O595" s="90"/>
      <c r="P595" s="136"/>
      <c r="Q595" s="136"/>
      <c r="R595" s="136"/>
      <c r="S595" s="136"/>
      <c r="T595" s="136"/>
      <c r="U595" s="136"/>
      <c r="V595" s="86"/>
      <c r="W595" s="86"/>
      <c r="X595" s="87"/>
      <c r="Y595" s="88"/>
      <c r="Z595" s="35"/>
    </row>
    <row r="596" spans="1:26" ht="14.25" customHeight="1" x14ac:dyDescent="0.25">
      <c r="A596" s="35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85"/>
      <c r="O596" s="90"/>
      <c r="P596" s="136"/>
      <c r="Q596" s="136"/>
      <c r="R596" s="136"/>
      <c r="S596" s="136"/>
      <c r="T596" s="136"/>
      <c r="U596" s="136"/>
      <c r="V596" s="86"/>
      <c r="W596" s="86"/>
      <c r="X596" s="87"/>
      <c r="Y596" s="88"/>
      <c r="Z596" s="35"/>
    </row>
    <row r="597" spans="1:26" ht="14.25" customHeight="1" x14ac:dyDescent="0.25">
      <c r="A597" s="35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85"/>
      <c r="O597" s="90"/>
      <c r="P597" s="136"/>
      <c r="Q597" s="136"/>
      <c r="R597" s="136"/>
      <c r="S597" s="136"/>
      <c r="T597" s="136"/>
      <c r="U597" s="136"/>
      <c r="V597" s="86"/>
      <c r="W597" s="86"/>
      <c r="X597" s="87"/>
      <c r="Y597" s="88"/>
      <c r="Z597" s="35"/>
    </row>
    <row r="598" spans="1:26" ht="14.25" customHeight="1" x14ac:dyDescent="0.25">
      <c r="A598" s="35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85"/>
      <c r="O598" s="90"/>
      <c r="P598" s="136"/>
      <c r="Q598" s="136"/>
      <c r="R598" s="136"/>
      <c r="S598" s="136"/>
      <c r="T598" s="136"/>
      <c r="U598" s="136"/>
      <c r="V598" s="86"/>
      <c r="W598" s="86"/>
      <c r="X598" s="87"/>
      <c r="Y598" s="88"/>
      <c r="Z598" s="35"/>
    </row>
    <row r="599" spans="1:26" ht="14.25" customHeight="1" x14ac:dyDescent="0.25">
      <c r="A599" s="35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85"/>
      <c r="O599" s="90"/>
      <c r="P599" s="136"/>
      <c r="Q599" s="136"/>
      <c r="R599" s="136"/>
      <c r="S599" s="136"/>
      <c r="T599" s="136"/>
      <c r="U599" s="136"/>
      <c r="V599" s="86"/>
      <c r="W599" s="86"/>
      <c r="X599" s="87"/>
      <c r="Y599" s="88"/>
      <c r="Z599" s="35"/>
    </row>
    <row r="600" spans="1:26" ht="14.25" customHeight="1" x14ac:dyDescent="0.25">
      <c r="A600" s="35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85"/>
      <c r="O600" s="90"/>
      <c r="P600" s="136"/>
      <c r="Q600" s="136"/>
      <c r="R600" s="136"/>
      <c r="S600" s="136"/>
      <c r="T600" s="136"/>
      <c r="U600" s="136"/>
      <c r="V600" s="86"/>
      <c r="W600" s="86"/>
      <c r="X600" s="87"/>
      <c r="Y600" s="88"/>
      <c r="Z600" s="35"/>
    </row>
    <row r="601" spans="1:26" ht="14.25" customHeight="1" x14ac:dyDescent="0.25">
      <c r="A601" s="35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85"/>
      <c r="O601" s="90"/>
      <c r="P601" s="136"/>
      <c r="Q601" s="136"/>
      <c r="R601" s="136"/>
      <c r="S601" s="136"/>
      <c r="T601" s="136"/>
      <c r="U601" s="136"/>
      <c r="V601" s="86"/>
      <c r="W601" s="86"/>
      <c r="X601" s="87"/>
      <c r="Y601" s="88"/>
      <c r="Z601" s="35"/>
    </row>
    <row r="602" spans="1:26" ht="14.25" customHeight="1" x14ac:dyDescent="0.25">
      <c r="A602" s="35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85"/>
      <c r="O602" s="90"/>
      <c r="P602" s="136"/>
      <c r="Q602" s="136"/>
      <c r="R602" s="136"/>
      <c r="S602" s="136"/>
      <c r="T602" s="136"/>
      <c r="U602" s="136"/>
      <c r="V602" s="86"/>
      <c r="W602" s="86"/>
      <c r="X602" s="87"/>
      <c r="Y602" s="88"/>
      <c r="Z602" s="35"/>
    </row>
    <row r="603" spans="1:26" ht="14.25" customHeight="1" x14ac:dyDescent="0.25">
      <c r="A603" s="35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85"/>
      <c r="O603" s="90"/>
      <c r="P603" s="136"/>
      <c r="Q603" s="136"/>
      <c r="R603" s="136"/>
      <c r="S603" s="136"/>
      <c r="T603" s="136"/>
      <c r="U603" s="136"/>
      <c r="V603" s="86"/>
      <c r="W603" s="86"/>
      <c r="X603" s="87"/>
      <c r="Y603" s="88"/>
      <c r="Z603" s="35"/>
    </row>
    <row r="604" spans="1:26" ht="14.25" customHeight="1" x14ac:dyDescent="0.25">
      <c r="A604" s="35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85"/>
      <c r="O604" s="90"/>
      <c r="P604" s="136"/>
      <c r="Q604" s="136"/>
      <c r="R604" s="136"/>
      <c r="S604" s="136"/>
      <c r="T604" s="136"/>
      <c r="U604" s="136"/>
      <c r="V604" s="86"/>
      <c r="W604" s="86"/>
      <c r="X604" s="87"/>
      <c r="Y604" s="88"/>
      <c r="Z604" s="35"/>
    </row>
    <row r="605" spans="1:26" ht="14.25" customHeight="1" x14ac:dyDescent="0.25">
      <c r="A605" s="35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85"/>
      <c r="O605" s="90"/>
      <c r="P605" s="136"/>
      <c r="Q605" s="136"/>
      <c r="R605" s="136"/>
      <c r="S605" s="136"/>
      <c r="T605" s="136"/>
      <c r="U605" s="136"/>
      <c r="V605" s="86"/>
      <c r="W605" s="86"/>
      <c r="X605" s="87"/>
      <c r="Y605" s="88"/>
      <c r="Z605" s="35"/>
    </row>
    <row r="606" spans="1:26" ht="14.25" customHeight="1" x14ac:dyDescent="0.25">
      <c r="A606" s="35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85"/>
      <c r="O606" s="90"/>
      <c r="P606" s="136"/>
      <c r="Q606" s="136"/>
      <c r="R606" s="136"/>
      <c r="S606" s="136"/>
      <c r="T606" s="136"/>
      <c r="U606" s="136"/>
      <c r="V606" s="86"/>
      <c r="W606" s="86"/>
      <c r="X606" s="87"/>
      <c r="Y606" s="88"/>
      <c r="Z606" s="35"/>
    </row>
    <row r="607" spans="1:26" ht="14.25" customHeight="1" x14ac:dyDescent="0.25">
      <c r="A607" s="35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85"/>
      <c r="O607" s="90"/>
      <c r="P607" s="136"/>
      <c r="Q607" s="136"/>
      <c r="R607" s="136"/>
      <c r="S607" s="136"/>
      <c r="T607" s="136"/>
      <c r="U607" s="136"/>
      <c r="V607" s="86"/>
      <c r="W607" s="86"/>
      <c r="X607" s="87"/>
      <c r="Y607" s="88"/>
      <c r="Z607" s="35"/>
    </row>
    <row r="608" spans="1:26" ht="14.25" customHeight="1" x14ac:dyDescent="0.25">
      <c r="A608" s="35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85"/>
      <c r="O608" s="90"/>
      <c r="P608" s="136"/>
      <c r="Q608" s="136"/>
      <c r="R608" s="136"/>
      <c r="S608" s="136"/>
      <c r="T608" s="136"/>
      <c r="U608" s="136"/>
      <c r="V608" s="86"/>
      <c r="W608" s="86"/>
      <c r="X608" s="87"/>
      <c r="Y608" s="88"/>
      <c r="Z608" s="35"/>
    </row>
    <row r="609" spans="1:26" ht="14.25" customHeight="1" x14ac:dyDescent="0.25">
      <c r="A609" s="35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85"/>
      <c r="O609" s="90"/>
      <c r="P609" s="136"/>
      <c r="Q609" s="136"/>
      <c r="R609" s="136"/>
      <c r="S609" s="136"/>
      <c r="T609" s="136"/>
      <c r="U609" s="136"/>
      <c r="V609" s="86"/>
      <c r="W609" s="86"/>
      <c r="X609" s="87"/>
      <c r="Y609" s="88"/>
      <c r="Z609" s="35"/>
    </row>
    <row r="610" spans="1:26" ht="14.25" customHeight="1" x14ac:dyDescent="0.25">
      <c r="A610" s="35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85"/>
      <c r="O610" s="90"/>
      <c r="P610" s="136"/>
      <c r="Q610" s="136"/>
      <c r="R610" s="136"/>
      <c r="S610" s="136"/>
      <c r="T610" s="136"/>
      <c r="U610" s="136"/>
      <c r="V610" s="86"/>
      <c r="W610" s="86"/>
      <c r="X610" s="87"/>
      <c r="Y610" s="88"/>
      <c r="Z610" s="35"/>
    </row>
    <row r="611" spans="1:26" ht="14.25" customHeight="1" x14ac:dyDescent="0.25">
      <c r="A611" s="35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85"/>
      <c r="O611" s="90"/>
      <c r="P611" s="136"/>
      <c r="Q611" s="136"/>
      <c r="R611" s="136"/>
      <c r="S611" s="136"/>
      <c r="T611" s="136"/>
      <c r="U611" s="136"/>
      <c r="V611" s="86"/>
      <c r="W611" s="86"/>
      <c r="X611" s="87"/>
      <c r="Y611" s="88"/>
      <c r="Z611" s="35"/>
    </row>
    <row r="612" spans="1:26" ht="14.25" customHeight="1" x14ac:dyDescent="0.25">
      <c r="A612" s="35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85"/>
      <c r="O612" s="90"/>
      <c r="P612" s="136"/>
      <c r="Q612" s="136"/>
      <c r="R612" s="136"/>
      <c r="S612" s="136"/>
      <c r="T612" s="136"/>
      <c r="U612" s="136"/>
      <c r="V612" s="86"/>
      <c r="W612" s="86"/>
      <c r="X612" s="87"/>
      <c r="Y612" s="88"/>
      <c r="Z612" s="35"/>
    </row>
    <row r="613" spans="1:26" ht="14.25" customHeight="1" x14ac:dyDescent="0.25">
      <c r="A613" s="35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85"/>
      <c r="O613" s="90"/>
      <c r="P613" s="136"/>
      <c r="Q613" s="136"/>
      <c r="R613" s="136"/>
      <c r="S613" s="136"/>
      <c r="T613" s="136"/>
      <c r="U613" s="136"/>
      <c r="V613" s="86"/>
      <c r="W613" s="86"/>
      <c r="X613" s="87"/>
      <c r="Y613" s="88"/>
      <c r="Z613" s="35"/>
    </row>
    <row r="614" spans="1:26" ht="14.25" customHeight="1" x14ac:dyDescent="0.25">
      <c r="A614" s="35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85"/>
      <c r="O614" s="90"/>
      <c r="P614" s="136"/>
      <c r="Q614" s="136"/>
      <c r="R614" s="136"/>
      <c r="S614" s="136"/>
      <c r="T614" s="136"/>
      <c r="U614" s="136"/>
      <c r="V614" s="86"/>
      <c r="W614" s="86"/>
      <c r="X614" s="87"/>
      <c r="Y614" s="88"/>
      <c r="Z614" s="35"/>
    </row>
    <row r="615" spans="1:26" ht="14.25" customHeight="1" x14ac:dyDescent="0.25">
      <c r="A615" s="35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85"/>
      <c r="O615" s="90"/>
      <c r="P615" s="136"/>
      <c r="Q615" s="136"/>
      <c r="R615" s="136"/>
      <c r="S615" s="136"/>
      <c r="T615" s="136"/>
      <c r="U615" s="136"/>
      <c r="V615" s="86"/>
      <c r="W615" s="86"/>
      <c r="X615" s="87"/>
      <c r="Y615" s="88"/>
      <c r="Z615" s="35"/>
    </row>
    <row r="616" spans="1:26" ht="14.25" customHeight="1" x14ac:dyDescent="0.25">
      <c r="A616" s="35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85"/>
      <c r="O616" s="90"/>
      <c r="P616" s="136"/>
      <c r="Q616" s="136"/>
      <c r="R616" s="136"/>
      <c r="S616" s="136"/>
      <c r="T616" s="136"/>
      <c r="U616" s="136"/>
      <c r="V616" s="86"/>
      <c r="W616" s="86"/>
      <c r="X616" s="87"/>
      <c r="Y616" s="88"/>
      <c r="Z616" s="35"/>
    </row>
    <row r="617" spans="1:26" ht="14.25" customHeight="1" x14ac:dyDescent="0.25">
      <c r="A617" s="35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85"/>
      <c r="O617" s="90"/>
      <c r="P617" s="136"/>
      <c r="Q617" s="136"/>
      <c r="R617" s="136"/>
      <c r="S617" s="136"/>
      <c r="T617" s="136"/>
      <c r="U617" s="136"/>
      <c r="V617" s="86"/>
      <c r="W617" s="86"/>
      <c r="X617" s="87"/>
      <c r="Y617" s="88"/>
      <c r="Z617" s="35"/>
    </row>
    <row r="618" spans="1:26" ht="14.25" customHeight="1" x14ac:dyDescent="0.25">
      <c r="A618" s="35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85"/>
      <c r="O618" s="90"/>
      <c r="P618" s="136"/>
      <c r="Q618" s="136"/>
      <c r="R618" s="136"/>
      <c r="S618" s="136"/>
      <c r="T618" s="136"/>
      <c r="U618" s="136"/>
      <c r="V618" s="86"/>
      <c r="W618" s="86"/>
      <c r="X618" s="87"/>
      <c r="Y618" s="88"/>
      <c r="Z618" s="35"/>
    </row>
    <row r="619" spans="1:26" ht="14.25" customHeight="1" x14ac:dyDescent="0.25">
      <c r="A619" s="35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85"/>
      <c r="O619" s="90"/>
      <c r="P619" s="136"/>
      <c r="Q619" s="136"/>
      <c r="R619" s="136"/>
      <c r="S619" s="136"/>
      <c r="T619" s="136"/>
      <c r="U619" s="136"/>
      <c r="V619" s="86"/>
      <c r="W619" s="86"/>
      <c r="X619" s="87"/>
      <c r="Y619" s="88"/>
      <c r="Z619" s="35"/>
    </row>
    <row r="620" spans="1:26" ht="14.25" customHeight="1" x14ac:dyDescent="0.25">
      <c r="A620" s="35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85"/>
      <c r="O620" s="90"/>
      <c r="P620" s="136"/>
      <c r="Q620" s="136"/>
      <c r="R620" s="136"/>
      <c r="S620" s="136"/>
      <c r="T620" s="136"/>
      <c r="U620" s="136"/>
      <c r="V620" s="86"/>
      <c r="W620" s="86"/>
      <c r="X620" s="87"/>
      <c r="Y620" s="88"/>
      <c r="Z620" s="35"/>
    </row>
    <row r="621" spans="1:26" ht="14.25" customHeight="1" x14ac:dyDescent="0.25">
      <c r="A621" s="35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85"/>
      <c r="O621" s="90"/>
      <c r="P621" s="136"/>
      <c r="Q621" s="136"/>
      <c r="R621" s="136"/>
      <c r="S621" s="136"/>
      <c r="T621" s="136"/>
      <c r="U621" s="136"/>
      <c r="V621" s="86"/>
      <c r="W621" s="86"/>
      <c r="X621" s="87"/>
      <c r="Y621" s="88"/>
      <c r="Z621" s="35"/>
    </row>
    <row r="622" spans="1:26" ht="14.25" customHeight="1" x14ac:dyDescent="0.25">
      <c r="A622" s="35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85"/>
      <c r="O622" s="90"/>
      <c r="P622" s="136"/>
      <c r="Q622" s="136"/>
      <c r="R622" s="136"/>
      <c r="S622" s="136"/>
      <c r="T622" s="136"/>
      <c r="U622" s="136"/>
      <c r="V622" s="86"/>
      <c r="W622" s="86"/>
      <c r="X622" s="87"/>
      <c r="Y622" s="88"/>
      <c r="Z622" s="35"/>
    </row>
    <row r="623" spans="1:26" ht="14.25" customHeight="1" x14ac:dyDescent="0.25">
      <c r="A623" s="35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85"/>
      <c r="O623" s="90"/>
      <c r="P623" s="136"/>
      <c r="Q623" s="136"/>
      <c r="R623" s="136"/>
      <c r="S623" s="136"/>
      <c r="T623" s="136"/>
      <c r="U623" s="136"/>
      <c r="V623" s="86"/>
      <c r="W623" s="86"/>
      <c r="X623" s="87"/>
      <c r="Y623" s="88"/>
      <c r="Z623" s="35"/>
    </row>
    <row r="624" spans="1:26" ht="14.25" customHeight="1" x14ac:dyDescent="0.25">
      <c r="A624" s="35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85"/>
      <c r="O624" s="90"/>
      <c r="P624" s="136"/>
      <c r="Q624" s="136"/>
      <c r="R624" s="136"/>
      <c r="S624" s="136"/>
      <c r="T624" s="136"/>
      <c r="U624" s="136"/>
      <c r="V624" s="86"/>
      <c r="W624" s="86"/>
      <c r="X624" s="87"/>
      <c r="Y624" s="88"/>
      <c r="Z624" s="35"/>
    </row>
    <row r="625" spans="1:26" ht="14.25" customHeight="1" x14ac:dyDescent="0.25">
      <c r="A625" s="35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85"/>
      <c r="O625" s="90"/>
      <c r="P625" s="136"/>
      <c r="Q625" s="136"/>
      <c r="R625" s="136"/>
      <c r="S625" s="136"/>
      <c r="T625" s="136"/>
      <c r="U625" s="136"/>
      <c r="V625" s="86"/>
      <c r="W625" s="86"/>
      <c r="X625" s="87"/>
      <c r="Y625" s="88"/>
      <c r="Z625" s="35"/>
    </row>
    <row r="626" spans="1:26" ht="14.25" customHeight="1" x14ac:dyDescent="0.25">
      <c r="A626" s="35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85"/>
      <c r="O626" s="90"/>
      <c r="P626" s="136"/>
      <c r="Q626" s="136"/>
      <c r="R626" s="136"/>
      <c r="S626" s="136"/>
      <c r="T626" s="136"/>
      <c r="U626" s="136"/>
      <c r="V626" s="86"/>
      <c r="W626" s="86"/>
      <c r="X626" s="87"/>
      <c r="Y626" s="88"/>
      <c r="Z626" s="35"/>
    </row>
    <row r="627" spans="1:26" ht="14.25" customHeight="1" x14ac:dyDescent="0.25">
      <c r="A627" s="35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85"/>
      <c r="O627" s="90"/>
      <c r="P627" s="136"/>
      <c r="Q627" s="136"/>
      <c r="R627" s="136"/>
      <c r="S627" s="136"/>
      <c r="T627" s="136"/>
      <c r="U627" s="136"/>
      <c r="V627" s="86"/>
      <c r="W627" s="86"/>
      <c r="X627" s="87"/>
      <c r="Y627" s="88"/>
      <c r="Z627" s="35"/>
    </row>
    <row r="628" spans="1:26" ht="14.25" customHeight="1" x14ac:dyDescent="0.25">
      <c r="A628" s="35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85"/>
      <c r="O628" s="90"/>
      <c r="P628" s="136"/>
      <c r="Q628" s="136"/>
      <c r="R628" s="136"/>
      <c r="S628" s="136"/>
      <c r="T628" s="136"/>
      <c r="U628" s="136"/>
      <c r="V628" s="86"/>
      <c r="W628" s="86"/>
      <c r="X628" s="87"/>
      <c r="Y628" s="88"/>
      <c r="Z628" s="35"/>
    </row>
    <row r="629" spans="1:26" ht="14.25" customHeight="1" x14ac:dyDescent="0.25">
      <c r="A629" s="35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85"/>
      <c r="O629" s="90"/>
      <c r="P629" s="136"/>
      <c r="Q629" s="136"/>
      <c r="R629" s="136"/>
      <c r="S629" s="136"/>
      <c r="T629" s="136"/>
      <c r="U629" s="136"/>
      <c r="V629" s="86"/>
      <c r="W629" s="86"/>
      <c r="X629" s="87"/>
      <c r="Y629" s="88"/>
      <c r="Z629" s="35"/>
    </row>
    <row r="630" spans="1:26" ht="14.25" customHeight="1" x14ac:dyDescent="0.25">
      <c r="A630" s="35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85"/>
      <c r="O630" s="90"/>
      <c r="P630" s="136"/>
      <c r="Q630" s="136"/>
      <c r="R630" s="136"/>
      <c r="S630" s="136"/>
      <c r="T630" s="136"/>
      <c r="U630" s="136"/>
      <c r="V630" s="86"/>
      <c r="W630" s="86"/>
      <c r="X630" s="87"/>
      <c r="Y630" s="88"/>
      <c r="Z630" s="35"/>
    </row>
    <row r="631" spans="1:26" ht="14.25" customHeight="1" x14ac:dyDescent="0.25">
      <c r="A631" s="35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85"/>
      <c r="O631" s="90"/>
      <c r="P631" s="136"/>
      <c r="Q631" s="136"/>
      <c r="R631" s="136"/>
      <c r="S631" s="136"/>
      <c r="T631" s="136"/>
      <c r="U631" s="136"/>
      <c r="V631" s="86"/>
      <c r="W631" s="86"/>
      <c r="X631" s="87"/>
      <c r="Y631" s="88"/>
      <c r="Z631" s="35"/>
    </row>
    <row r="632" spans="1:26" ht="14.25" customHeight="1" x14ac:dyDescent="0.25">
      <c r="A632" s="35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85"/>
      <c r="O632" s="90"/>
      <c r="P632" s="136"/>
      <c r="Q632" s="136"/>
      <c r="R632" s="136"/>
      <c r="S632" s="136"/>
      <c r="T632" s="136"/>
      <c r="U632" s="136"/>
      <c r="V632" s="86"/>
      <c r="W632" s="86"/>
      <c r="X632" s="87"/>
      <c r="Y632" s="88"/>
      <c r="Z632" s="35"/>
    </row>
    <row r="633" spans="1:26" ht="14.25" customHeight="1" x14ac:dyDescent="0.25">
      <c r="A633" s="35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85"/>
      <c r="O633" s="90"/>
      <c r="P633" s="136"/>
      <c r="Q633" s="136"/>
      <c r="R633" s="136"/>
      <c r="S633" s="136"/>
      <c r="T633" s="136"/>
      <c r="U633" s="136"/>
      <c r="V633" s="86"/>
      <c r="W633" s="86"/>
      <c r="X633" s="87"/>
      <c r="Y633" s="88"/>
      <c r="Z633" s="35"/>
    </row>
    <row r="634" spans="1:26" ht="14.25" customHeight="1" x14ac:dyDescent="0.25">
      <c r="A634" s="35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85"/>
      <c r="O634" s="90"/>
      <c r="P634" s="136"/>
      <c r="Q634" s="136"/>
      <c r="R634" s="136"/>
      <c r="S634" s="136"/>
      <c r="T634" s="136"/>
      <c r="U634" s="136"/>
      <c r="V634" s="86"/>
      <c r="W634" s="86"/>
      <c r="X634" s="87"/>
      <c r="Y634" s="88"/>
      <c r="Z634" s="35"/>
    </row>
    <row r="635" spans="1:26" ht="14.25" customHeight="1" x14ac:dyDescent="0.25">
      <c r="A635" s="35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85"/>
      <c r="O635" s="90"/>
      <c r="P635" s="136"/>
      <c r="Q635" s="136"/>
      <c r="R635" s="136"/>
      <c r="S635" s="136"/>
      <c r="T635" s="136"/>
      <c r="U635" s="136"/>
      <c r="V635" s="86"/>
      <c r="W635" s="86"/>
      <c r="X635" s="87"/>
      <c r="Y635" s="88"/>
      <c r="Z635" s="35"/>
    </row>
    <row r="636" spans="1:26" ht="14.25" customHeight="1" x14ac:dyDescent="0.25">
      <c r="A636" s="35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85"/>
      <c r="O636" s="90"/>
      <c r="P636" s="136"/>
      <c r="Q636" s="136"/>
      <c r="R636" s="136"/>
      <c r="S636" s="136"/>
      <c r="T636" s="136"/>
      <c r="U636" s="136"/>
      <c r="V636" s="86"/>
      <c r="W636" s="86"/>
      <c r="X636" s="87"/>
      <c r="Y636" s="88"/>
      <c r="Z636" s="35"/>
    </row>
    <row r="637" spans="1:26" ht="14.25" customHeight="1" x14ac:dyDescent="0.25">
      <c r="A637" s="35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85"/>
      <c r="O637" s="90"/>
      <c r="P637" s="136"/>
      <c r="Q637" s="136"/>
      <c r="R637" s="136"/>
      <c r="S637" s="136"/>
      <c r="T637" s="136"/>
      <c r="U637" s="136"/>
      <c r="V637" s="86"/>
      <c r="W637" s="86"/>
      <c r="X637" s="87"/>
      <c r="Y637" s="88"/>
      <c r="Z637" s="35"/>
    </row>
    <row r="638" spans="1:26" ht="14.25" customHeight="1" x14ac:dyDescent="0.25">
      <c r="A638" s="35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85"/>
      <c r="O638" s="90"/>
      <c r="P638" s="136"/>
      <c r="Q638" s="136"/>
      <c r="R638" s="136"/>
      <c r="S638" s="136"/>
      <c r="T638" s="136"/>
      <c r="U638" s="136"/>
      <c r="V638" s="86"/>
      <c r="W638" s="86"/>
      <c r="X638" s="87"/>
      <c r="Y638" s="88"/>
      <c r="Z638" s="35"/>
    </row>
    <row r="639" spans="1:26" ht="14.25" customHeight="1" x14ac:dyDescent="0.25">
      <c r="A639" s="35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85"/>
      <c r="O639" s="90"/>
      <c r="P639" s="136"/>
      <c r="Q639" s="136"/>
      <c r="R639" s="136"/>
      <c r="S639" s="136"/>
      <c r="T639" s="136"/>
      <c r="U639" s="136"/>
      <c r="V639" s="86"/>
      <c r="W639" s="86"/>
      <c r="X639" s="87"/>
      <c r="Y639" s="88"/>
      <c r="Z639" s="35"/>
    </row>
    <row r="640" spans="1:26" ht="14.25" customHeight="1" x14ac:dyDescent="0.25">
      <c r="A640" s="35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85"/>
      <c r="O640" s="90"/>
      <c r="P640" s="136"/>
      <c r="Q640" s="136"/>
      <c r="R640" s="136"/>
      <c r="S640" s="136"/>
      <c r="T640" s="136"/>
      <c r="U640" s="136"/>
      <c r="V640" s="86"/>
      <c r="W640" s="86"/>
      <c r="X640" s="87"/>
      <c r="Y640" s="88"/>
      <c r="Z640" s="35"/>
    </row>
    <row r="641" spans="1:26" ht="14.25" customHeight="1" x14ac:dyDescent="0.25">
      <c r="A641" s="35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85"/>
      <c r="O641" s="90"/>
      <c r="P641" s="136"/>
      <c r="Q641" s="136"/>
      <c r="R641" s="136"/>
      <c r="S641" s="136"/>
      <c r="T641" s="136"/>
      <c r="U641" s="136"/>
      <c r="V641" s="86"/>
      <c r="W641" s="86"/>
      <c r="X641" s="87"/>
      <c r="Y641" s="88"/>
      <c r="Z641" s="35"/>
    </row>
    <row r="642" spans="1:26" ht="14.25" customHeight="1" x14ac:dyDescent="0.25">
      <c r="A642" s="35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85"/>
      <c r="O642" s="90"/>
      <c r="P642" s="136"/>
      <c r="Q642" s="136"/>
      <c r="R642" s="136"/>
      <c r="S642" s="136"/>
      <c r="T642" s="136"/>
      <c r="U642" s="136"/>
      <c r="V642" s="86"/>
      <c r="W642" s="86"/>
      <c r="X642" s="87"/>
      <c r="Y642" s="88"/>
      <c r="Z642" s="35"/>
    </row>
    <row r="643" spans="1:26" ht="14.25" customHeight="1" x14ac:dyDescent="0.25">
      <c r="A643" s="35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85"/>
      <c r="O643" s="90"/>
      <c r="P643" s="136"/>
      <c r="Q643" s="136"/>
      <c r="R643" s="136"/>
      <c r="S643" s="136"/>
      <c r="T643" s="136"/>
      <c r="U643" s="136"/>
      <c r="V643" s="86"/>
      <c r="W643" s="86"/>
      <c r="X643" s="87"/>
      <c r="Y643" s="88"/>
      <c r="Z643" s="35"/>
    </row>
    <row r="644" spans="1:26" ht="14.25" customHeight="1" x14ac:dyDescent="0.25">
      <c r="A644" s="35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85"/>
      <c r="O644" s="90"/>
      <c r="P644" s="136"/>
      <c r="Q644" s="136"/>
      <c r="R644" s="136"/>
      <c r="S644" s="136"/>
      <c r="T644" s="136"/>
      <c r="U644" s="136"/>
      <c r="V644" s="86"/>
      <c r="W644" s="86"/>
      <c r="X644" s="87"/>
      <c r="Y644" s="88"/>
      <c r="Z644" s="35"/>
    </row>
    <row r="645" spans="1:26" ht="14.25" customHeight="1" x14ac:dyDescent="0.25">
      <c r="A645" s="35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85"/>
      <c r="O645" s="90"/>
      <c r="P645" s="136"/>
      <c r="Q645" s="136"/>
      <c r="R645" s="136"/>
      <c r="S645" s="136"/>
      <c r="T645" s="136"/>
      <c r="U645" s="136"/>
      <c r="V645" s="86"/>
      <c r="W645" s="86"/>
      <c r="X645" s="87"/>
      <c r="Y645" s="88"/>
      <c r="Z645" s="35"/>
    </row>
    <row r="646" spans="1:26" ht="14.25" customHeight="1" x14ac:dyDescent="0.25">
      <c r="A646" s="35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85"/>
      <c r="O646" s="90"/>
      <c r="P646" s="136"/>
      <c r="Q646" s="136"/>
      <c r="R646" s="136"/>
      <c r="S646" s="136"/>
      <c r="T646" s="136"/>
      <c r="U646" s="136"/>
      <c r="V646" s="86"/>
      <c r="W646" s="86"/>
      <c r="X646" s="87"/>
      <c r="Y646" s="88"/>
      <c r="Z646" s="35"/>
    </row>
    <row r="647" spans="1:26" ht="14.25" customHeight="1" x14ac:dyDescent="0.25">
      <c r="A647" s="35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85"/>
      <c r="O647" s="90"/>
      <c r="P647" s="136"/>
      <c r="Q647" s="136"/>
      <c r="R647" s="136"/>
      <c r="S647" s="136"/>
      <c r="T647" s="136"/>
      <c r="U647" s="136"/>
      <c r="V647" s="86"/>
      <c r="W647" s="86"/>
      <c r="X647" s="87"/>
      <c r="Y647" s="88"/>
      <c r="Z647" s="35"/>
    </row>
    <row r="648" spans="1:26" ht="14.25" customHeight="1" x14ac:dyDescent="0.25">
      <c r="A648" s="35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85"/>
      <c r="O648" s="90"/>
      <c r="P648" s="136"/>
      <c r="Q648" s="136"/>
      <c r="R648" s="136"/>
      <c r="S648" s="136"/>
      <c r="T648" s="136"/>
      <c r="U648" s="136"/>
      <c r="V648" s="86"/>
      <c r="W648" s="86"/>
      <c r="X648" s="87"/>
      <c r="Y648" s="88"/>
      <c r="Z648" s="35"/>
    </row>
    <row r="649" spans="1:26" ht="14.25" customHeight="1" x14ac:dyDescent="0.25">
      <c r="A649" s="35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85"/>
      <c r="O649" s="90"/>
      <c r="P649" s="136"/>
      <c r="Q649" s="136"/>
      <c r="R649" s="136"/>
      <c r="S649" s="136"/>
      <c r="T649" s="136"/>
      <c r="U649" s="136"/>
      <c r="V649" s="86"/>
      <c r="W649" s="86"/>
      <c r="X649" s="87"/>
      <c r="Y649" s="88"/>
      <c r="Z649" s="35"/>
    </row>
    <row r="650" spans="1:26" ht="14.25" customHeight="1" x14ac:dyDescent="0.25">
      <c r="A650" s="35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85"/>
      <c r="O650" s="90"/>
      <c r="P650" s="136"/>
      <c r="Q650" s="136"/>
      <c r="R650" s="136"/>
      <c r="S650" s="136"/>
      <c r="T650" s="136"/>
      <c r="U650" s="136"/>
      <c r="V650" s="86"/>
      <c r="W650" s="86"/>
      <c r="X650" s="87"/>
      <c r="Y650" s="88"/>
      <c r="Z650" s="35"/>
    </row>
    <row r="651" spans="1:26" ht="14.25" customHeight="1" x14ac:dyDescent="0.25">
      <c r="A651" s="35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85"/>
      <c r="O651" s="90"/>
      <c r="P651" s="136"/>
      <c r="Q651" s="136"/>
      <c r="R651" s="136"/>
      <c r="S651" s="136"/>
      <c r="T651" s="136"/>
      <c r="U651" s="136"/>
      <c r="V651" s="86"/>
      <c r="W651" s="86"/>
      <c r="X651" s="87"/>
      <c r="Y651" s="88"/>
      <c r="Z651" s="35"/>
    </row>
    <row r="652" spans="1:26" ht="14.25" customHeight="1" x14ac:dyDescent="0.25">
      <c r="A652" s="35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85"/>
      <c r="O652" s="90"/>
      <c r="P652" s="136"/>
      <c r="Q652" s="136"/>
      <c r="R652" s="136"/>
      <c r="S652" s="136"/>
      <c r="T652" s="136"/>
      <c r="U652" s="136"/>
      <c r="V652" s="86"/>
      <c r="W652" s="86"/>
      <c r="X652" s="87"/>
      <c r="Y652" s="88"/>
      <c r="Z652" s="35"/>
    </row>
    <row r="653" spans="1:26" ht="14.25" customHeight="1" x14ac:dyDescent="0.25">
      <c r="A653" s="35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85"/>
      <c r="O653" s="90"/>
      <c r="P653" s="136"/>
      <c r="Q653" s="136"/>
      <c r="R653" s="136"/>
      <c r="S653" s="136"/>
      <c r="T653" s="136"/>
      <c r="U653" s="136"/>
      <c r="V653" s="86"/>
      <c r="W653" s="86"/>
      <c r="X653" s="87"/>
      <c r="Y653" s="88"/>
      <c r="Z653" s="35"/>
    </row>
    <row r="654" spans="1:26" ht="14.25" customHeight="1" x14ac:dyDescent="0.25">
      <c r="A654" s="35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85"/>
      <c r="O654" s="90"/>
      <c r="P654" s="136"/>
      <c r="Q654" s="136"/>
      <c r="R654" s="136"/>
      <c r="S654" s="136"/>
      <c r="T654" s="136"/>
      <c r="U654" s="136"/>
      <c r="V654" s="86"/>
      <c r="W654" s="86"/>
      <c r="X654" s="87"/>
      <c r="Y654" s="88"/>
      <c r="Z654" s="35"/>
    </row>
    <row r="655" spans="1:26" ht="14.25" customHeight="1" x14ac:dyDescent="0.25">
      <c r="A655" s="35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85"/>
      <c r="O655" s="90"/>
      <c r="P655" s="136"/>
      <c r="Q655" s="136"/>
      <c r="R655" s="136"/>
      <c r="S655" s="136"/>
      <c r="T655" s="136"/>
      <c r="U655" s="136"/>
      <c r="V655" s="86"/>
      <c r="W655" s="86"/>
      <c r="X655" s="87"/>
      <c r="Y655" s="88"/>
      <c r="Z655" s="35"/>
    </row>
    <row r="656" spans="1:26" ht="14.25" customHeight="1" x14ac:dyDescent="0.25">
      <c r="A656" s="35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85"/>
      <c r="O656" s="90"/>
      <c r="P656" s="136"/>
      <c r="Q656" s="136"/>
      <c r="R656" s="136"/>
      <c r="S656" s="136"/>
      <c r="T656" s="136"/>
      <c r="U656" s="136"/>
      <c r="V656" s="86"/>
      <c r="W656" s="86"/>
      <c r="X656" s="87"/>
      <c r="Y656" s="88"/>
      <c r="Z656" s="35"/>
    </row>
    <row r="657" spans="1:26" ht="14.25" customHeight="1" x14ac:dyDescent="0.25">
      <c r="A657" s="35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85"/>
      <c r="O657" s="90"/>
      <c r="P657" s="136"/>
      <c r="Q657" s="136"/>
      <c r="R657" s="136"/>
      <c r="S657" s="136"/>
      <c r="T657" s="136"/>
      <c r="U657" s="136"/>
      <c r="V657" s="86"/>
      <c r="W657" s="86"/>
      <c r="X657" s="87"/>
      <c r="Y657" s="88"/>
      <c r="Z657" s="35"/>
    </row>
    <row r="658" spans="1:26" ht="14.25" customHeight="1" x14ac:dyDescent="0.25">
      <c r="A658" s="35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85"/>
      <c r="O658" s="90"/>
      <c r="P658" s="136"/>
      <c r="Q658" s="136"/>
      <c r="R658" s="136"/>
      <c r="S658" s="136"/>
      <c r="T658" s="136"/>
      <c r="U658" s="136"/>
      <c r="V658" s="86"/>
      <c r="W658" s="86"/>
      <c r="X658" s="87"/>
      <c r="Y658" s="88"/>
      <c r="Z658" s="35"/>
    </row>
    <row r="659" spans="1:26" ht="14.25" customHeight="1" x14ac:dyDescent="0.25">
      <c r="A659" s="35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85"/>
      <c r="O659" s="90"/>
      <c r="P659" s="136"/>
      <c r="Q659" s="136"/>
      <c r="R659" s="136"/>
      <c r="S659" s="136"/>
      <c r="T659" s="136"/>
      <c r="U659" s="136"/>
      <c r="V659" s="86"/>
      <c r="W659" s="86"/>
      <c r="X659" s="87"/>
      <c r="Y659" s="88"/>
      <c r="Z659" s="35"/>
    </row>
    <row r="660" spans="1:26" ht="14.25" customHeight="1" x14ac:dyDescent="0.25">
      <c r="A660" s="35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85"/>
      <c r="O660" s="90"/>
      <c r="P660" s="136"/>
      <c r="Q660" s="136"/>
      <c r="R660" s="136"/>
      <c r="S660" s="136"/>
      <c r="T660" s="136"/>
      <c r="U660" s="136"/>
      <c r="V660" s="86"/>
      <c r="W660" s="86"/>
      <c r="X660" s="87"/>
      <c r="Y660" s="88"/>
      <c r="Z660" s="35"/>
    </row>
    <row r="661" spans="1:26" ht="14.25" customHeight="1" x14ac:dyDescent="0.25">
      <c r="A661" s="35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85"/>
      <c r="O661" s="90"/>
      <c r="P661" s="136"/>
      <c r="Q661" s="136"/>
      <c r="R661" s="136"/>
      <c r="S661" s="136"/>
      <c r="T661" s="136"/>
      <c r="U661" s="136"/>
      <c r="V661" s="86"/>
      <c r="W661" s="86"/>
      <c r="X661" s="87"/>
      <c r="Y661" s="88"/>
      <c r="Z661" s="35"/>
    </row>
    <row r="662" spans="1:26" ht="14.25" customHeight="1" x14ac:dyDescent="0.25">
      <c r="A662" s="35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85"/>
      <c r="O662" s="90"/>
      <c r="P662" s="136"/>
      <c r="Q662" s="136"/>
      <c r="R662" s="136"/>
      <c r="S662" s="136"/>
      <c r="T662" s="136"/>
      <c r="U662" s="136"/>
      <c r="V662" s="86"/>
      <c r="W662" s="86"/>
      <c r="X662" s="87"/>
      <c r="Y662" s="88"/>
      <c r="Z662" s="35"/>
    </row>
    <row r="663" spans="1:26" ht="14.25" customHeight="1" x14ac:dyDescent="0.25">
      <c r="A663" s="35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85"/>
      <c r="O663" s="90"/>
      <c r="P663" s="136"/>
      <c r="Q663" s="136"/>
      <c r="R663" s="136"/>
      <c r="S663" s="136"/>
      <c r="T663" s="136"/>
      <c r="U663" s="136"/>
      <c r="V663" s="86"/>
      <c r="W663" s="86"/>
      <c r="X663" s="87"/>
      <c r="Y663" s="88"/>
      <c r="Z663" s="35"/>
    </row>
    <row r="664" spans="1:26" ht="14.25" customHeight="1" x14ac:dyDescent="0.25">
      <c r="A664" s="35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85"/>
      <c r="O664" s="90"/>
      <c r="P664" s="136"/>
      <c r="Q664" s="136"/>
      <c r="R664" s="136"/>
      <c r="S664" s="136"/>
      <c r="T664" s="136"/>
      <c r="U664" s="136"/>
      <c r="V664" s="86"/>
      <c r="W664" s="86"/>
      <c r="X664" s="87"/>
      <c r="Y664" s="88"/>
      <c r="Z664" s="35"/>
    </row>
    <row r="665" spans="1:26" ht="14.25" customHeight="1" x14ac:dyDescent="0.25">
      <c r="A665" s="35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85"/>
      <c r="O665" s="90"/>
      <c r="P665" s="136"/>
      <c r="Q665" s="136"/>
      <c r="R665" s="136"/>
      <c r="S665" s="136"/>
      <c r="T665" s="136"/>
      <c r="U665" s="136"/>
      <c r="V665" s="86"/>
      <c r="W665" s="86"/>
      <c r="X665" s="87"/>
      <c r="Y665" s="88"/>
      <c r="Z665" s="35"/>
    </row>
    <row r="666" spans="1:26" ht="14.25" customHeight="1" x14ac:dyDescent="0.25">
      <c r="A666" s="35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85"/>
      <c r="O666" s="90"/>
      <c r="P666" s="136"/>
      <c r="Q666" s="136"/>
      <c r="R666" s="136"/>
      <c r="S666" s="136"/>
      <c r="T666" s="136"/>
      <c r="U666" s="136"/>
      <c r="V666" s="86"/>
      <c r="W666" s="86"/>
      <c r="X666" s="87"/>
      <c r="Y666" s="88"/>
      <c r="Z666" s="35"/>
    </row>
    <row r="667" spans="1:26" ht="14.25" customHeight="1" x14ac:dyDescent="0.25">
      <c r="A667" s="35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85"/>
      <c r="O667" s="90"/>
      <c r="P667" s="136"/>
      <c r="Q667" s="136"/>
      <c r="R667" s="136"/>
      <c r="S667" s="136"/>
      <c r="T667" s="136"/>
      <c r="U667" s="136"/>
      <c r="V667" s="86"/>
      <c r="W667" s="86"/>
      <c r="X667" s="87"/>
      <c r="Y667" s="88"/>
      <c r="Z667" s="35"/>
    </row>
    <row r="668" spans="1:26" ht="14.25" customHeight="1" x14ac:dyDescent="0.25">
      <c r="A668" s="35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85"/>
      <c r="O668" s="90"/>
      <c r="P668" s="136"/>
      <c r="Q668" s="136"/>
      <c r="R668" s="136"/>
      <c r="S668" s="136"/>
      <c r="T668" s="136"/>
      <c r="U668" s="136"/>
      <c r="V668" s="86"/>
      <c r="W668" s="86"/>
      <c r="X668" s="87"/>
      <c r="Y668" s="88"/>
      <c r="Z668" s="35"/>
    </row>
    <row r="669" spans="1:26" ht="14.25" customHeight="1" x14ac:dyDescent="0.25">
      <c r="A669" s="35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85"/>
      <c r="O669" s="90"/>
      <c r="P669" s="136"/>
      <c r="Q669" s="136"/>
      <c r="R669" s="136"/>
      <c r="S669" s="136"/>
      <c r="T669" s="136"/>
      <c r="U669" s="136"/>
      <c r="V669" s="86"/>
      <c r="W669" s="86"/>
      <c r="X669" s="87"/>
      <c r="Y669" s="88"/>
      <c r="Z669" s="35"/>
    </row>
    <row r="670" spans="1:26" ht="14.25" customHeight="1" x14ac:dyDescent="0.25">
      <c r="A670" s="35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85"/>
      <c r="O670" s="90"/>
      <c r="P670" s="136"/>
      <c r="Q670" s="136"/>
      <c r="R670" s="136"/>
      <c r="S670" s="136"/>
      <c r="T670" s="136"/>
      <c r="U670" s="136"/>
      <c r="V670" s="86"/>
      <c r="W670" s="86"/>
      <c r="X670" s="87"/>
      <c r="Y670" s="88"/>
      <c r="Z670" s="35"/>
    </row>
    <row r="671" spans="1:26" ht="14.25" customHeight="1" x14ac:dyDescent="0.25">
      <c r="A671" s="35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85"/>
      <c r="O671" s="90"/>
      <c r="P671" s="136"/>
      <c r="Q671" s="136"/>
      <c r="R671" s="136"/>
      <c r="S671" s="136"/>
      <c r="T671" s="136"/>
      <c r="U671" s="136"/>
      <c r="V671" s="86"/>
      <c r="W671" s="86"/>
      <c r="X671" s="87"/>
      <c r="Y671" s="88"/>
      <c r="Z671" s="35"/>
    </row>
    <row r="672" spans="1:26" ht="14.25" customHeight="1" x14ac:dyDescent="0.25">
      <c r="A672" s="35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85"/>
      <c r="O672" s="90"/>
      <c r="P672" s="136"/>
      <c r="Q672" s="136"/>
      <c r="R672" s="136"/>
      <c r="S672" s="136"/>
      <c r="T672" s="136"/>
      <c r="U672" s="136"/>
      <c r="V672" s="86"/>
      <c r="W672" s="86"/>
      <c r="X672" s="87"/>
      <c r="Y672" s="88"/>
      <c r="Z672" s="35"/>
    </row>
    <row r="673" spans="1:26" ht="14.25" customHeight="1" x14ac:dyDescent="0.25">
      <c r="A673" s="35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85"/>
      <c r="O673" s="90"/>
      <c r="P673" s="136"/>
      <c r="Q673" s="136"/>
      <c r="R673" s="136"/>
      <c r="S673" s="136"/>
      <c r="T673" s="136"/>
      <c r="U673" s="136"/>
      <c r="V673" s="86"/>
      <c r="W673" s="86"/>
      <c r="X673" s="87"/>
      <c r="Y673" s="88"/>
      <c r="Z673" s="35"/>
    </row>
    <row r="674" spans="1:26" ht="14.25" customHeight="1" x14ac:dyDescent="0.25">
      <c r="A674" s="35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85"/>
      <c r="O674" s="90"/>
      <c r="P674" s="136"/>
      <c r="Q674" s="136"/>
      <c r="R674" s="136"/>
      <c r="S674" s="136"/>
      <c r="T674" s="136"/>
      <c r="U674" s="136"/>
      <c r="V674" s="86"/>
      <c r="W674" s="86"/>
      <c r="X674" s="87"/>
      <c r="Y674" s="88"/>
      <c r="Z674" s="35"/>
    </row>
    <row r="675" spans="1:26" ht="14.25" customHeight="1" x14ac:dyDescent="0.25">
      <c r="A675" s="35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85"/>
      <c r="O675" s="90"/>
      <c r="P675" s="136"/>
      <c r="Q675" s="136"/>
      <c r="R675" s="136"/>
      <c r="S675" s="136"/>
      <c r="T675" s="136"/>
      <c r="U675" s="136"/>
      <c r="V675" s="86"/>
      <c r="W675" s="86"/>
      <c r="X675" s="87"/>
      <c r="Y675" s="88"/>
      <c r="Z675" s="35"/>
    </row>
    <row r="676" spans="1:26" ht="14.25" customHeight="1" x14ac:dyDescent="0.25">
      <c r="A676" s="35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85"/>
      <c r="O676" s="90"/>
      <c r="P676" s="136"/>
      <c r="Q676" s="136"/>
      <c r="R676" s="136"/>
      <c r="S676" s="136"/>
      <c r="T676" s="136"/>
      <c r="U676" s="136"/>
      <c r="V676" s="86"/>
      <c r="W676" s="86"/>
      <c r="X676" s="87"/>
      <c r="Y676" s="88"/>
      <c r="Z676" s="35"/>
    </row>
    <row r="677" spans="1:26" ht="14.25" customHeight="1" x14ac:dyDescent="0.25">
      <c r="A677" s="35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85"/>
      <c r="O677" s="90"/>
      <c r="P677" s="136"/>
      <c r="Q677" s="136"/>
      <c r="R677" s="136"/>
      <c r="S677" s="136"/>
      <c r="T677" s="136"/>
      <c r="U677" s="136"/>
      <c r="V677" s="86"/>
      <c r="W677" s="86"/>
      <c r="X677" s="87"/>
      <c r="Y677" s="88"/>
      <c r="Z677" s="35"/>
    </row>
    <row r="678" spans="1:26" ht="14.25" customHeight="1" x14ac:dyDescent="0.25">
      <c r="A678" s="35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85"/>
      <c r="O678" s="90"/>
      <c r="P678" s="136"/>
      <c r="Q678" s="136"/>
      <c r="R678" s="136"/>
      <c r="S678" s="136"/>
      <c r="T678" s="136"/>
      <c r="U678" s="136"/>
      <c r="V678" s="86"/>
      <c r="W678" s="86"/>
      <c r="X678" s="87"/>
      <c r="Y678" s="88"/>
      <c r="Z678" s="35"/>
    </row>
    <row r="679" spans="1:26" ht="14.25" customHeight="1" x14ac:dyDescent="0.25">
      <c r="A679" s="35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85"/>
      <c r="O679" s="90"/>
      <c r="P679" s="136"/>
      <c r="Q679" s="136"/>
      <c r="R679" s="136"/>
      <c r="S679" s="136"/>
      <c r="T679" s="136"/>
      <c r="U679" s="136"/>
      <c r="V679" s="86"/>
      <c r="W679" s="86"/>
      <c r="X679" s="87"/>
      <c r="Y679" s="88"/>
      <c r="Z679" s="35"/>
    </row>
    <row r="680" spans="1:26" ht="14.25" customHeight="1" x14ac:dyDescent="0.25">
      <c r="A680" s="35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85"/>
      <c r="O680" s="90"/>
      <c r="P680" s="136"/>
      <c r="Q680" s="136"/>
      <c r="R680" s="136"/>
      <c r="S680" s="136"/>
      <c r="T680" s="136"/>
      <c r="U680" s="136"/>
      <c r="V680" s="86"/>
      <c r="W680" s="86"/>
      <c r="X680" s="87"/>
      <c r="Y680" s="88"/>
      <c r="Z680" s="35"/>
    </row>
    <row r="681" spans="1:26" ht="14.25" customHeight="1" x14ac:dyDescent="0.25">
      <c r="A681" s="35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85"/>
      <c r="O681" s="90"/>
      <c r="P681" s="136"/>
      <c r="Q681" s="136"/>
      <c r="R681" s="136"/>
      <c r="S681" s="136"/>
      <c r="T681" s="136"/>
      <c r="U681" s="136"/>
      <c r="V681" s="86"/>
      <c r="W681" s="86"/>
      <c r="X681" s="87"/>
      <c r="Y681" s="88"/>
      <c r="Z681" s="35"/>
    </row>
    <row r="682" spans="1:26" ht="14.25" customHeight="1" x14ac:dyDescent="0.25">
      <c r="A682" s="35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85"/>
      <c r="O682" s="90"/>
      <c r="P682" s="136"/>
      <c r="Q682" s="136"/>
      <c r="R682" s="136"/>
      <c r="S682" s="136"/>
      <c r="T682" s="136"/>
      <c r="U682" s="136"/>
      <c r="V682" s="86"/>
      <c r="W682" s="86"/>
      <c r="X682" s="87"/>
      <c r="Y682" s="88"/>
      <c r="Z682" s="35"/>
    </row>
    <row r="683" spans="1:26" ht="14.25" customHeight="1" x14ac:dyDescent="0.25">
      <c r="A683" s="35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85"/>
      <c r="O683" s="90"/>
      <c r="P683" s="136"/>
      <c r="Q683" s="136"/>
      <c r="R683" s="136"/>
      <c r="S683" s="136"/>
      <c r="T683" s="136"/>
      <c r="U683" s="136"/>
      <c r="V683" s="86"/>
      <c r="W683" s="86"/>
      <c r="X683" s="87"/>
      <c r="Y683" s="88"/>
      <c r="Z683" s="35"/>
    </row>
    <row r="684" spans="1:26" ht="14.25" customHeight="1" x14ac:dyDescent="0.25">
      <c r="A684" s="35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85"/>
      <c r="O684" s="90"/>
      <c r="P684" s="136"/>
      <c r="Q684" s="136"/>
      <c r="R684" s="136"/>
      <c r="S684" s="136"/>
      <c r="T684" s="136"/>
      <c r="U684" s="136"/>
      <c r="V684" s="86"/>
      <c r="W684" s="86"/>
      <c r="X684" s="87"/>
      <c r="Y684" s="88"/>
      <c r="Z684" s="35"/>
    </row>
    <row r="685" spans="1:26" ht="14.25" customHeight="1" x14ac:dyDescent="0.25">
      <c r="A685" s="35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85"/>
      <c r="O685" s="90"/>
      <c r="P685" s="136"/>
      <c r="Q685" s="136"/>
      <c r="R685" s="136"/>
      <c r="S685" s="136"/>
      <c r="T685" s="136"/>
      <c r="U685" s="136"/>
      <c r="V685" s="86"/>
      <c r="W685" s="86"/>
      <c r="X685" s="87"/>
      <c r="Y685" s="88"/>
      <c r="Z685" s="35"/>
    </row>
    <row r="686" spans="1:26" ht="14.25" customHeight="1" x14ac:dyDescent="0.25">
      <c r="A686" s="35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85"/>
      <c r="O686" s="90"/>
      <c r="P686" s="136"/>
      <c r="Q686" s="136"/>
      <c r="R686" s="136"/>
      <c r="S686" s="136"/>
      <c r="T686" s="136"/>
      <c r="U686" s="136"/>
      <c r="V686" s="86"/>
      <c r="W686" s="86"/>
      <c r="X686" s="87"/>
      <c r="Y686" s="88"/>
      <c r="Z686" s="35"/>
    </row>
    <row r="687" spans="1:26" ht="14.25" customHeight="1" x14ac:dyDescent="0.25">
      <c r="A687" s="35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85"/>
      <c r="O687" s="90"/>
      <c r="P687" s="136"/>
      <c r="Q687" s="136"/>
      <c r="R687" s="136"/>
      <c r="S687" s="136"/>
      <c r="T687" s="136"/>
      <c r="U687" s="136"/>
      <c r="V687" s="86"/>
      <c r="W687" s="86"/>
      <c r="X687" s="87"/>
      <c r="Y687" s="88"/>
      <c r="Z687" s="35"/>
    </row>
    <row r="688" spans="1:26" ht="14.25" customHeight="1" x14ac:dyDescent="0.25">
      <c r="A688" s="35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85"/>
      <c r="O688" s="90"/>
      <c r="P688" s="136"/>
      <c r="Q688" s="136"/>
      <c r="R688" s="136"/>
      <c r="S688" s="136"/>
      <c r="T688" s="136"/>
      <c r="U688" s="136"/>
      <c r="V688" s="86"/>
      <c r="W688" s="86"/>
      <c r="X688" s="87"/>
      <c r="Y688" s="88"/>
      <c r="Z688" s="35"/>
    </row>
    <row r="689" spans="1:26" ht="14.25" customHeight="1" x14ac:dyDescent="0.25">
      <c r="A689" s="35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85"/>
      <c r="O689" s="90"/>
      <c r="P689" s="136"/>
      <c r="Q689" s="136"/>
      <c r="R689" s="136"/>
      <c r="S689" s="136"/>
      <c r="T689" s="136"/>
      <c r="U689" s="136"/>
      <c r="V689" s="86"/>
      <c r="W689" s="86"/>
      <c r="X689" s="87"/>
      <c r="Y689" s="88"/>
      <c r="Z689" s="35"/>
    </row>
    <row r="690" spans="1:26" ht="14.25" customHeight="1" x14ac:dyDescent="0.25">
      <c r="A690" s="35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85"/>
      <c r="O690" s="90"/>
      <c r="P690" s="136"/>
      <c r="Q690" s="136"/>
      <c r="R690" s="136"/>
      <c r="S690" s="136"/>
      <c r="T690" s="136"/>
      <c r="U690" s="136"/>
      <c r="V690" s="86"/>
      <c r="W690" s="86"/>
      <c r="X690" s="87"/>
      <c r="Y690" s="88"/>
      <c r="Z690" s="35"/>
    </row>
    <row r="691" spans="1:26" ht="14.25" customHeight="1" x14ac:dyDescent="0.25">
      <c r="A691" s="35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85"/>
      <c r="O691" s="90"/>
      <c r="P691" s="136"/>
      <c r="Q691" s="136"/>
      <c r="R691" s="136"/>
      <c r="S691" s="136"/>
      <c r="T691" s="136"/>
      <c r="U691" s="136"/>
      <c r="V691" s="86"/>
      <c r="W691" s="86"/>
      <c r="X691" s="87"/>
      <c r="Y691" s="88"/>
      <c r="Z691" s="35"/>
    </row>
    <row r="692" spans="1:26" ht="14.25" customHeight="1" x14ac:dyDescent="0.25">
      <c r="A692" s="35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85"/>
      <c r="O692" s="90"/>
      <c r="P692" s="136"/>
      <c r="Q692" s="136"/>
      <c r="R692" s="136"/>
      <c r="S692" s="136"/>
      <c r="T692" s="136"/>
      <c r="U692" s="136"/>
      <c r="V692" s="86"/>
      <c r="W692" s="86"/>
      <c r="X692" s="87"/>
      <c r="Y692" s="88"/>
      <c r="Z692" s="35"/>
    </row>
    <row r="693" spans="1:26" ht="14.25" customHeight="1" x14ac:dyDescent="0.25">
      <c r="A693" s="35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85"/>
      <c r="O693" s="90"/>
      <c r="P693" s="136"/>
      <c r="Q693" s="136"/>
      <c r="R693" s="136"/>
      <c r="S693" s="136"/>
      <c r="T693" s="136"/>
      <c r="U693" s="136"/>
      <c r="V693" s="86"/>
      <c r="W693" s="86"/>
      <c r="X693" s="87"/>
      <c r="Y693" s="88"/>
      <c r="Z693" s="35"/>
    </row>
    <row r="694" spans="1:26" ht="14.25" customHeight="1" x14ac:dyDescent="0.25">
      <c r="A694" s="35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85"/>
      <c r="O694" s="90"/>
      <c r="P694" s="136"/>
      <c r="Q694" s="136"/>
      <c r="R694" s="136"/>
      <c r="S694" s="136"/>
      <c r="T694" s="136"/>
      <c r="U694" s="136"/>
      <c r="V694" s="86"/>
      <c r="W694" s="86"/>
      <c r="X694" s="87"/>
      <c r="Y694" s="88"/>
      <c r="Z694" s="35"/>
    </row>
    <row r="695" spans="1:26" ht="14.25" customHeight="1" x14ac:dyDescent="0.25">
      <c r="A695" s="35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85"/>
      <c r="O695" s="90"/>
      <c r="P695" s="136"/>
      <c r="Q695" s="136"/>
      <c r="R695" s="136"/>
      <c r="S695" s="136"/>
      <c r="T695" s="136"/>
      <c r="U695" s="136"/>
      <c r="V695" s="86"/>
      <c r="W695" s="86"/>
      <c r="X695" s="87"/>
      <c r="Y695" s="88"/>
      <c r="Z695" s="35"/>
    </row>
    <row r="696" spans="1:26" ht="14.25" customHeight="1" x14ac:dyDescent="0.25">
      <c r="A696" s="35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85"/>
      <c r="O696" s="90"/>
      <c r="P696" s="136"/>
      <c r="Q696" s="136"/>
      <c r="R696" s="136"/>
      <c r="S696" s="136"/>
      <c r="T696" s="136"/>
      <c r="U696" s="136"/>
      <c r="V696" s="86"/>
      <c r="W696" s="86"/>
      <c r="X696" s="87"/>
      <c r="Y696" s="88"/>
      <c r="Z696" s="35"/>
    </row>
    <row r="697" spans="1:26" ht="14.25" customHeight="1" x14ac:dyDescent="0.25">
      <c r="A697" s="35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85"/>
      <c r="O697" s="90"/>
      <c r="P697" s="136"/>
      <c r="Q697" s="136"/>
      <c r="R697" s="136"/>
      <c r="S697" s="136"/>
      <c r="T697" s="136"/>
      <c r="U697" s="136"/>
      <c r="V697" s="86"/>
      <c r="W697" s="86"/>
      <c r="X697" s="87"/>
      <c r="Y697" s="88"/>
      <c r="Z697" s="35"/>
    </row>
    <row r="698" spans="1:26" ht="14.25" customHeight="1" x14ac:dyDescent="0.25">
      <c r="A698" s="35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85"/>
      <c r="O698" s="90"/>
      <c r="P698" s="136"/>
      <c r="Q698" s="136"/>
      <c r="R698" s="136"/>
      <c r="S698" s="136"/>
      <c r="T698" s="136"/>
      <c r="U698" s="136"/>
      <c r="V698" s="86"/>
      <c r="W698" s="86"/>
      <c r="X698" s="87"/>
      <c r="Y698" s="88"/>
      <c r="Z698" s="35"/>
    </row>
    <row r="699" spans="1:26" ht="14.25" customHeight="1" x14ac:dyDescent="0.25">
      <c r="A699" s="35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85"/>
      <c r="O699" s="90"/>
      <c r="P699" s="136"/>
      <c r="Q699" s="136"/>
      <c r="R699" s="136"/>
      <c r="S699" s="136"/>
      <c r="T699" s="136"/>
      <c r="U699" s="136"/>
      <c r="V699" s="86"/>
      <c r="W699" s="86"/>
      <c r="X699" s="87"/>
      <c r="Y699" s="88"/>
      <c r="Z699" s="35"/>
    </row>
    <row r="700" spans="1:26" ht="14.25" customHeight="1" x14ac:dyDescent="0.25">
      <c r="A700" s="35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85"/>
      <c r="O700" s="90"/>
      <c r="P700" s="136"/>
      <c r="Q700" s="136"/>
      <c r="R700" s="136"/>
      <c r="S700" s="136"/>
      <c r="T700" s="136"/>
      <c r="U700" s="136"/>
      <c r="V700" s="86"/>
      <c r="W700" s="86"/>
      <c r="X700" s="87"/>
      <c r="Y700" s="88"/>
      <c r="Z700" s="35"/>
    </row>
    <row r="701" spans="1:26" ht="14.25" customHeight="1" x14ac:dyDescent="0.25">
      <c r="A701" s="35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85"/>
      <c r="O701" s="90"/>
      <c r="P701" s="136"/>
      <c r="Q701" s="136"/>
      <c r="R701" s="136"/>
      <c r="S701" s="136"/>
      <c r="T701" s="136"/>
      <c r="U701" s="136"/>
      <c r="V701" s="86"/>
      <c r="W701" s="86"/>
      <c r="X701" s="87"/>
      <c r="Y701" s="88"/>
      <c r="Z701" s="35"/>
    </row>
    <row r="702" spans="1:26" ht="14.25" customHeight="1" x14ac:dyDescent="0.25">
      <c r="A702" s="35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85"/>
      <c r="O702" s="90"/>
      <c r="P702" s="136"/>
      <c r="Q702" s="136"/>
      <c r="R702" s="136"/>
      <c r="S702" s="136"/>
      <c r="T702" s="136"/>
      <c r="U702" s="136"/>
      <c r="V702" s="86"/>
      <c r="W702" s="86"/>
      <c r="X702" s="87"/>
      <c r="Y702" s="88"/>
      <c r="Z702" s="35"/>
    </row>
    <row r="703" spans="1:26" ht="14.25" customHeight="1" x14ac:dyDescent="0.25">
      <c r="A703" s="35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85"/>
      <c r="O703" s="90"/>
      <c r="P703" s="136"/>
      <c r="Q703" s="136"/>
      <c r="R703" s="136"/>
      <c r="S703" s="136"/>
      <c r="T703" s="136"/>
      <c r="U703" s="136"/>
      <c r="V703" s="86"/>
      <c r="W703" s="86"/>
      <c r="X703" s="87"/>
      <c r="Y703" s="88"/>
      <c r="Z703" s="35"/>
    </row>
    <row r="704" spans="1:26" ht="14.25" customHeight="1" x14ac:dyDescent="0.25">
      <c r="A704" s="35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85"/>
      <c r="O704" s="90"/>
      <c r="P704" s="136"/>
      <c r="Q704" s="136"/>
      <c r="R704" s="136"/>
      <c r="S704" s="136"/>
      <c r="T704" s="136"/>
      <c r="U704" s="136"/>
      <c r="V704" s="86"/>
      <c r="W704" s="86"/>
      <c r="X704" s="87"/>
      <c r="Y704" s="88"/>
      <c r="Z704" s="35"/>
    </row>
    <row r="705" spans="1:26" ht="14.25" customHeight="1" x14ac:dyDescent="0.25">
      <c r="A705" s="35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85"/>
      <c r="O705" s="90"/>
      <c r="P705" s="136"/>
      <c r="Q705" s="136"/>
      <c r="R705" s="136"/>
      <c r="S705" s="136"/>
      <c r="T705" s="136"/>
      <c r="U705" s="136"/>
      <c r="V705" s="86"/>
      <c r="W705" s="86"/>
      <c r="X705" s="87"/>
      <c r="Y705" s="88"/>
      <c r="Z705" s="35"/>
    </row>
    <row r="706" spans="1:26" ht="14.25" customHeight="1" x14ac:dyDescent="0.25">
      <c r="A706" s="35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85"/>
      <c r="O706" s="90"/>
      <c r="P706" s="136"/>
      <c r="Q706" s="136"/>
      <c r="R706" s="136"/>
      <c r="S706" s="136"/>
      <c r="T706" s="136"/>
      <c r="U706" s="136"/>
      <c r="V706" s="86"/>
      <c r="W706" s="86"/>
      <c r="X706" s="87"/>
      <c r="Y706" s="88"/>
      <c r="Z706" s="35"/>
    </row>
    <row r="707" spans="1:26" ht="14.25" customHeight="1" x14ac:dyDescent="0.25">
      <c r="A707" s="35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85"/>
      <c r="O707" s="90"/>
      <c r="P707" s="136"/>
      <c r="Q707" s="136"/>
      <c r="R707" s="136"/>
      <c r="S707" s="136"/>
      <c r="T707" s="136"/>
      <c r="U707" s="136"/>
      <c r="V707" s="86"/>
      <c r="W707" s="86"/>
      <c r="X707" s="87"/>
      <c r="Y707" s="88"/>
      <c r="Z707" s="35"/>
    </row>
    <row r="708" spans="1:26" ht="14.25" customHeight="1" x14ac:dyDescent="0.25">
      <c r="A708" s="35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85"/>
      <c r="O708" s="90"/>
      <c r="P708" s="136"/>
      <c r="Q708" s="136"/>
      <c r="R708" s="136"/>
      <c r="S708" s="136"/>
      <c r="T708" s="136"/>
      <c r="U708" s="136"/>
      <c r="V708" s="86"/>
      <c r="W708" s="86"/>
      <c r="X708" s="87"/>
      <c r="Y708" s="88"/>
      <c r="Z708" s="35"/>
    </row>
    <row r="709" spans="1:26" ht="14.25" customHeight="1" x14ac:dyDescent="0.25">
      <c r="A709" s="35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85"/>
      <c r="O709" s="90"/>
      <c r="P709" s="136"/>
      <c r="Q709" s="136"/>
      <c r="R709" s="136"/>
      <c r="S709" s="136"/>
      <c r="T709" s="136"/>
      <c r="U709" s="136"/>
      <c r="V709" s="86"/>
      <c r="W709" s="86"/>
      <c r="X709" s="87"/>
      <c r="Y709" s="88"/>
      <c r="Z709" s="35"/>
    </row>
    <row r="710" spans="1:26" ht="14.25" customHeight="1" x14ac:dyDescent="0.25">
      <c r="A710" s="35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85"/>
      <c r="O710" s="90"/>
      <c r="P710" s="136"/>
      <c r="Q710" s="136"/>
      <c r="R710" s="136"/>
      <c r="S710" s="136"/>
      <c r="T710" s="136"/>
      <c r="U710" s="136"/>
      <c r="V710" s="86"/>
      <c r="W710" s="86"/>
      <c r="X710" s="87"/>
      <c r="Y710" s="88"/>
      <c r="Z710" s="35"/>
    </row>
    <row r="711" spans="1:26" ht="14.25" customHeight="1" x14ac:dyDescent="0.25">
      <c r="A711" s="35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85"/>
      <c r="O711" s="90"/>
      <c r="P711" s="136"/>
      <c r="Q711" s="136"/>
      <c r="R711" s="136"/>
      <c r="S711" s="136"/>
      <c r="T711" s="136"/>
      <c r="U711" s="136"/>
      <c r="V711" s="86"/>
      <c r="W711" s="86"/>
      <c r="X711" s="87"/>
      <c r="Y711" s="88"/>
      <c r="Z711" s="35"/>
    </row>
    <row r="712" spans="1:26" ht="14.25" customHeight="1" x14ac:dyDescent="0.25">
      <c r="A712" s="35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85"/>
      <c r="O712" s="90"/>
      <c r="P712" s="136"/>
      <c r="Q712" s="136"/>
      <c r="R712" s="136"/>
      <c r="S712" s="136"/>
      <c r="T712" s="136"/>
      <c r="U712" s="136"/>
      <c r="V712" s="86"/>
      <c r="W712" s="86"/>
      <c r="X712" s="87"/>
      <c r="Y712" s="88"/>
      <c r="Z712" s="35"/>
    </row>
    <row r="713" spans="1:26" ht="14.25" customHeight="1" x14ac:dyDescent="0.25">
      <c r="A713" s="35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85"/>
      <c r="O713" s="90"/>
      <c r="P713" s="136"/>
      <c r="Q713" s="136"/>
      <c r="R713" s="136"/>
      <c r="S713" s="136"/>
      <c r="T713" s="136"/>
      <c r="U713" s="136"/>
      <c r="V713" s="86"/>
      <c r="W713" s="86"/>
      <c r="X713" s="87"/>
      <c r="Y713" s="88"/>
      <c r="Z713" s="35"/>
    </row>
    <row r="714" spans="1:26" ht="14.25" customHeight="1" x14ac:dyDescent="0.25">
      <c r="A714" s="35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85"/>
      <c r="O714" s="90"/>
      <c r="P714" s="136"/>
      <c r="Q714" s="136"/>
      <c r="R714" s="136"/>
      <c r="S714" s="136"/>
      <c r="T714" s="136"/>
      <c r="U714" s="136"/>
      <c r="V714" s="86"/>
      <c r="W714" s="86"/>
      <c r="X714" s="87"/>
      <c r="Y714" s="88"/>
      <c r="Z714" s="35"/>
    </row>
    <row r="715" spans="1:26" ht="14.25" customHeight="1" x14ac:dyDescent="0.25">
      <c r="A715" s="35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85"/>
      <c r="O715" s="90"/>
      <c r="P715" s="136"/>
      <c r="Q715" s="136"/>
      <c r="R715" s="136"/>
      <c r="S715" s="136"/>
      <c r="T715" s="136"/>
      <c r="U715" s="136"/>
      <c r="V715" s="86"/>
      <c r="W715" s="86"/>
      <c r="X715" s="87"/>
      <c r="Y715" s="88"/>
      <c r="Z715" s="35"/>
    </row>
    <row r="716" spans="1:26" ht="14.25" customHeight="1" x14ac:dyDescent="0.25">
      <c r="A716" s="35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85"/>
      <c r="O716" s="90"/>
      <c r="P716" s="136"/>
      <c r="Q716" s="136"/>
      <c r="R716" s="136"/>
      <c r="S716" s="136"/>
      <c r="T716" s="136"/>
      <c r="U716" s="136"/>
      <c r="V716" s="86"/>
      <c r="W716" s="86"/>
      <c r="X716" s="87"/>
      <c r="Y716" s="88"/>
      <c r="Z716" s="35"/>
    </row>
    <row r="717" spans="1:26" ht="14.25" customHeight="1" x14ac:dyDescent="0.25">
      <c r="A717" s="35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85"/>
      <c r="O717" s="90"/>
      <c r="P717" s="136"/>
      <c r="Q717" s="136"/>
      <c r="R717" s="136"/>
      <c r="S717" s="136"/>
      <c r="T717" s="136"/>
      <c r="U717" s="136"/>
      <c r="V717" s="86"/>
      <c r="W717" s="86"/>
      <c r="X717" s="87"/>
      <c r="Y717" s="88"/>
      <c r="Z717" s="35"/>
    </row>
    <row r="718" spans="1:26" ht="14.25" customHeight="1" x14ac:dyDescent="0.25">
      <c r="A718" s="35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85"/>
      <c r="O718" s="90"/>
      <c r="P718" s="136"/>
      <c r="Q718" s="136"/>
      <c r="R718" s="136"/>
      <c r="S718" s="136"/>
      <c r="T718" s="136"/>
      <c r="U718" s="136"/>
      <c r="V718" s="86"/>
      <c r="W718" s="86"/>
      <c r="X718" s="87"/>
      <c r="Y718" s="88"/>
      <c r="Z718" s="35"/>
    </row>
    <row r="719" spans="1:26" ht="14.25" customHeight="1" x14ac:dyDescent="0.25">
      <c r="A719" s="35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85"/>
      <c r="O719" s="90"/>
      <c r="P719" s="136"/>
      <c r="Q719" s="136"/>
      <c r="R719" s="136"/>
      <c r="S719" s="136"/>
      <c r="T719" s="136"/>
      <c r="U719" s="136"/>
      <c r="V719" s="86"/>
      <c r="W719" s="86"/>
      <c r="X719" s="87"/>
      <c r="Y719" s="88"/>
      <c r="Z719" s="35"/>
    </row>
    <row r="720" spans="1:26" ht="14.25" customHeight="1" x14ac:dyDescent="0.25">
      <c r="A720" s="35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85"/>
      <c r="O720" s="90"/>
      <c r="P720" s="136"/>
      <c r="Q720" s="136"/>
      <c r="R720" s="136"/>
      <c r="S720" s="136"/>
      <c r="T720" s="136"/>
      <c r="U720" s="136"/>
      <c r="V720" s="86"/>
      <c r="W720" s="86"/>
      <c r="X720" s="87"/>
      <c r="Y720" s="88"/>
      <c r="Z720" s="35"/>
    </row>
    <row r="721" spans="1:26" ht="14.25" customHeight="1" x14ac:dyDescent="0.25">
      <c r="A721" s="35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85"/>
      <c r="O721" s="90"/>
      <c r="P721" s="136"/>
      <c r="Q721" s="136"/>
      <c r="R721" s="136"/>
      <c r="S721" s="136"/>
      <c r="T721" s="136"/>
      <c r="U721" s="136"/>
      <c r="V721" s="86"/>
      <c r="W721" s="86"/>
      <c r="X721" s="87"/>
      <c r="Y721" s="88"/>
      <c r="Z721" s="35"/>
    </row>
    <row r="722" spans="1:26" ht="14.25" customHeight="1" x14ac:dyDescent="0.25">
      <c r="A722" s="35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85"/>
      <c r="O722" s="90"/>
      <c r="P722" s="136"/>
      <c r="Q722" s="136"/>
      <c r="R722" s="136"/>
      <c r="S722" s="136"/>
      <c r="T722" s="136"/>
      <c r="U722" s="136"/>
      <c r="V722" s="86"/>
      <c r="W722" s="86"/>
      <c r="X722" s="87"/>
      <c r="Y722" s="88"/>
      <c r="Z722" s="35"/>
    </row>
    <row r="723" spans="1:26" ht="14.25" customHeight="1" x14ac:dyDescent="0.25">
      <c r="A723" s="35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85"/>
      <c r="O723" s="90"/>
      <c r="P723" s="136"/>
      <c r="Q723" s="136"/>
      <c r="R723" s="136"/>
      <c r="S723" s="136"/>
      <c r="T723" s="136"/>
      <c r="U723" s="136"/>
      <c r="V723" s="86"/>
      <c r="W723" s="86"/>
      <c r="X723" s="87"/>
      <c r="Y723" s="88"/>
      <c r="Z723" s="35"/>
    </row>
    <row r="724" spans="1:26" ht="14.25" customHeight="1" x14ac:dyDescent="0.25">
      <c r="A724" s="35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85"/>
      <c r="O724" s="90"/>
      <c r="P724" s="136"/>
      <c r="Q724" s="136"/>
      <c r="R724" s="136"/>
      <c r="S724" s="136"/>
      <c r="T724" s="136"/>
      <c r="U724" s="136"/>
      <c r="V724" s="86"/>
      <c r="W724" s="86"/>
      <c r="X724" s="87"/>
      <c r="Y724" s="88"/>
      <c r="Z724" s="35"/>
    </row>
    <row r="725" spans="1:26" ht="14.25" customHeight="1" x14ac:dyDescent="0.25">
      <c r="A725" s="35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85"/>
      <c r="O725" s="90"/>
      <c r="P725" s="136"/>
      <c r="Q725" s="136"/>
      <c r="R725" s="136"/>
      <c r="S725" s="136"/>
      <c r="T725" s="136"/>
      <c r="U725" s="136"/>
      <c r="V725" s="86"/>
      <c r="W725" s="86"/>
      <c r="X725" s="87"/>
      <c r="Y725" s="88"/>
      <c r="Z725" s="35"/>
    </row>
    <row r="726" spans="1:26" ht="14.25" customHeight="1" x14ac:dyDescent="0.25">
      <c r="A726" s="35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85"/>
      <c r="O726" s="90"/>
      <c r="P726" s="136"/>
      <c r="Q726" s="136"/>
      <c r="R726" s="136"/>
      <c r="S726" s="136"/>
      <c r="T726" s="136"/>
      <c r="U726" s="136"/>
      <c r="V726" s="86"/>
      <c r="W726" s="86"/>
      <c r="X726" s="87"/>
      <c r="Y726" s="88"/>
      <c r="Z726" s="35"/>
    </row>
    <row r="727" spans="1:26" ht="14.25" customHeight="1" x14ac:dyDescent="0.25">
      <c r="A727" s="35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85"/>
      <c r="O727" s="90"/>
      <c r="P727" s="136"/>
      <c r="Q727" s="136"/>
      <c r="R727" s="136"/>
      <c r="S727" s="136"/>
      <c r="T727" s="136"/>
      <c r="U727" s="136"/>
      <c r="V727" s="86"/>
      <c r="W727" s="86"/>
      <c r="X727" s="87"/>
      <c r="Y727" s="88"/>
      <c r="Z727" s="35"/>
    </row>
    <row r="728" spans="1:26" ht="14.25" customHeight="1" x14ac:dyDescent="0.25">
      <c r="A728" s="35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85"/>
      <c r="O728" s="90"/>
      <c r="P728" s="136"/>
      <c r="Q728" s="136"/>
      <c r="R728" s="136"/>
      <c r="S728" s="136"/>
      <c r="T728" s="136"/>
      <c r="U728" s="136"/>
      <c r="V728" s="86"/>
      <c r="W728" s="86"/>
      <c r="X728" s="87"/>
      <c r="Y728" s="88"/>
      <c r="Z728" s="35"/>
    </row>
    <row r="729" spans="1:26" ht="14.25" customHeight="1" x14ac:dyDescent="0.25">
      <c r="A729" s="35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85"/>
      <c r="O729" s="90"/>
      <c r="P729" s="136"/>
      <c r="Q729" s="136"/>
      <c r="R729" s="136"/>
      <c r="S729" s="136"/>
      <c r="T729" s="136"/>
      <c r="U729" s="136"/>
      <c r="V729" s="86"/>
      <c r="W729" s="86"/>
      <c r="X729" s="87"/>
      <c r="Y729" s="88"/>
      <c r="Z729" s="35"/>
    </row>
    <row r="730" spans="1:26" ht="14.25" customHeight="1" x14ac:dyDescent="0.25">
      <c r="A730" s="35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85"/>
      <c r="O730" s="90"/>
      <c r="P730" s="136"/>
      <c r="Q730" s="136"/>
      <c r="R730" s="136"/>
      <c r="S730" s="136"/>
      <c r="T730" s="136"/>
      <c r="U730" s="136"/>
      <c r="V730" s="86"/>
      <c r="W730" s="86"/>
      <c r="X730" s="87"/>
      <c r="Y730" s="88"/>
      <c r="Z730" s="35"/>
    </row>
    <row r="731" spans="1:26" ht="14.25" customHeight="1" x14ac:dyDescent="0.25">
      <c r="A731" s="35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85"/>
      <c r="O731" s="90"/>
      <c r="P731" s="136"/>
      <c r="Q731" s="136"/>
      <c r="R731" s="136"/>
      <c r="S731" s="136"/>
      <c r="T731" s="136"/>
      <c r="U731" s="136"/>
      <c r="V731" s="86"/>
      <c r="W731" s="86"/>
      <c r="X731" s="87"/>
      <c r="Y731" s="88"/>
      <c r="Z731" s="35"/>
    </row>
    <row r="732" spans="1:26" ht="14.25" customHeight="1" x14ac:dyDescent="0.25">
      <c r="A732" s="35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85"/>
      <c r="O732" s="90"/>
      <c r="P732" s="136"/>
      <c r="Q732" s="136"/>
      <c r="R732" s="136"/>
      <c r="S732" s="136"/>
      <c r="T732" s="136"/>
      <c r="U732" s="136"/>
      <c r="V732" s="86"/>
      <c r="W732" s="86"/>
      <c r="X732" s="87"/>
      <c r="Y732" s="88"/>
      <c r="Z732" s="35"/>
    </row>
    <row r="733" spans="1:26" ht="14.25" customHeight="1" x14ac:dyDescent="0.25">
      <c r="A733" s="35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85"/>
      <c r="O733" s="90"/>
      <c r="P733" s="136"/>
      <c r="Q733" s="136"/>
      <c r="R733" s="136"/>
      <c r="S733" s="136"/>
      <c r="T733" s="136"/>
      <c r="U733" s="136"/>
      <c r="V733" s="86"/>
      <c r="W733" s="86"/>
      <c r="X733" s="87"/>
      <c r="Y733" s="88"/>
      <c r="Z733" s="35"/>
    </row>
    <row r="734" spans="1:26" ht="14.25" customHeight="1" x14ac:dyDescent="0.25">
      <c r="A734" s="35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85"/>
      <c r="O734" s="90"/>
      <c r="P734" s="136"/>
      <c r="Q734" s="136"/>
      <c r="R734" s="136"/>
      <c r="S734" s="136"/>
      <c r="T734" s="136"/>
      <c r="U734" s="136"/>
      <c r="V734" s="86"/>
      <c r="W734" s="86"/>
      <c r="X734" s="87"/>
      <c r="Y734" s="88"/>
      <c r="Z734" s="35"/>
    </row>
    <row r="735" spans="1:26" ht="14.25" customHeight="1" x14ac:dyDescent="0.25">
      <c r="A735" s="35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85"/>
      <c r="O735" s="90"/>
      <c r="P735" s="136"/>
      <c r="Q735" s="136"/>
      <c r="R735" s="136"/>
      <c r="S735" s="136"/>
      <c r="T735" s="136"/>
      <c r="U735" s="136"/>
      <c r="V735" s="86"/>
      <c r="W735" s="86"/>
      <c r="X735" s="87"/>
      <c r="Y735" s="88"/>
      <c r="Z735" s="35"/>
    </row>
    <row r="736" spans="1:26" ht="14.25" customHeight="1" x14ac:dyDescent="0.25">
      <c r="A736" s="35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85"/>
      <c r="O736" s="90"/>
      <c r="P736" s="136"/>
      <c r="Q736" s="136"/>
      <c r="R736" s="136"/>
      <c r="S736" s="136"/>
      <c r="T736" s="136"/>
      <c r="U736" s="136"/>
      <c r="V736" s="86"/>
      <c r="W736" s="86"/>
      <c r="X736" s="87"/>
      <c r="Y736" s="88"/>
      <c r="Z736" s="35"/>
    </row>
    <row r="737" spans="1:26" ht="14.25" customHeight="1" x14ac:dyDescent="0.25">
      <c r="A737" s="35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85"/>
      <c r="O737" s="90"/>
      <c r="P737" s="136"/>
      <c r="Q737" s="136"/>
      <c r="R737" s="136"/>
      <c r="S737" s="136"/>
      <c r="T737" s="136"/>
      <c r="U737" s="136"/>
      <c r="V737" s="86"/>
      <c r="W737" s="86"/>
      <c r="X737" s="87"/>
      <c r="Y737" s="88"/>
      <c r="Z737" s="35"/>
    </row>
    <row r="738" spans="1:26" ht="14.25" customHeight="1" x14ac:dyDescent="0.25">
      <c r="A738" s="35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85"/>
      <c r="O738" s="90"/>
      <c r="P738" s="136"/>
      <c r="Q738" s="136"/>
      <c r="R738" s="136"/>
      <c r="S738" s="136"/>
      <c r="T738" s="136"/>
      <c r="U738" s="136"/>
      <c r="V738" s="86"/>
      <c r="W738" s="86"/>
      <c r="X738" s="87"/>
      <c r="Y738" s="88"/>
      <c r="Z738" s="35"/>
    </row>
    <row r="739" spans="1:26" ht="14.25" customHeight="1" x14ac:dyDescent="0.25">
      <c r="A739" s="35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85"/>
      <c r="O739" s="90"/>
      <c r="P739" s="136"/>
      <c r="Q739" s="136"/>
      <c r="R739" s="136"/>
      <c r="S739" s="136"/>
      <c r="T739" s="136"/>
      <c r="U739" s="136"/>
      <c r="V739" s="86"/>
      <c r="W739" s="86"/>
      <c r="X739" s="87"/>
      <c r="Y739" s="88"/>
      <c r="Z739" s="35"/>
    </row>
    <row r="740" spans="1:26" ht="14.25" customHeight="1" x14ac:dyDescent="0.25">
      <c r="A740" s="35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85"/>
      <c r="O740" s="90"/>
      <c r="P740" s="136"/>
      <c r="Q740" s="136"/>
      <c r="R740" s="136"/>
      <c r="S740" s="136"/>
      <c r="T740" s="136"/>
      <c r="U740" s="136"/>
      <c r="V740" s="86"/>
      <c r="W740" s="86"/>
      <c r="X740" s="87"/>
      <c r="Y740" s="88"/>
      <c r="Z740" s="35"/>
    </row>
    <row r="741" spans="1:26" ht="14.25" customHeight="1" x14ac:dyDescent="0.25"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85"/>
      <c r="O741" s="90"/>
      <c r="P741" s="136"/>
      <c r="Q741" s="136"/>
      <c r="R741" s="136"/>
      <c r="S741" s="136"/>
      <c r="T741" s="136"/>
      <c r="U741" s="136"/>
      <c r="V741" s="86"/>
      <c r="W741" s="86"/>
      <c r="X741" s="87"/>
      <c r="Y741" s="88"/>
      <c r="Z741" s="35"/>
    </row>
    <row r="742" spans="1:26" ht="14.25" customHeight="1" x14ac:dyDescent="0.25"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85"/>
      <c r="O742" s="90"/>
      <c r="P742" s="136"/>
      <c r="Q742" s="136"/>
      <c r="R742" s="136"/>
      <c r="S742" s="136"/>
      <c r="T742" s="136"/>
      <c r="U742" s="136"/>
      <c r="V742" s="86"/>
      <c r="W742" s="86"/>
      <c r="X742" s="87"/>
      <c r="Y742" s="88"/>
      <c r="Z742" s="35"/>
    </row>
    <row r="743" spans="1:26" ht="14.25" customHeight="1" x14ac:dyDescent="0.25"/>
    <row r="744" spans="1:26" ht="14.25" customHeight="1" x14ac:dyDescent="0.25"/>
    <row r="745" spans="1:26" ht="14.25" customHeight="1" x14ac:dyDescent="0.25"/>
    <row r="746" spans="1:26" ht="14.25" customHeight="1" x14ac:dyDescent="0.25"/>
    <row r="747" spans="1:26" ht="14.25" customHeight="1" x14ac:dyDescent="0.25"/>
    <row r="748" spans="1:26" ht="14.25" customHeight="1" x14ac:dyDescent="0.25"/>
    <row r="749" spans="1:26" ht="14.25" customHeight="1" x14ac:dyDescent="0.25"/>
    <row r="750" spans="1:26" ht="14.25" customHeight="1" x14ac:dyDescent="0.25"/>
    <row r="751" spans="1:26" ht="14.25" customHeight="1" x14ac:dyDescent="0.25"/>
    <row r="752" spans="1:26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</sheetData>
  <mergeCells count="2121"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AB14:AC14"/>
    <mergeCell ref="AB15:AC15"/>
    <mergeCell ref="AB16:AC16"/>
    <mergeCell ref="AB17:AC17"/>
    <mergeCell ref="AB18:AC18"/>
    <mergeCell ref="AB19:AC19"/>
    <mergeCell ref="X15:Y15"/>
    <mergeCell ref="X14:Y14"/>
    <mergeCell ref="X16:Y16"/>
    <mergeCell ref="X17:Y17"/>
    <mergeCell ref="X18:Y18"/>
    <mergeCell ref="X19:Y19"/>
    <mergeCell ref="Z14:AA14"/>
    <mergeCell ref="Z15:AA15"/>
    <mergeCell ref="Z16:AA16"/>
    <mergeCell ref="Z17:AA17"/>
    <mergeCell ref="Z18:AA18"/>
    <mergeCell ref="Z19:AA19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9:D589"/>
    <mergeCell ref="E589:M589"/>
    <mergeCell ref="P589:U589"/>
    <mergeCell ref="B590:D590"/>
    <mergeCell ref="E590:M590"/>
    <mergeCell ref="P590:U590"/>
    <mergeCell ref="B587:D587"/>
    <mergeCell ref="E587:M587"/>
    <mergeCell ref="P587:U587"/>
    <mergeCell ref="B588:D588"/>
    <mergeCell ref="E588:M588"/>
    <mergeCell ref="P588:U588"/>
    <mergeCell ref="B585:D585"/>
    <mergeCell ref="E585:M585"/>
    <mergeCell ref="P585:U585"/>
    <mergeCell ref="B586:D586"/>
    <mergeCell ref="E586:M586"/>
    <mergeCell ref="P586:U586"/>
    <mergeCell ref="B583:D583"/>
    <mergeCell ref="E583:M583"/>
    <mergeCell ref="P583:U583"/>
    <mergeCell ref="B584:D584"/>
    <mergeCell ref="E584:M584"/>
    <mergeCell ref="P584:U584"/>
    <mergeCell ref="B581:D581"/>
    <mergeCell ref="E581:M581"/>
    <mergeCell ref="P581:U581"/>
    <mergeCell ref="B582:D582"/>
    <mergeCell ref="E582:M582"/>
    <mergeCell ref="P582:U582"/>
    <mergeCell ref="B579:D579"/>
    <mergeCell ref="E579:M579"/>
    <mergeCell ref="P579:U579"/>
    <mergeCell ref="B580:D580"/>
    <mergeCell ref="E580:M580"/>
    <mergeCell ref="P580:U580"/>
    <mergeCell ref="B577:D577"/>
    <mergeCell ref="E577:M577"/>
    <mergeCell ref="P577:U577"/>
    <mergeCell ref="B578:D578"/>
    <mergeCell ref="E578:M578"/>
    <mergeCell ref="P578:U578"/>
    <mergeCell ref="B575:D575"/>
    <mergeCell ref="E575:M575"/>
    <mergeCell ref="P575:U575"/>
    <mergeCell ref="B576:D576"/>
    <mergeCell ref="E576:M576"/>
    <mergeCell ref="P576:U576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7:D567"/>
    <mergeCell ref="H567:K567"/>
    <mergeCell ref="L567:P567"/>
    <mergeCell ref="B568:D568"/>
    <mergeCell ref="H568:K568"/>
    <mergeCell ref="L568:P568"/>
    <mergeCell ref="B565:D565"/>
    <mergeCell ref="H565:K565"/>
    <mergeCell ref="L565:P565"/>
    <mergeCell ref="B566:D566"/>
    <mergeCell ref="H566:K566"/>
    <mergeCell ref="L566:P566"/>
    <mergeCell ref="B563:D563"/>
    <mergeCell ref="H563:K563"/>
    <mergeCell ref="L563:P563"/>
    <mergeCell ref="B564:D564"/>
    <mergeCell ref="H564:K564"/>
    <mergeCell ref="L564:P564"/>
    <mergeCell ref="B561:D561"/>
    <mergeCell ref="H561:K561"/>
    <mergeCell ref="L561:P561"/>
    <mergeCell ref="B562:D562"/>
    <mergeCell ref="H562:K562"/>
    <mergeCell ref="L562:P562"/>
    <mergeCell ref="B559:D559"/>
    <mergeCell ref="H559:K559"/>
    <mergeCell ref="L559:P559"/>
    <mergeCell ref="B560:D560"/>
    <mergeCell ref="H560:K560"/>
    <mergeCell ref="L560:P560"/>
    <mergeCell ref="B557:D557"/>
    <mergeCell ref="H557:K557"/>
    <mergeCell ref="L557:P557"/>
    <mergeCell ref="B558:D558"/>
    <mergeCell ref="H558:K558"/>
    <mergeCell ref="L558:P558"/>
    <mergeCell ref="B555:D555"/>
    <mergeCell ref="H555:K555"/>
    <mergeCell ref="L555:P555"/>
    <mergeCell ref="B556:D556"/>
    <mergeCell ref="H556:K556"/>
    <mergeCell ref="L556:P556"/>
    <mergeCell ref="B553:D553"/>
    <mergeCell ref="H553:K553"/>
    <mergeCell ref="L553:P553"/>
    <mergeCell ref="B554:D554"/>
    <mergeCell ref="H554:K554"/>
    <mergeCell ref="L554:P554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5:D395"/>
    <mergeCell ref="E395:M395"/>
    <mergeCell ref="Q395:V395"/>
    <mergeCell ref="B396:D396"/>
    <mergeCell ref="E396:M396"/>
    <mergeCell ref="Q396:V396"/>
    <mergeCell ref="B393:D393"/>
    <mergeCell ref="E393:M393"/>
    <mergeCell ref="Q393:V393"/>
    <mergeCell ref="B394:D394"/>
    <mergeCell ref="E394:M394"/>
    <mergeCell ref="Q394:V394"/>
    <mergeCell ref="B391:D391"/>
    <mergeCell ref="E391:M391"/>
    <mergeCell ref="Q391:V391"/>
    <mergeCell ref="B392:D392"/>
    <mergeCell ref="E392:M392"/>
    <mergeCell ref="Q392:V392"/>
    <mergeCell ref="B389:D389"/>
    <mergeCell ref="E389:M389"/>
    <mergeCell ref="Q389:V389"/>
    <mergeCell ref="B390:D390"/>
    <mergeCell ref="E390:M390"/>
    <mergeCell ref="Q390:V390"/>
    <mergeCell ref="B387:D387"/>
    <mergeCell ref="E387:M387"/>
    <mergeCell ref="Q387:V387"/>
    <mergeCell ref="B388:D388"/>
    <mergeCell ref="E388:M388"/>
    <mergeCell ref="Q388:V388"/>
    <mergeCell ref="B385:D385"/>
    <mergeCell ref="E385:M385"/>
    <mergeCell ref="Q385:V385"/>
    <mergeCell ref="B386:D386"/>
    <mergeCell ref="E386:M386"/>
    <mergeCell ref="Q386:V386"/>
    <mergeCell ref="B383:D383"/>
    <mergeCell ref="E383:M383"/>
    <mergeCell ref="Q383:V383"/>
    <mergeCell ref="B384:D384"/>
    <mergeCell ref="E384:M384"/>
    <mergeCell ref="Q384:V384"/>
    <mergeCell ref="B381:D381"/>
    <mergeCell ref="E381:M381"/>
    <mergeCell ref="Q381:V381"/>
    <mergeCell ref="B382:D382"/>
    <mergeCell ref="E382:M382"/>
    <mergeCell ref="Q382:V382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73:D373"/>
    <mergeCell ref="H373:K373"/>
    <mergeCell ref="L373:P373"/>
    <mergeCell ref="Q373:U373"/>
    <mergeCell ref="B374:D374"/>
    <mergeCell ref="H374:K374"/>
    <mergeCell ref="L374:P374"/>
    <mergeCell ref="Q374:U374"/>
    <mergeCell ref="B371:D371"/>
    <mergeCell ref="H371:K371"/>
    <mergeCell ref="L371:P371"/>
    <mergeCell ref="Q371:U371"/>
    <mergeCell ref="B372:D372"/>
    <mergeCell ref="H372:K372"/>
    <mergeCell ref="L372:P372"/>
    <mergeCell ref="Q372:U372"/>
    <mergeCell ref="B369:D369"/>
    <mergeCell ref="H369:K369"/>
    <mergeCell ref="L369:P369"/>
    <mergeCell ref="Q369:U369"/>
    <mergeCell ref="B370:D370"/>
    <mergeCell ref="H370:K370"/>
    <mergeCell ref="L370:P370"/>
    <mergeCell ref="Q370:U370"/>
    <mergeCell ref="B367:D367"/>
    <mergeCell ref="H367:K367"/>
    <mergeCell ref="L367:P367"/>
    <mergeCell ref="Q367:U367"/>
    <mergeCell ref="B368:D368"/>
    <mergeCell ref="H368:K368"/>
    <mergeCell ref="L368:P368"/>
    <mergeCell ref="Q368:U368"/>
    <mergeCell ref="B365:D365"/>
    <mergeCell ref="H365:K365"/>
    <mergeCell ref="L365:P365"/>
    <mergeCell ref="Q365:U365"/>
    <mergeCell ref="B366:D366"/>
    <mergeCell ref="H366:K366"/>
    <mergeCell ref="L366:P366"/>
    <mergeCell ref="Q366:U366"/>
    <mergeCell ref="B363:D363"/>
    <mergeCell ref="H363:K363"/>
    <mergeCell ref="L363:P363"/>
    <mergeCell ref="Q363:U363"/>
    <mergeCell ref="B364:D364"/>
    <mergeCell ref="H364:K364"/>
    <mergeCell ref="L364:P364"/>
    <mergeCell ref="Q364:U364"/>
    <mergeCell ref="B361:D361"/>
    <mergeCell ref="H361:K361"/>
    <mergeCell ref="L361:P361"/>
    <mergeCell ref="Q361:U361"/>
    <mergeCell ref="B362:D362"/>
    <mergeCell ref="H362:K362"/>
    <mergeCell ref="L362:P362"/>
    <mergeCell ref="Q362:U362"/>
    <mergeCell ref="B355:D355"/>
    <mergeCell ref="E355:M355"/>
    <mergeCell ref="P355:U355"/>
    <mergeCell ref="B360:D360"/>
    <mergeCell ref="H360:K360"/>
    <mergeCell ref="L360:P360"/>
    <mergeCell ref="Q360:U360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9:D319"/>
    <mergeCell ref="E319:M319"/>
    <mergeCell ref="P319:U319"/>
    <mergeCell ref="B320:D320"/>
    <mergeCell ref="E320:M320"/>
    <mergeCell ref="P320:U320"/>
    <mergeCell ref="B317:D317"/>
    <mergeCell ref="E317:M317"/>
    <mergeCell ref="P317:U317"/>
    <mergeCell ref="B318:D318"/>
    <mergeCell ref="E318:M318"/>
    <mergeCell ref="P318:U318"/>
    <mergeCell ref="B315:D315"/>
    <mergeCell ref="E315:M315"/>
    <mergeCell ref="P315:U315"/>
    <mergeCell ref="B316:D316"/>
    <mergeCell ref="E316:M316"/>
    <mergeCell ref="P316:U316"/>
    <mergeCell ref="B313:D313"/>
    <mergeCell ref="E313:M313"/>
    <mergeCell ref="P313:U313"/>
    <mergeCell ref="B314:D314"/>
    <mergeCell ref="E314:M314"/>
    <mergeCell ref="P314:U314"/>
    <mergeCell ref="B311:D311"/>
    <mergeCell ref="E311:M311"/>
    <mergeCell ref="P311:U311"/>
    <mergeCell ref="B312:D312"/>
    <mergeCell ref="E312:M312"/>
    <mergeCell ref="P312:U312"/>
    <mergeCell ref="B309:D309"/>
    <mergeCell ref="E309:M309"/>
    <mergeCell ref="P309:U309"/>
    <mergeCell ref="B310:D310"/>
    <mergeCell ref="E310:M310"/>
    <mergeCell ref="P310:U310"/>
    <mergeCell ref="B307:D307"/>
    <mergeCell ref="E307:M307"/>
    <mergeCell ref="P307:U307"/>
    <mergeCell ref="B308:D308"/>
    <mergeCell ref="E308:M308"/>
    <mergeCell ref="P308:U308"/>
    <mergeCell ref="B305:D305"/>
    <mergeCell ref="E305:M305"/>
    <mergeCell ref="P305:U305"/>
    <mergeCell ref="B306:D306"/>
    <mergeCell ref="E306:M306"/>
    <mergeCell ref="P306:U306"/>
    <mergeCell ref="B301:D301"/>
    <mergeCell ref="H301:K301"/>
    <mergeCell ref="M301:Q301"/>
    <mergeCell ref="B302:D302"/>
    <mergeCell ref="H302:K302"/>
    <mergeCell ref="M302:Q302"/>
    <mergeCell ref="B299:D299"/>
    <mergeCell ref="H299:K299"/>
    <mergeCell ref="M299:Q299"/>
    <mergeCell ref="B300:D300"/>
    <mergeCell ref="H300:K300"/>
    <mergeCell ref="M300:Q300"/>
    <mergeCell ref="B297:D297"/>
    <mergeCell ref="H297:K297"/>
    <mergeCell ref="M297:Q297"/>
    <mergeCell ref="B298:D298"/>
    <mergeCell ref="H298:K298"/>
    <mergeCell ref="M298:Q298"/>
    <mergeCell ref="B291:D291"/>
    <mergeCell ref="E291:M291"/>
    <mergeCell ref="P291:U291"/>
    <mergeCell ref="B296:D296"/>
    <mergeCell ref="H296:K296"/>
    <mergeCell ref="M296:Q296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5:D255"/>
    <mergeCell ref="E255:M255"/>
    <mergeCell ref="P255:U255"/>
    <mergeCell ref="B256:D256"/>
    <mergeCell ref="E256:M256"/>
    <mergeCell ref="P256:U256"/>
    <mergeCell ref="B253:D253"/>
    <mergeCell ref="E253:M253"/>
    <mergeCell ref="P253:U253"/>
    <mergeCell ref="B254:D254"/>
    <mergeCell ref="E254:M254"/>
    <mergeCell ref="P254:U254"/>
    <mergeCell ref="B251:D251"/>
    <mergeCell ref="E251:M251"/>
    <mergeCell ref="P251:U251"/>
    <mergeCell ref="B252:D252"/>
    <mergeCell ref="E252:M252"/>
    <mergeCell ref="P252:U252"/>
    <mergeCell ref="B249:D249"/>
    <mergeCell ref="E249:M249"/>
    <mergeCell ref="P249:U249"/>
    <mergeCell ref="B250:D250"/>
    <mergeCell ref="E250:M250"/>
    <mergeCell ref="P250:U250"/>
    <mergeCell ref="B247:D247"/>
    <mergeCell ref="E247:M247"/>
    <mergeCell ref="P247:U247"/>
    <mergeCell ref="B248:D248"/>
    <mergeCell ref="E248:M248"/>
    <mergeCell ref="P248:U248"/>
    <mergeCell ref="B245:D245"/>
    <mergeCell ref="E245:M245"/>
    <mergeCell ref="P245:U245"/>
    <mergeCell ref="B246:D246"/>
    <mergeCell ref="E246:M246"/>
    <mergeCell ref="P246:U246"/>
    <mergeCell ref="B243:D243"/>
    <mergeCell ref="E243:M243"/>
    <mergeCell ref="P243:U243"/>
    <mergeCell ref="B244:D244"/>
    <mergeCell ref="E244:M244"/>
    <mergeCell ref="P244:U244"/>
    <mergeCell ref="B241:D241"/>
    <mergeCell ref="E241:M241"/>
    <mergeCell ref="P241:U241"/>
    <mergeCell ref="B242:D242"/>
    <mergeCell ref="E242:M242"/>
    <mergeCell ref="P242:U242"/>
    <mergeCell ref="B237:D237"/>
    <mergeCell ref="H237:K237"/>
    <mergeCell ref="L237:P237"/>
    <mergeCell ref="B238:D238"/>
    <mergeCell ref="H238:K238"/>
    <mergeCell ref="L238:P238"/>
    <mergeCell ref="B235:D235"/>
    <mergeCell ref="H235:K235"/>
    <mergeCell ref="L235:P235"/>
    <mergeCell ref="B236:D236"/>
    <mergeCell ref="H236:K236"/>
    <mergeCell ref="L236:P236"/>
    <mergeCell ref="B233:D233"/>
    <mergeCell ref="H233:K233"/>
    <mergeCell ref="L233:P233"/>
    <mergeCell ref="B234:D234"/>
    <mergeCell ref="H234:K234"/>
    <mergeCell ref="L234:P234"/>
    <mergeCell ref="B231:D231"/>
    <mergeCell ref="H231:K231"/>
    <mergeCell ref="L231:P231"/>
    <mergeCell ref="B232:D232"/>
    <mergeCell ref="H232:K232"/>
    <mergeCell ref="L232:P232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9:D199"/>
    <mergeCell ref="E199:M199"/>
    <mergeCell ref="Q199:T199"/>
    <mergeCell ref="B200:D200"/>
    <mergeCell ref="E200:M200"/>
    <mergeCell ref="Q200:T200"/>
    <mergeCell ref="B197:D197"/>
    <mergeCell ref="E197:M197"/>
    <mergeCell ref="Q197:T197"/>
    <mergeCell ref="B198:D198"/>
    <mergeCell ref="E198:M198"/>
    <mergeCell ref="Q198:T198"/>
    <mergeCell ref="B195:D195"/>
    <mergeCell ref="E195:M195"/>
    <mergeCell ref="Q195:T195"/>
    <mergeCell ref="B196:D196"/>
    <mergeCell ref="E196:M196"/>
    <mergeCell ref="Q196:T196"/>
    <mergeCell ref="B193:D193"/>
    <mergeCell ref="E193:M193"/>
    <mergeCell ref="Q193:T193"/>
    <mergeCell ref="B194:D194"/>
    <mergeCell ref="E194:M194"/>
    <mergeCell ref="Q194:T194"/>
    <mergeCell ref="B191:D191"/>
    <mergeCell ref="E191:M191"/>
    <mergeCell ref="Q191:T191"/>
    <mergeCell ref="B192:D192"/>
    <mergeCell ref="E192:M192"/>
    <mergeCell ref="Q192:T192"/>
    <mergeCell ref="B189:D189"/>
    <mergeCell ref="E189:M189"/>
    <mergeCell ref="Q189:T189"/>
    <mergeCell ref="B190:D190"/>
    <mergeCell ref="E190:M190"/>
    <mergeCell ref="Q190:T190"/>
    <mergeCell ref="B187:D187"/>
    <mergeCell ref="E187:M187"/>
    <mergeCell ref="Q187:T187"/>
    <mergeCell ref="B188:D188"/>
    <mergeCell ref="E188:M188"/>
    <mergeCell ref="Q188:T188"/>
    <mergeCell ref="B183:D183"/>
    <mergeCell ref="H183:K183"/>
    <mergeCell ref="L183:P183"/>
    <mergeCell ref="Q183:U183"/>
    <mergeCell ref="B186:D186"/>
    <mergeCell ref="E186:M186"/>
    <mergeCell ref="Q186:T186"/>
    <mergeCell ref="B181:D181"/>
    <mergeCell ref="H181:K181"/>
    <mergeCell ref="L181:P181"/>
    <mergeCell ref="Q181:U181"/>
    <mergeCell ref="B182:D182"/>
    <mergeCell ref="H182:K182"/>
    <mergeCell ref="L182:P182"/>
    <mergeCell ref="Q182:U182"/>
    <mergeCell ref="B179:D179"/>
    <mergeCell ref="H179:K179"/>
    <mergeCell ref="L179:P179"/>
    <mergeCell ref="Q179:U179"/>
    <mergeCell ref="B180:D180"/>
    <mergeCell ref="H180:K180"/>
    <mergeCell ref="L180:P180"/>
    <mergeCell ref="Q180:U180"/>
    <mergeCell ref="B173:D173"/>
    <mergeCell ref="E173:M173"/>
    <mergeCell ref="P173:U173"/>
    <mergeCell ref="B178:D178"/>
    <mergeCell ref="H178:K178"/>
    <mergeCell ref="L178:P178"/>
    <mergeCell ref="Q178:U178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7:D147"/>
    <mergeCell ref="E147:M147"/>
    <mergeCell ref="P147:U147"/>
    <mergeCell ref="B148:D148"/>
    <mergeCell ref="E148:M148"/>
    <mergeCell ref="P148:U148"/>
    <mergeCell ref="B145:D145"/>
    <mergeCell ref="E145:M145"/>
    <mergeCell ref="P145:U145"/>
    <mergeCell ref="B146:D146"/>
    <mergeCell ref="E146:M146"/>
    <mergeCell ref="P146:U146"/>
    <mergeCell ref="B143:D143"/>
    <mergeCell ref="E143:M143"/>
    <mergeCell ref="P143:U143"/>
    <mergeCell ref="B144:D144"/>
    <mergeCell ref="E144:M144"/>
    <mergeCell ref="P144:U144"/>
    <mergeCell ref="B141:D141"/>
    <mergeCell ref="E141:M141"/>
    <mergeCell ref="P141:U141"/>
    <mergeCell ref="B142:D142"/>
    <mergeCell ref="E142:M142"/>
    <mergeCell ref="P142:U142"/>
    <mergeCell ref="B139:D139"/>
    <mergeCell ref="E139:M139"/>
    <mergeCell ref="P139:U139"/>
    <mergeCell ref="B140:D140"/>
    <mergeCell ref="E140:M140"/>
    <mergeCell ref="P140:U140"/>
    <mergeCell ref="B137:D137"/>
    <mergeCell ref="E137:M137"/>
    <mergeCell ref="P137:U137"/>
    <mergeCell ref="B138:D138"/>
    <mergeCell ref="E138:M138"/>
    <mergeCell ref="P138:U138"/>
    <mergeCell ref="B135:D135"/>
    <mergeCell ref="E135:M135"/>
    <mergeCell ref="P135:U135"/>
    <mergeCell ref="B136:D136"/>
    <mergeCell ref="E136:M136"/>
    <mergeCell ref="P136:U136"/>
    <mergeCell ref="B133:D133"/>
    <mergeCell ref="E133:M133"/>
    <mergeCell ref="P133:U133"/>
    <mergeCell ref="B134:D134"/>
    <mergeCell ref="E134:M134"/>
    <mergeCell ref="P134:U134"/>
    <mergeCell ref="B129:D129"/>
    <mergeCell ref="H129:K129"/>
    <mergeCell ref="M129:Q129"/>
    <mergeCell ref="B130:D130"/>
    <mergeCell ref="H130:K130"/>
    <mergeCell ref="M130:Q130"/>
    <mergeCell ref="B127:D127"/>
    <mergeCell ref="H127:K127"/>
    <mergeCell ref="M127:Q127"/>
    <mergeCell ref="B128:D128"/>
    <mergeCell ref="H128:K128"/>
    <mergeCell ref="M128:Q128"/>
    <mergeCell ref="B125:D125"/>
    <mergeCell ref="H125:K125"/>
    <mergeCell ref="M125:Q125"/>
    <mergeCell ref="B126:D126"/>
    <mergeCell ref="H126:K126"/>
    <mergeCell ref="M126:Q126"/>
    <mergeCell ref="B123:D123"/>
    <mergeCell ref="H123:K123"/>
    <mergeCell ref="M123:Q123"/>
    <mergeCell ref="B124:D124"/>
    <mergeCell ref="H124:K124"/>
    <mergeCell ref="M124:Q124"/>
    <mergeCell ref="B121:D121"/>
    <mergeCell ref="H121:K121"/>
    <mergeCell ref="M121:Q121"/>
    <mergeCell ref="B122:D122"/>
    <mergeCell ref="H122:K122"/>
    <mergeCell ref="M122:Q122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P103:U103"/>
    <mergeCell ref="B104:D104"/>
    <mergeCell ref="E104:M104"/>
    <mergeCell ref="P104:U104"/>
    <mergeCell ref="B101:D101"/>
    <mergeCell ref="E101:M101"/>
    <mergeCell ref="P101:U101"/>
    <mergeCell ref="B102:D102"/>
    <mergeCell ref="E102:M102"/>
    <mergeCell ref="P102:U102"/>
    <mergeCell ref="B99:D99"/>
    <mergeCell ref="E99:M99"/>
    <mergeCell ref="P99:U99"/>
    <mergeCell ref="B100:D100"/>
    <mergeCell ref="E100:M100"/>
    <mergeCell ref="P100:U100"/>
    <mergeCell ref="B97:D97"/>
    <mergeCell ref="E97:M97"/>
    <mergeCell ref="P97:U97"/>
    <mergeCell ref="B98:D98"/>
    <mergeCell ref="E98:M98"/>
    <mergeCell ref="P98:U98"/>
    <mergeCell ref="B95:D95"/>
    <mergeCell ref="E95:M95"/>
    <mergeCell ref="P95:U95"/>
    <mergeCell ref="B96:D96"/>
    <mergeCell ref="E96:M96"/>
    <mergeCell ref="P96:U96"/>
    <mergeCell ref="B93:D93"/>
    <mergeCell ref="E93:M93"/>
    <mergeCell ref="P93:U93"/>
    <mergeCell ref="B94:D94"/>
    <mergeCell ref="E94:M94"/>
    <mergeCell ref="P94:U94"/>
    <mergeCell ref="B91:D91"/>
    <mergeCell ref="E91:M91"/>
    <mergeCell ref="P91:U91"/>
    <mergeCell ref="B92:D92"/>
    <mergeCell ref="E92:M92"/>
    <mergeCell ref="P92:U92"/>
    <mergeCell ref="B89:D89"/>
    <mergeCell ref="E89:M89"/>
    <mergeCell ref="P89:U89"/>
    <mergeCell ref="B90:D90"/>
    <mergeCell ref="E90:M90"/>
    <mergeCell ref="P90:U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7:D37"/>
    <mergeCell ref="E37:M37"/>
    <mergeCell ref="Q37:V37"/>
    <mergeCell ref="B38:D38"/>
    <mergeCell ref="E38:M38"/>
    <mergeCell ref="Q38:V38"/>
    <mergeCell ref="B35:D35"/>
    <mergeCell ref="E35:M35"/>
    <mergeCell ref="Q35:V35"/>
    <mergeCell ref="B36:D36"/>
    <mergeCell ref="E36:M36"/>
    <mergeCell ref="Q36:V36"/>
    <mergeCell ref="B33:D33"/>
    <mergeCell ref="E33:M33"/>
    <mergeCell ref="Q33:V33"/>
    <mergeCell ref="B34:D34"/>
    <mergeCell ref="E34:M34"/>
    <mergeCell ref="Q34:V34"/>
    <mergeCell ref="B31:D31"/>
    <mergeCell ref="E31:M31"/>
    <mergeCell ref="Q31:V31"/>
    <mergeCell ref="B32:D32"/>
    <mergeCell ref="E32:M32"/>
    <mergeCell ref="Q32:V32"/>
    <mergeCell ref="B23:D23"/>
    <mergeCell ref="E23:M23"/>
    <mergeCell ref="Q23:V23"/>
    <mergeCell ref="B24:D24"/>
    <mergeCell ref="E24:M24"/>
    <mergeCell ref="Q24:V24"/>
    <mergeCell ref="M17:P17"/>
    <mergeCell ref="Q17:W17"/>
    <mergeCell ref="B18:D18"/>
    <mergeCell ref="H18:K18"/>
    <mergeCell ref="M18:P18"/>
    <mergeCell ref="Q18:W18"/>
    <mergeCell ref="B29:D29"/>
    <mergeCell ref="E29:M29"/>
    <mergeCell ref="Q29:V29"/>
    <mergeCell ref="B30:D30"/>
    <mergeCell ref="E30:M30"/>
    <mergeCell ref="Q30:V30"/>
    <mergeCell ref="B27:D27"/>
    <mergeCell ref="E27:M27"/>
    <mergeCell ref="Q27:V27"/>
    <mergeCell ref="B28:D28"/>
    <mergeCell ref="E28:M28"/>
    <mergeCell ref="Q28:V28"/>
    <mergeCell ref="B25:D25"/>
    <mergeCell ref="E25:M25"/>
    <mergeCell ref="Q25:V25"/>
    <mergeCell ref="B26:D26"/>
    <mergeCell ref="E26:M26"/>
    <mergeCell ref="Q26:V26"/>
    <mergeCell ref="A7:W7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B14:D14"/>
    <mergeCell ref="H14:K14"/>
    <mergeCell ref="M14:P14"/>
    <mergeCell ref="Q14:W14"/>
    <mergeCell ref="B19:D19"/>
    <mergeCell ref="H19:K19"/>
    <mergeCell ref="M19:P19"/>
    <mergeCell ref="Q19:W19"/>
    <mergeCell ref="B17:D17"/>
    <mergeCell ref="H17:K17"/>
  </mergeCells>
  <conditionalFormatting sqref="Q232:Q238">
    <cfRule type="cellIs" dxfId="111" priority="29" operator="equal">
      <formula>"KO"</formula>
    </cfRule>
    <cfRule type="cellIs" dxfId="110" priority="30" operator="equal">
      <formula>"OK"</formula>
    </cfRule>
  </conditionalFormatting>
  <conditionalFormatting sqref="Q554:Q572">
    <cfRule type="cellIs" dxfId="109" priority="23" operator="equal">
      <formula>"KO"</formula>
    </cfRule>
    <cfRule type="cellIs" dxfId="108" priority="24" operator="equal">
      <formula>"OK"</formula>
    </cfRule>
  </conditionalFormatting>
  <conditionalFormatting sqref="R122:R130">
    <cfRule type="cellIs" dxfId="107" priority="45" operator="equal">
      <formula>"KO"</formula>
    </cfRule>
    <cfRule type="cellIs" dxfId="106" priority="46" operator="equal">
      <formula>"OK"</formula>
    </cfRule>
  </conditionalFormatting>
  <conditionalFormatting sqref="R297:R302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T131">
    <cfRule type="cellIs" dxfId="103" priority="19" operator="equal">
      <formula>"KO"</formula>
    </cfRule>
    <cfRule type="cellIs" dxfId="102" priority="20" operator="equal">
      <formula>"OK"</formula>
    </cfRule>
  </conditionalFormatting>
  <conditionalFormatting sqref="V179:V183">
    <cfRule type="cellIs" dxfId="101" priority="43" operator="equal">
      <formula>"KO"</formula>
    </cfRule>
    <cfRule type="cellIs" dxfId="100" priority="44" operator="equal">
      <formula>"OK"</formula>
    </cfRule>
  </conditionalFormatting>
  <conditionalFormatting sqref="V361:V378">
    <cfRule type="cellIs" dxfId="99" priority="25" operator="equal">
      <formula>"KO"</formula>
    </cfRule>
    <cfRule type="cellIs" dxfId="98" priority="26" operator="equal">
      <formula>"OK"</formula>
    </cfRule>
  </conditionalFormatting>
  <conditionalFormatting sqref="Y239">
    <cfRule type="cellIs" dxfId="97" priority="59" operator="equal">
      <formula>"KO"</formula>
    </cfRule>
    <cfRule type="cellIs" dxfId="96" priority="60" operator="equal">
      <formula>"OK"</formula>
    </cfRule>
  </conditionalFormatting>
  <conditionalFormatting sqref="Z131">
    <cfRule type="cellIs" dxfId="95" priority="55" operator="equal">
      <formula>"KO"</formula>
    </cfRule>
    <cfRule type="cellIs" dxfId="94" priority="56" operator="equal">
      <formula>"OK"</formula>
    </cfRule>
  </conditionalFormatting>
  <conditionalFormatting sqref="Z184">
    <cfRule type="cellIs" dxfId="93" priority="57" operator="equal">
      <formula>"KO"</formula>
    </cfRule>
    <cfRule type="cellIs" dxfId="92" priority="58" operator="equal">
      <formula>"OK"</formula>
    </cfRule>
  </conditionalFormatting>
  <conditionalFormatting sqref="Z303">
    <cfRule type="cellIs" dxfId="91" priority="51" operator="equal">
      <formula>"KO"</formula>
    </cfRule>
    <cfRule type="cellIs" dxfId="90" priority="52" operator="equal">
      <formula>"OK"</formula>
    </cfRule>
  </conditionalFormatting>
  <conditionalFormatting sqref="Z379">
    <cfRule type="cellIs" dxfId="89" priority="49" operator="equal">
      <formula>"KO"</formula>
    </cfRule>
    <cfRule type="cellIs" dxfId="88" priority="50" operator="equal">
      <formula>"OK"</formula>
    </cfRule>
  </conditionalFormatting>
  <conditionalFormatting sqref="Z572">
    <cfRule type="cellIs" dxfId="87" priority="17" operator="equal">
      <formula>"KO"</formula>
    </cfRule>
    <cfRule type="cellIs" dxfId="86" priority="18" operator="equal">
      <formula>"OK"</formula>
    </cfRule>
  </conditionalFormatting>
  <conditionalFormatting sqref="AD15:AD19">
    <cfRule type="cellIs" dxfId="85" priority="47" operator="equal">
      <formula>"KO"</formula>
    </cfRule>
    <cfRule type="cellIs" dxfId="84" priority="48" operator="equal">
      <formula>"OK"</formula>
    </cfRule>
  </conditionalFormatting>
  <dataValidations count="1">
    <dataValidation showDropDown="1" showInputMessage="1" showErrorMessage="1" sqref="B15:D19" xr:uid="{00000000-0002-0000-0300-000000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1000000}">
          <x14:formula1>
            <xm:f>Valors!$A$2:$A$19</xm:f>
          </x14:formula1>
          <xm:sqref>B361:D378 B554:D572 B179:D183 B232:D238 B122:D130 B297:D302</xm:sqref>
        </x14:dataValidation>
        <x14:dataValidation type="list" allowBlank="1" showInputMessage="1" showErrorMessage="1" xr:uid="{00000000-0002-0000-0300-000002000000}">
          <x14:formula1>
            <xm:f>Valors!$C$2:$C$3</xm:f>
          </x14:formula1>
          <xm:sqref>U187:U226 P187:Q226 P134:U173 P89:U116 P242:U291 P306:U355 L122:L130 P576:U742 P382:Q548 L297:L302</xm:sqref>
        </x14:dataValidation>
        <x14:dataValidation type="list" allowBlank="1" showInputMessage="1" showErrorMessage="1" xr:uid="{00000000-0002-0000-0300-000003000000}">
          <x14:formula1>
            <xm:f>Valors!$C$2:$C$4</xm:f>
          </x14:formula1>
          <xm:sqref>L15:L19 P24:Y88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0990-4623-47A3-ACC9-7D45C7279467}">
  <dimension ref="A1:AK775"/>
  <sheetViews>
    <sheetView zoomScale="80" zoomScaleNormal="80" workbookViewId="0"/>
  </sheetViews>
  <sheetFormatPr defaultColWidth="9.140625" defaultRowHeight="15.75" x14ac:dyDescent="0.25"/>
  <cols>
    <col min="1" max="1" width="7.140625" style="48" customWidth="1"/>
    <col min="2" max="2" width="33.85546875" style="48" customWidth="1"/>
    <col min="3" max="3" width="9.140625" style="48"/>
    <col min="4" max="4" width="5.140625" style="48" customWidth="1"/>
    <col min="5" max="5" width="19.5703125" style="48" customWidth="1"/>
    <col min="6" max="6" width="22.140625" style="48" customWidth="1"/>
    <col min="7" max="7" width="12.7109375" style="48" customWidth="1"/>
    <col min="8" max="9" width="9.140625" style="48" customWidth="1"/>
    <col min="10" max="10" width="0.85546875" style="48" customWidth="1"/>
    <col min="11" max="11" width="3.5703125" style="48" hidden="1" customWidth="1"/>
    <col min="12" max="12" width="12.5703125" style="48" customWidth="1"/>
    <col min="13" max="14" width="11" style="48" customWidth="1"/>
    <col min="15" max="15" width="17.28515625" style="48" customWidth="1"/>
    <col min="16" max="16" width="32.28515625" style="48" customWidth="1"/>
    <col min="17" max="17" width="14.42578125" style="48" customWidth="1"/>
    <col min="18" max="18" width="24.85546875" style="48" customWidth="1"/>
    <col min="19" max="19" width="15.140625" style="48" hidden="1" customWidth="1"/>
    <col min="20" max="20" width="2" style="48" hidden="1" customWidth="1"/>
    <col min="21" max="21" width="8.28515625" style="48" hidden="1" customWidth="1"/>
    <col min="22" max="22" width="4.5703125" style="48" hidden="1" customWidth="1"/>
    <col min="23" max="23" width="22.7109375" style="48" customWidth="1"/>
    <col min="24" max="24" width="39.5703125" style="48" customWidth="1"/>
    <col min="25" max="25" width="25.85546875" style="48" customWidth="1"/>
    <col min="26" max="26" width="40.42578125" style="48" customWidth="1"/>
    <col min="27" max="27" width="24.5703125" style="48" customWidth="1"/>
    <col min="28" max="28" width="40.85546875" style="48" customWidth="1"/>
    <col min="29" max="29" width="18.85546875" style="48" customWidth="1"/>
    <col min="30" max="30" width="23.5703125" style="48" customWidth="1"/>
    <col min="31" max="31" width="43.42578125" style="48" customWidth="1"/>
    <col min="32" max="32" width="17" style="48" customWidth="1"/>
    <col min="33" max="33" width="18.5703125" style="48" customWidth="1"/>
    <col min="34" max="35" width="14.5703125" style="48" customWidth="1"/>
    <col min="36" max="36" width="22.42578125" style="48" customWidth="1"/>
    <col min="37" max="16384" width="9.140625" style="48"/>
  </cols>
  <sheetData>
    <row r="1" spans="1:37" s="35" customFormat="1" ht="13.5" customHeight="1" x14ac:dyDescent="0.25"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AK1" s="43"/>
    </row>
    <row r="2" spans="1:37" s="35" customFormat="1" ht="30.75" customHeight="1" x14ac:dyDescent="0.25">
      <c r="B2" s="44"/>
      <c r="D2" s="117" t="s">
        <v>25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AK2" s="43"/>
    </row>
    <row r="3" spans="1:37" s="35" customFormat="1" x14ac:dyDescent="0.25">
      <c r="D3" s="45"/>
      <c r="E3" s="45"/>
      <c r="F3" s="45"/>
      <c r="G3" s="46"/>
      <c r="H3" s="46"/>
      <c r="I3" s="46"/>
      <c r="J3" s="47"/>
      <c r="K3" s="47"/>
      <c r="L3" s="47"/>
      <c r="M3" s="47"/>
      <c r="N3" s="46"/>
      <c r="O3" s="46"/>
      <c r="P3" s="46"/>
      <c r="Q3" s="46"/>
      <c r="AK3" s="43"/>
    </row>
    <row r="4" spans="1:37" x14ac:dyDescent="0.25">
      <c r="AK4" s="49"/>
    </row>
    <row r="5" spans="1:37" s="35" customFormat="1" ht="12" customHeight="1" thickBot="1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2"/>
      <c r="S5" s="53"/>
      <c r="T5" s="53"/>
      <c r="U5" s="53"/>
      <c r="V5" s="54"/>
      <c r="AK5" s="43"/>
    </row>
    <row r="6" spans="1:37" s="35" customFormat="1" x14ac:dyDescent="0.25">
      <c r="A6" s="55"/>
      <c r="B6" s="55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AK6" s="43"/>
    </row>
    <row r="7" spans="1:37" s="35" customFormat="1" x14ac:dyDescent="0.25">
      <c r="A7" s="109" t="s">
        <v>69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AK7" s="43"/>
    </row>
    <row r="8" spans="1:37" s="35" customFormat="1" x14ac:dyDescent="0.25">
      <c r="A8" s="57" t="s">
        <v>68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AK8" s="43"/>
    </row>
    <row r="9" spans="1:37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AK9" s="49"/>
    </row>
    <row r="10" spans="1:37" s="35" customFormat="1" x14ac:dyDescent="0.25">
      <c r="A10" s="60">
        <v>2</v>
      </c>
      <c r="B10" s="60" t="str">
        <f>VLOOKUP(A10,EXPERIENCIA_REQUERIDA_PERFIL!A:B,2,FALSE)</f>
        <v>Consultor/a sènior (Easyvista / Arquitecte)</v>
      </c>
      <c r="C10" s="20"/>
      <c r="D10" s="20"/>
      <c r="E10" s="20"/>
      <c r="F10" s="20"/>
      <c r="G10" s="20"/>
      <c r="H10" s="20"/>
      <c r="I10" s="20"/>
      <c r="J10" s="20"/>
      <c r="K10" s="20"/>
      <c r="L10" s="21"/>
      <c r="M10" s="21"/>
      <c r="N10" s="21"/>
      <c r="O10" s="20"/>
      <c r="P10" s="20"/>
      <c r="Q10" s="20"/>
      <c r="R10" s="22"/>
      <c r="S10" s="22"/>
      <c r="T10" s="22"/>
      <c r="U10" s="22"/>
      <c r="V10" s="21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43"/>
    </row>
    <row r="11" spans="1:37" s="35" customFormat="1" x14ac:dyDescent="0.25">
      <c r="A11" s="61"/>
      <c r="B11" s="61"/>
      <c r="L11" s="36"/>
      <c r="M11" s="36"/>
      <c r="N11" s="36"/>
      <c r="R11" s="37"/>
      <c r="S11" s="37"/>
      <c r="T11" s="37"/>
      <c r="U11" s="37"/>
      <c r="V11" s="36"/>
      <c r="AD11" s="62" t="s">
        <v>61</v>
      </c>
      <c r="AE11" s="63">
        <f>VLOOKUP($A$10,EXPERIENCIA_REQUERIDA_PERFIL!A:BD,10,FALSE)</f>
        <v>1</v>
      </c>
      <c r="AF11" s="63">
        <f>VLOOKUP($A$10,EXPERIENCIA_REQUERIDA_PERFIL!A:BD,16,FALSE)</f>
        <v>0</v>
      </c>
      <c r="AG11" s="63">
        <f>VLOOKUP($A$10,EXPERIENCIA_REQUERIDA_PERFIL!A:BD,22,FALSE)</f>
        <v>0</v>
      </c>
      <c r="AH11" s="63">
        <f>VLOOKUP($A$10,EXPERIENCIA_REQUERIDA_PERFIL!A:BD,28,FALSE)</f>
        <v>0</v>
      </c>
      <c r="AI11" s="63">
        <f>VLOOKUP($A$10,EXPERIENCIA_REQUERIDA_PERFIL!A:BD,34,FALSE)</f>
        <v>0</v>
      </c>
      <c r="AK11" s="43"/>
    </row>
    <row r="12" spans="1:37" s="35" customFormat="1" x14ac:dyDescent="0.25">
      <c r="A12" s="61"/>
      <c r="B12" s="61"/>
      <c r="L12" s="36"/>
      <c r="M12" s="36"/>
      <c r="N12" s="36"/>
      <c r="R12" s="37"/>
      <c r="S12" s="37"/>
      <c r="T12" s="37"/>
      <c r="U12" s="37"/>
      <c r="V12" s="36"/>
      <c r="AD12" s="62" t="s">
        <v>62</v>
      </c>
      <c r="AE12" s="63">
        <f>VLOOKUP($A$10,EXPERIENCIA_REQUERIDA_PERFIL!A:BD,11,FALSE)</f>
        <v>1</v>
      </c>
      <c r="AF12" s="63">
        <f>VLOOKUP($A$10,EXPERIENCIA_REQUERIDA_PERFIL!A:BD,17,FALSE)</f>
        <v>0</v>
      </c>
      <c r="AG12" s="63">
        <f>VLOOKUP($A$10,EXPERIENCIA_REQUERIDA_PERFIL!A:BD,23,FALSE)</f>
        <v>0</v>
      </c>
      <c r="AH12" s="63">
        <f>VLOOKUP($A$10,EXPERIENCIA_REQUERIDA_PERFIL!A:BD,29,FALSE)</f>
        <v>0</v>
      </c>
      <c r="AI12" s="63">
        <f>VLOOKUP($A$10,EXPERIENCIA_REQUERIDA_PERFIL!A:BD,35,FALSE)</f>
        <v>0</v>
      </c>
      <c r="AJ12" s="63">
        <f>VLOOKUP($A$10,EXPERIENCIA_REQUERIDA_PERFIL!A:BD,5,FALSE)</f>
        <v>1</v>
      </c>
      <c r="AK12" s="43"/>
    </row>
    <row r="13" spans="1:37" x14ac:dyDescent="0.25">
      <c r="A13" s="64"/>
      <c r="M13" s="65" t="s">
        <v>86</v>
      </c>
      <c r="N13" s="66"/>
      <c r="O13" s="66"/>
      <c r="P13" s="67">
        <f>VLOOKUP($A$10,EXPERIENCIA_REQUERIDA_PERFIL!A:BD,7,FALSE)</f>
        <v>3</v>
      </c>
      <c r="Q13" s="65" t="s">
        <v>87</v>
      </c>
      <c r="R13" s="66"/>
      <c r="S13" s="66"/>
      <c r="T13" s="66"/>
      <c r="U13" s="66"/>
      <c r="V13" s="66"/>
      <c r="W13" s="68">
        <f>VLOOKUP($A$10,EXPERIENCIA_REQUERIDA_PERFIL!A:BD,13,FALSE)</f>
        <v>0</v>
      </c>
      <c r="X13" s="65" t="s">
        <v>88</v>
      </c>
      <c r="Y13" s="67">
        <f>VLOOKUP($A$10,EXPERIENCIA_REQUERIDA_PERFIL!A:BD,19,FALSE)</f>
        <v>0</v>
      </c>
      <c r="Z13" s="65" t="s">
        <v>89</v>
      </c>
      <c r="AA13" s="67">
        <f>VLOOKUP($A$10,EXPERIENCIA_REQUERIDA_PERFIL!A:BD,25,FALSE)</f>
        <v>0</v>
      </c>
      <c r="AB13" s="98" t="s">
        <v>59</v>
      </c>
      <c r="AC13" s="99">
        <f>VLOOKUP($A$10,EXPERIENCIA_REQUERIDA_PERFIL!A:BD,31,FALSE)</f>
        <v>0</v>
      </c>
      <c r="AD13" s="97" t="s">
        <v>45</v>
      </c>
      <c r="AE13" s="63">
        <f>VLOOKUP($A$10,EXPERIENCIA_REQUERIDA_PERFIL!A:BD,9,FALSE)</f>
        <v>7</v>
      </c>
      <c r="AF13" s="63">
        <f>VLOOKUP($A$10,EXPERIENCIA_REQUERIDA_PERFIL!A:BD,15,FALSE)</f>
        <v>0</v>
      </c>
      <c r="AG13" s="63">
        <f>VLOOKUP($A$10,EXPERIENCIA_REQUERIDA_PERFIL!A:BD,21,FALSE)</f>
        <v>0</v>
      </c>
      <c r="AH13" s="63">
        <f>VLOOKUP($A$10,EXPERIENCIA_REQUERIDA_PERFIL!A:BD,27,FALSE)</f>
        <v>0</v>
      </c>
      <c r="AI13" s="63">
        <f>VLOOKUP($A$10,EXPERIENCIA_REQUERIDA_PERFIL!A:BD,33,FALSE)</f>
        <v>0</v>
      </c>
      <c r="AJ13" s="63">
        <f>VLOOKUP($A$10,EXPERIENCIA_REQUERIDA_PERFIL!A:BD,5,FALSE)</f>
        <v>1</v>
      </c>
      <c r="AK13" s="49"/>
    </row>
    <row r="14" spans="1:37" s="70" customFormat="1" ht="112.5" customHeight="1" x14ac:dyDescent="0.25">
      <c r="A14" s="69"/>
      <c r="B14" s="118" t="s">
        <v>14</v>
      </c>
      <c r="C14" s="119"/>
      <c r="D14" s="119"/>
      <c r="E14" s="19" t="s">
        <v>13</v>
      </c>
      <c r="F14" s="19" t="s">
        <v>28</v>
      </c>
      <c r="G14" s="19" t="s">
        <v>24</v>
      </c>
      <c r="H14" s="120" t="s">
        <v>17</v>
      </c>
      <c r="I14" s="121"/>
      <c r="J14" s="121"/>
      <c r="K14" s="121"/>
      <c r="L14" s="19" t="str">
        <f>IF(VLOOKUP($A$10,EXPERIENCIA_REQUERIDA_PERFIL!A:C,3,FALSE)="","",VLOOKUP($A$10,EXPERIENCIA_REQUERIDA_PERFIL!A:C,3,FALSE))</f>
        <v>EV Service Manager Foundation</v>
      </c>
      <c r="M14" s="122" t="str">
        <f>IF(VLOOKUP($A$10,EXPERIENCIA_REQUERIDA_PERFIL!A:BD,6,FALSE)="","",VLOOKUP($A$10,EXPERIENCIA_REQUERIDA_PERFIL!A:BD,6,FALSE))</f>
        <v>Consultor/a sènior (Easyvista /Arquitecte) en diferents rols relacionats amb configuració, desplegament i integració d’EasyVista, incloent arquitectura de sistemes i seguretat TIC sempre relacionada amb la plataforma Easyvista</v>
      </c>
      <c r="N14" s="123"/>
      <c r="O14" s="123"/>
      <c r="P14" s="124"/>
      <c r="Q14" s="125" t="str">
        <f>IF(VLOOKUP($A$10,EXPERIENCIA_REQUERIDA_PERFIL!A:BD,12,FALSE)="","",VLOOKUP($A$10,EXPERIENCIA_REQUERIDA_PERFIL!A:BD,12,FALSE))</f>
        <v/>
      </c>
      <c r="R14" s="125"/>
      <c r="S14" s="125"/>
      <c r="T14" s="125"/>
      <c r="U14" s="125"/>
      <c r="V14" s="125"/>
      <c r="W14" s="125"/>
      <c r="X14" s="143" t="str">
        <f>IF(VLOOKUP($A$10,EXPERIENCIA_REQUERIDA_PERFIL!A:BD,18,FALSE)="","",VLOOKUP($A$10,EXPERIENCIA_REQUERIDA_PERFIL!A:BD,18,FALSE))</f>
        <v/>
      </c>
      <c r="Y14" s="144"/>
      <c r="Z14" s="143" t="str">
        <f>IF(VLOOKUP($A$10,EXPERIENCIA_REQUERIDA_PERFIL!A:BD,24,FALSE)="","",VLOOKUP($A$10,EXPERIENCIA_REQUERIDA_PERFIL!A:BD,24,FALSE))</f>
        <v/>
      </c>
      <c r="AA14" s="144"/>
      <c r="AB14" s="143" t="str">
        <f>IF(VLOOKUP($A$10,EXPERIENCIA_REQUERIDA_PERFIL!A:BD,30,FALSE)="","",VLOOKUP($A$10,EXPERIENCIA_REQUERIDA_PERFIL!A:BD,30,FALSE))</f>
        <v/>
      </c>
      <c r="AC14" s="144"/>
      <c r="AD14" s="19" t="s">
        <v>51</v>
      </c>
      <c r="AE14" s="23" t="str">
        <f>IF(AE13=0,"",CONCATENATE("Millora aportada en ",M14))</f>
        <v>Millora aportada en Consultor/a sènior (Easyvista /Arquitecte) en diferents rols relacionats amb configuració, desplegament i integració d’EasyVista, incloent arquitectura de sistemes i seguretat TIC sempre relacionada amb la plataforma Easyvista</v>
      </c>
      <c r="AF14" s="23" t="str">
        <f>IF(AF13=0,"",CONCATENATE("Millora aportada en ",Q14))</f>
        <v/>
      </c>
      <c r="AG14" s="23" t="str">
        <f>IF(AG13=0,"",CONCATENATE("Millora aportada en ",X14))</f>
        <v/>
      </c>
      <c r="AH14" s="23" t="str">
        <f>IF(AH13=0,"",CONCATENATE("Millora aportada en ",Z14))</f>
        <v/>
      </c>
      <c r="AI14" s="23" t="str">
        <f>IF(AI13=0,"",CONCATENATE("Millora aportada en ",AB14))</f>
        <v/>
      </c>
      <c r="AJ14" s="23" t="str">
        <f>IF(AJ12=0,"",VLOOKUP($A$10,EXPERIENCIA_REQUERIDA_PERFIL!A:BD,3,FALSE))</f>
        <v>EV Service Manager Foundation</v>
      </c>
      <c r="AK14" s="71"/>
    </row>
    <row r="15" spans="1:37" ht="15.75" customHeight="1" x14ac:dyDescent="0.25">
      <c r="A15" s="64">
        <v>1</v>
      </c>
      <c r="B15" s="110" t="str">
        <f t="shared" ref="B15:B19" si="0">$B$10</f>
        <v>Consultor/a sènior (Easyvista / Arquitecte)</v>
      </c>
      <c r="C15" s="110"/>
      <c r="D15" s="110"/>
      <c r="E15" s="72" t="s">
        <v>50</v>
      </c>
      <c r="F15" s="72" t="s">
        <v>60</v>
      </c>
      <c r="G15" s="72">
        <v>100</v>
      </c>
      <c r="H15" s="111">
        <v>5</v>
      </c>
      <c r="I15" s="112"/>
      <c r="J15" s="112"/>
      <c r="K15" s="112"/>
      <c r="L15" s="40" t="s">
        <v>2</v>
      </c>
      <c r="M15" s="113">
        <f>IF($M$14="","",ROUND(SUMIF($AE$24:$AE$88,CONCATENATE(E15,"SI"),$AD$24:$AD$88)/12,2))</f>
        <v>4</v>
      </c>
      <c r="N15" s="114"/>
      <c r="O15" s="114"/>
      <c r="P15" s="115"/>
      <c r="Q15" s="116" t="str">
        <f>IF($Q$14="","",ROUND(SUMIF($AF$24:$AF$63,CONCATENATE(E15,"SI"),$AD$24:$AD$63)/12,2))</f>
        <v/>
      </c>
      <c r="R15" s="116"/>
      <c r="S15" s="116"/>
      <c r="T15" s="116"/>
      <c r="U15" s="116"/>
      <c r="V15" s="116"/>
      <c r="W15" s="116"/>
      <c r="X15" s="113" t="str">
        <f>IF($X$14="","",ROUND(SUMIF($AG$24:$AG$63,CONCATENATE(E15,"SI"),$AD$24:$AD$63)/12,2))</f>
        <v/>
      </c>
      <c r="Y15" s="115"/>
      <c r="Z15" s="113" t="str">
        <f>IF($Z$14="","",ROUND(SUMIF($AH$24:$AH$63,CONCATENATE(E15,"SI"),$AD$24:$AD$63)/12,2))</f>
        <v/>
      </c>
      <c r="AA15" s="115"/>
      <c r="AB15" s="113" t="str">
        <f>IF($AB$14="","",ROUND(SUMIF($AI$24:$AI$63,CONCATENATE(E15,"SI"),$AD$24:$AD$63)/12,2))</f>
        <v/>
      </c>
      <c r="AC15" s="115"/>
      <c r="AD15" s="73" t="str">
        <f>IF(OR(E15="",M14=""),"N/A",IF(AND(IF($L$14="","SI",IF(VLOOKUP($A$10,EXPERIENCIA_REQUERIDA_PERFIL!A:BD,4,FALSE)="NO","SI",L15))="SI",M15&gt;=$P$13,Q15&gt;=$W$13,X15&gt;=$Y$13),"OK","KO"))</f>
        <v>OK</v>
      </c>
      <c r="AE15" s="74">
        <f>IF(OR($E15="",$M$14="",AE$13=0),"",MAX(TRUNC((M15-$P$13)/AE$11),0))</f>
        <v>1</v>
      </c>
      <c r="AF15" s="74" t="str">
        <f>IF(OR($E15="",$Q$14="",AF$13=0),"",MAX(TRUNC((Q15-$W$13)/AF$11),0))</f>
        <v/>
      </c>
      <c r="AG15" s="74" t="str">
        <f>IF(OR($E15="",$X$14="",AG$13=0),"",MAX(TRUNC((X15-$Y$13)/AG$11),0))</f>
        <v/>
      </c>
      <c r="AH15" s="74" t="str">
        <f>IF(OR($E15="",$Z$14="",AH$13=0),"",MAX(TRUNC(($Z15-$AA$13)/AH$11),0))</f>
        <v/>
      </c>
      <c r="AI15" s="74" t="str">
        <f>IF(OR($E15="",$AB$14="",AI$13=0),"",MAX(TRUNC(($AB15-$AC$13)/AI$11),0))</f>
        <v/>
      </c>
      <c r="AJ15" s="74">
        <f t="shared" ref="AJ15:AJ19" si="1">IF($AJ$12=0,"",IF(L15="SI",$AJ$12,0))</f>
        <v>1</v>
      </c>
      <c r="AK15" s="49"/>
    </row>
    <row r="16" spans="1:37" ht="15.75" customHeight="1" x14ac:dyDescent="0.25">
      <c r="A16" s="64">
        <f>A15+1</f>
        <v>2</v>
      </c>
      <c r="B16" s="110" t="str">
        <f t="shared" si="0"/>
        <v>Consultor/a sènior (Easyvista / Arquitecte)</v>
      </c>
      <c r="C16" s="110"/>
      <c r="D16" s="110"/>
      <c r="E16" s="72"/>
      <c r="F16" s="72"/>
      <c r="G16" s="72"/>
      <c r="H16" s="111"/>
      <c r="I16" s="112"/>
      <c r="J16" s="112"/>
      <c r="K16" s="112"/>
      <c r="L16" s="40" t="s">
        <v>48</v>
      </c>
      <c r="M16" s="113">
        <f>IF($M$14="","",ROUND(SUMIF($AE$24:$AE$88,CONCATENATE(E16,"SI"),$AD$24:$AD$88)/12,2))</f>
        <v>0</v>
      </c>
      <c r="N16" s="114"/>
      <c r="O16" s="114"/>
      <c r="P16" s="115"/>
      <c r="Q16" s="116" t="str">
        <f>IF($Q$14="","",ROUND(SUMIF($AF$24:$AF$63,CONCATENATE(E16,"SI"),$AD$24:$AD$63)/12,2))</f>
        <v/>
      </c>
      <c r="R16" s="116"/>
      <c r="S16" s="116"/>
      <c r="T16" s="116"/>
      <c r="U16" s="116"/>
      <c r="V16" s="116"/>
      <c r="W16" s="116"/>
      <c r="X16" s="113" t="str">
        <f>IF($X$14="","",ROUND(SUMIF($AG$24:$AG$63,CONCATENATE(E16,"SI"),$AD$24:$AD$63)/12,2))</f>
        <v/>
      </c>
      <c r="Y16" s="115"/>
      <c r="Z16" s="113" t="str">
        <f>IF($Z$14="","",ROUND(SUMIF($AH$24:$AH$63,CONCATENATE(E16,"SI"),$AD$24:$AD$63)/12,2))</f>
        <v/>
      </c>
      <c r="AA16" s="115"/>
      <c r="AB16" s="113" t="str">
        <f>IF($AB$14="","",ROUND(SUMIF($AI$24:$AI$63,CONCATENATE(E16,"SI"),$AD$24:$AD$63)/12,2))</f>
        <v/>
      </c>
      <c r="AC16" s="115"/>
      <c r="AD16" s="73" t="str">
        <f>IF(OR(E16="",M15=""),"N/A",IF(AND(IF($L$14="","SI",IF(VLOOKUP($A$10,EXPERIENCIA_REQUERIDA_PERFIL!A:BD,4,FALSE)="NO","SI",L16))="SI",M16&gt;=$P$13,Q16&gt;=$W$13,X16&gt;=$Y$13),"OK","KO"))</f>
        <v>N/A</v>
      </c>
      <c r="AE16" s="74" t="str">
        <f t="shared" ref="AE16:AE19" si="2">IF(OR($E16="",$M$14="",AE$13=0),"",MAX(TRUNC((M16-$P$13)/AE$11),0))</f>
        <v/>
      </c>
      <c r="AF16" s="74" t="str">
        <f t="shared" ref="AF16:AF19" si="3">IF(OR($E16="",$Q$14="",AF$13=0),"",MAX(TRUNC((Q16-$W$13)/AF$11),0))</f>
        <v/>
      </c>
      <c r="AG16" s="74" t="str">
        <f t="shared" ref="AG16:AG19" si="4">IF(OR($E16="",$X$14="",AG$13=0),"",MAX(TRUNC((X16-$Y$13)/AG$11),0))</f>
        <v/>
      </c>
      <c r="AH16" s="74" t="str">
        <f t="shared" ref="AH16:AH19" si="5">IF(OR($E16="",$Z$14="",AH$13=0),"",MAX(TRUNC(($Z16-$AA$13)/AH$11),0))</f>
        <v/>
      </c>
      <c r="AI16" s="74" t="str">
        <f t="shared" ref="AI16:AI19" si="6">IF(OR($E16="",$AB$14="",AI$13=0),"",MAX(TRUNC(($AB16-$AC$13)/AI$11),0))</f>
        <v/>
      </c>
      <c r="AJ16" s="74">
        <f t="shared" si="1"/>
        <v>0</v>
      </c>
      <c r="AK16" s="49"/>
    </row>
    <row r="17" spans="1:37" ht="15.75" customHeight="1" x14ac:dyDescent="0.25">
      <c r="A17" s="64">
        <f t="shared" ref="A17:A19" si="7">A16+1</f>
        <v>3</v>
      </c>
      <c r="B17" s="110" t="str">
        <f t="shared" si="0"/>
        <v>Consultor/a sènior (Easyvista / Arquitecte)</v>
      </c>
      <c r="C17" s="110"/>
      <c r="D17" s="110"/>
      <c r="E17" s="72"/>
      <c r="F17" s="72"/>
      <c r="G17" s="72"/>
      <c r="H17" s="111"/>
      <c r="I17" s="112"/>
      <c r="J17" s="112"/>
      <c r="K17" s="112"/>
      <c r="L17" s="40" t="s">
        <v>48</v>
      </c>
      <c r="M17" s="113">
        <f>IF($M$14="","",ROUND(SUMIF($AE$24:$AE$88,CONCATENATE(E17,"SI"),$AD$24:$AD$88)/12,2))</f>
        <v>0</v>
      </c>
      <c r="N17" s="114"/>
      <c r="O17" s="114"/>
      <c r="P17" s="115"/>
      <c r="Q17" s="116" t="str">
        <f>IF($Q$14="","",ROUND(SUMIF($AF$24:$AF$63,CONCATENATE(E17,"SI"),$AD$24:$AD$63)/12,2))</f>
        <v/>
      </c>
      <c r="R17" s="116"/>
      <c r="S17" s="116"/>
      <c r="T17" s="116"/>
      <c r="U17" s="116"/>
      <c r="V17" s="116"/>
      <c r="W17" s="116"/>
      <c r="X17" s="113" t="str">
        <f>IF($X$14="","",ROUND(SUMIF($AG$24:$AG$63,CONCATENATE(E17,"SI"),$AD$24:$AD$63)/12,2))</f>
        <v/>
      </c>
      <c r="Y17" s="115"/>
      <c r="Z17" s="113" t="str">
        <f>IF($Z$14="","",ROUND(SUMIF($AH$24:$AH$63,CONCATENATE(E17,"SI"),$AD$24:$AD$63)/12,2))</f>
        <v/>
      </c>
      <c r="AA17" s="115"/>
      <c r="AB17" s="113" t="str">
        <f>IF($AB$14="","",ROUND(SUMIF($AI$24:$AI$63,CONCATENATE(E17,"SI"),$AD$24:$AD$63)/12,2))</f>
        <v/>
      </c>
      <c r="AC17" s="115"/>
      <c r="AD17" s="73" t="str">
        <f>IF(OR(E17="",M16=""),"N/A",IF(AND(IF($L$14="","SI",IF(VLOOKUP($A$10,EXPERIENCIA_REQUERIDA_PERFIL!A:BD,4,FALSE)="NO","SI",L17))="SI",M17&gt;=$P$13,Q17&gt;=$W$13,X17&gt;=$Y$13),"OK","KO"))</f>
        <v>N/A</v>
      </c>
      <c r="AE17" s="74" t="str">
        <f t="shared" si="2"/>
        <v/>
      </c>
      <c r="AF17" s="74" t="str">
        <f t="shared" si="3"/>
        <v/>
      </c>
      <c r="AG17" s="74" t="str">
        <f t="shared" si="4"/>
        <v/>
      </c>
      <c r="AH17" s="74" t="str">
        <f t="shared" si="5"/>
        <v/>
      </c>
      <c r="AI17" s="74" t="str">
        <f t="shared" si="6"/>
        <v/>
      </c>
      <c r="AJ17" s="74">
        <f t="shared" si="1"/>
        <v>0</v>
      </c>
      <c r="AK17" s="49"/>
    </row>
    <row r="18" spans="1:37" ht="15.75" customHeight="1" x14ac:dyDescent="0.25">
      <c r="A18" s="64">
        <f t="shared" si="7"/>
        <v>4</v>
      </c>
      <c r="B18" s="110" t="str">
        <f t="shared" si="0"/>
        <v>Consultor/a sènior (Easyvista / Arquitecte)</v>
      </c>
      <c r="C18" s="110"/>
      <c r="D18" s="110"/>
      <c r="E18" s="72"/>
      <c r="F18" s="72"/>
      <c r="G18" s="72"/>
      <c r="H18" s="111"/>
      <c r="I18" s="112"/>
      <c r="J18" s="112"/>
      <c r="K18" s="112"/>
      <c r="L18" s="40" t="s">
        <v>48</v>
      </c>
      <c r="M18" s="113">
        <f>IF($M$14="","",ROUND(SUMIF($AE$24:$AE$88,CONCATENATE(E18,"SI"),$AD$24:$AD$88)/12,2))</f>
        <v>0</v>
      </c>
      <c r="N18" s="114"/>
      <c r="O18" s="114"/>
      <c r="P18" s="115"/>
      <c r="Q18" s="116" t="str">
        <f>IF($Q$14="","",ROUND(SUMIF($AF$24:$AF$63,CONCATENATE(E18,"SI"),$AD$24:$AD$63)/12,2))</f>
        <v/>
      </c>
      <c r="R18" s="116"/>
      <c r="S18" s="116"/>
      <c r="T18" s="116"/>
      <c r="U18" s="116"/>
      <c r="V18" s="116"/>
      <c r="W18" s="116"/>
      <c r="X18" s="113" t="str">
        <f>IF($X$14="","",ROUND(SUMIF($AG$24:$AG$63,CONCATENATE(E18,"SI"),$AD$24:$AD$63)/12,2))</f>
        <v/>
      </c>
      <c r="Y18" s="115"/>
      <c r="Z18" s="113" t="str">
        <f>IF($Z$14="","",ROUND(SUMIF($AH$24:$AH$63,CONCATENATE(E18,"SI"),$AD$24:$AD$63)/12,2))</f>
        <v/>
      </c>
      <c r="AA18" s="115"/>
      <c r="AB18" s="113" t="str">
        <f>IF($AB$14="","",ROUND(SUMIF($AI$24:$AI$63,CONCATENATE(E18,"SI"),$AD$24:$AD$63)/12,2))</f>
        <v/>
      </c>
      <c r="AC18" s="115"/>
      <c r="AD18" s="73" t="str">
        <f>IF(OR(E18="",M17=""),"N/A",IF(AND(IF($L$14="","SI",IF(VLOOKUP($A$10,EXPERIENCIA_REQUERIDA_PERFIL!A:BD,4,FALSE)="NO","SI",L18))="SI",M18&gt;=$P$13,Q18&gt;=$W$13,X18&gt;=$Y$13),"OK","KO"))</f>
        <v>N/A</v>
      </c>
      <c r="AE18" s="74" t="str">
        <f t="shared" si="2"/>
        <v/>
      </c>
      <c r="AF18" s="74" t="str">
        <f t="shared" si="3"/>
        <v/>
      </c>
      <c r="AG18" s="74" t="str">
        <f t="shared" si="4"/>
        <v/>
      </c>
      <c r="AH18" s="74" t="str">
        <f t="shared" si="5"/>
        <v/>
      </c>
      <c r="AI18" s="74" t="str">
        <f t="shared" si="6"/>
        <v/>
      </c>
      <c r="AJ18" s="74">
        <f t="shared" si="1"/>
        <v>0</v>
      </c>
      <c r="AK18" s="49"/>
    </row>
    <row r="19" spans="1:37" ht="15.75" customHeight="1" x14ac:dyDescent="0.25">
      <c r="A19" s="64">
        <f t="shared" si="7"/>
        <v>5</v>
      </c>
      <c r="B19" s="110" t="str">
        <f t="shared" si="0"/>
        <v>Consultor/a sènior (Easyvista / Arquitecte)</v>
      </c>
      <c r="C19" s="110"/>
      <c r="D19" s="110"/>
      <c r="E19" s="72"/>
      <c r="F19" s="72"/>
      <c r="G19" s="72"/>
      <c r="H19" s="111"/>
      <c r="I19" s="112"/>
      <c r="J19" s="112"/>
      <c r="K19" s="112"/>
      <c r="L19" s="40" t="s">
        <v>48</v>
      </c>
      <c r="M19" s="113">
        <f>IF($M$14="","",ROUND(SUMIF($AE$24:$AE$88,CONCATENATE(E19,"SI"),$AD$24:$AD$88)/12,2))</f>
        <v>0</v>
      </c>
      <c r="N19" s="114"/>
      <c r="O19" s="114"/>
      <c r="P19" s="115"/>
      <c r="Q19" s="116" t="str">
        <f>IF($Q$14="","",ROUND(SUMIF($AF$24:$AF$63,CONCATENATE(E19,"SI"),$AD$24:$AD$63)/12,2))</f>
        <v/>
      </c>
      <c r="R19" s="116"/>
      <c r="S19" s="116"/>
      <c r="T19" s="116"/>
      <c r="U19" s="116"/>
      <c r="V19" s="116"/>
      <c r="W19" s="116"/>
      <c r="X19" s="113" t="str">
        <f>IF($X$14="","",ROUND(SUMIF($AG$24:$AG$63,CONCATENATE(E19,"SI"),$AD$24:$AD$63)/12,2))</f>
        <v/>
      </c>
      <c r="Y19" s="115"/>
      <c r="Z19" s="113" t="str">
        <f>IF($Z$14="","",ROUND(SUMIF($AH$24:$AH$63,CONCATENATE(E19,"SI"),$AD$24:$AD$63)/12,2))</f>
        <v/>
      </c>
      <c r="AA19" s="115"/>
      <c r="AB19" s="113" t="str">
        <f>IF($AB$14="","",ROUND(SUMIF($AI$24:$AI$63,CONCATENATE(E19,"SI"),$AD$24:$AD$63)/12,2))</f>
        <v/>
      </c>
      <c r="AC19" s="115"/>
      <c r="AD19" s="73" t="str">
        <f>IF(OR(E19="",M18=""),"N/A",IF(AND(IF($L$14="","SI",IF(VLOOKUP($A$10,EXPERIENCIA_REQUERIDA_PERFIL!A:BD,4,FALSE)="NO","SI",L19))="SI",M19&gt;=$P$13,Q19&gt;=$W$13,X19&gt;=$Y$13),"OK","KO"))</f>
        <v>N/A</v>
      </c>
      <c r="AE19" s="74" t="str">
        <f t="shared" si="2"/>
        <v/>
      </c>
      <c r="AF19" s="74" t="str">
        <f t="shared" si="3"/>
        <v/>
      </c>
      <c r="AG19" s="74" t="str">
        <f t="shared" si="4"/>
        <v/>
      </c>
      <c r="AH19" s="74" t="str">
        <f t="shared" si="5"/>
        <v/>
      </c>
      <c r="AI19" s="74" t="str">
        <f t="shared" si="6"/>
        <v/>
      </c>
      <c r="AJ19" s="74">
        <f t="shared" si="1"/>
        <v>0</v>
      </c>
      <c r="AK19" s="49"/>
    </row>
    <row r="20" spans="1:37" ht="35.25" customHeight="1" x14ac:dyDescent="0.25">
      <c r="A20" s="64"/>
      <c r="AD20" s="70" t="s">
        <v>67</v>
      </c>
      <c r="AE20" s="75">
        <f t="shared" ref="AE20:AJ20" si="8">SUM(AE15:AE19)</f>
        <v>1</v>
      </c>
      <c r="AF20" s="75">
        <f t="shared" si="8"/>
        <v>0</v>
      </c>
      <c r="AG20" s="75">
        <f t="shared" si="8"/>
        <v>0</v>
      </c>
      <c r="AH20" s="75">
        <f t="shared" si="8"/>
        <v>0</v>
      </c>
      <c r="AI20" s="75">
        <f t="shared" si="8"/>
        <v>0</v>
      </c>
      <c r="AJ20" s="75">
        <f t="shared" si="8"/>
        <v>1</v>
      </c>
      <c r="AK20" s="49"/>
    </row>
    <row r="21" spans="1:37" s="35" customFormat="1" ht="39.75" customHeight="1" x14ac:dyDescent="0.25">
      <c r="A21" s="76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70" t="s">
        <v>65</v>
      </c>
      <c r="AE21" s="77">
        <f>MIN(AE13,AE12*AE20)</f>
        <v>1</v>
      </c>
      <c r="AF21" s="77">
        <f>MIN(AF13,AF12*AF20)</f>
        <v>0</v>
      </c>
      <c r="AG21" s="77">
        <f>MIN(AG13,AG12*AG20)</f>
        <v>0</v>
      </c>
      <c r="AH21" s="77">
        <f>MIN(AH13,AH12*AH20)</f>
        <v>0</v>
      </c>
      <c r="AI21" s="77">
        <f>MIN(AI13,AI12*AI20)</f>
        <v>0</v>
      </c>
      <c r="AJ21" s="77">
        <f>MIN($AJ$13,SUM(AJ15:AJ19))</f>
        <v>1</v>
      </c>
      <c r="AK21" s="49"/>
    </row>
    <row r="22" spans="1:37" s="35" customFormat="1" ht="33.75" customHeight="1" x14ac:dyDescent="0.25">
      <c r="A22" s="76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9"/>
    </row>
    <row r="23" spans="1:37" s="35" customFormat="1" ht="222.75" customHeight="1" x14ac:dyDescent="0.25">
      <c r="A23" s="76"/>
      <c r="B23" s="118" t="s">
        <v>15</v>
      </c>
      <c r="C23" s="119"/>
      <c r="D23" s="119"/>
      <c r="E23" s="126" t="s">
        <v>16</v>
      </c>
      <c r="F23" s="126"/>
      <c r="G23" s="126"/>
      <c r="H23" s="126"/>
      <c r="I23" s="126"/>
      <c r="J23" s="126"/>
      <c r="K23" s="126"/>
      <c r="L23" s="126"/>
      <c r="M23" s="126"/>
      <c r="N23" s="19" t="s">
        <v>18</v>
      </c>
      <c r="O23" s="19" t="s">
        <v>13</v>
      </c>
      <c r="P23" s="19" t="str">
        <f>M14</f>
        <v>Consultor/a sènior (Easyvista /Arquitecte) en diferents rols relacionats amb configuració, desplegament i integració d’EasyVista, incloent arquitectura de sistemes i seguretat TIC sempre relacionada amb la plataforma Easyvista</v>
      </c>
      <c r="Q23" s="127" t="str">
        <f>Q14</f>
        <v/>
      </c>
      <c r="R23" s="127"/>
      <c r="S23" s="127"/>
      <c r="T23" s="127"/>
      <c r="U23" s="127"/>
      <c r="V23" s="127"/>
      <c r="W23" s="28" t="str">
        <f>X14</f>
        <v/>
      </c>
      <c r="X23" s="19" t="str">
        <f>Z14</f>
        <v/>
      </c>
      <c r="Y23" s="19" t="str">
        <f>AB14</f>
        <v/>
      </c>
      <c r="Z23" s="19" t="s">
        <v>21</v>
      </c>
      <c r="AA23" s="19" t="s">
        <v>22</v>
      </c>
      <c r="AB23" s="19"/>
      <c r="AC23" s="19" t="s">
        <v>40</v>
      </c>
      <c r="AD23" s="19" t="s">
        <v>19</v>
      </c>
      <c r="AE23" s="48"/>
      <c r="AF23" s="48"/>
      <c r="AG23" s="48"/>
      <c r="AH23" s="48"/>
      <c r="AI23" s="48"/>
      <c r="AJ23" s="48"/>
      <c r="AK23" s="49"/>
    </row>
    <row r="24" spans="1:37" s="35" customFormat="1" ht="92.25" customHeight="1" x14ac:dyDescent="0.25">
      <c r="A24" s="76"/>
      <c r="B24" s="128" t="s">
        <v>52</v>
      </c>
      <c r="C24" s="128"/>
      <c r="D24" s="128"/>
      <c r="E24" s="129" t="s">
        <v>53</v>
      </c>
      <c r="F24" s="130"/>
      <c r="G24" s="130"/>
      <c r="H24" s="130"/>
      <c r="I24" s="130"/>
      <c r="J24" s="130"/>
      <c r="K24" s="130"/>
      <c r="L24" s="130"/>
      <c r="M24" s="131"/>
      <c r="N24" s="78"/>
      <c r="O24" s="78" t="s">
        <v>50</v>
      </c>
      <c r="P24" s="40" t="s">
        <v>2</v>
      </c>
      <c r="Q24" s="128" t="s">
        <v>3</v>
      </c>
      <c r="R24" s="128"/>
      <c r="S24" s="128"/>
      <c r="T24" s="128"/>
      <c r="U24" s="128"/>
      <c r="V24" s="128"/>
      <c r="W24" s="40" t="s">
        <v>3</v>
      </c>
      <c r="X24" s="40" t="s">
        <v>3</v>
      </c>
      <c r="Y24" s="40" t="s">
        <v>3</v>
      </c>
      <c r="Z24" s="79">
        <v>43101</v>
      </c>
      <c r="AA24" s="79">
        <v>44562</v>
      </c>
      <c r="AB24" s="79"/>
      <c r="AC24" s="80">
        <v>1</v>
      </c>
      <c r="AD24" s="81">
        <f t="shared" ref="AD24:AD87" si="9">ROUND((AA24-Z24)/365*12*AC24,2)</f>
        <v>48.03</v>
      </c>
      <c r="AE24" s="35" t="str">
        <f t="shared" ref="AE24:AE87" si="10">CONCATENATE(O24,P24)</f>
        <v>TR1SI</v>
      </c>
      <c r="AF24" s="35" t="str">
        <f t="shared" ref="AF24:AF87" si="11">CONCATENATE(O24,Q24)</f>
        <v>TR1NO</v>
      </c>
      <c r="AG24" s="35" t="str">
        <f t="shared" ref="AG24:AG87" si="12">CONCATENATE(O24,W24)</f>
        <v>TR1NO</v>
      </c>
      <c r="AH24" s="35" t="str">
        <f t="shared" ref="AH24:AH87" si="13">CONCATENATE(O24,X24)</f>
        <v>TR1NO</v>
      </c>
      <c r="AI24" s="35" t="str">
        <f>CONCATENATE(O24,Y24)</f>
        <v>TR1NO</v>
      </c>
      <c r="AK24" s="43"/>
    </row>
    <row r="25" spans="1:37" s="35" customFormat="1" ht="92.25" customHeight="1" x14ac:dyDescent="0.25">
      <c r="A25" s="76"/>
      <c r="B25" s="128"/>
      <c r="C25" s="128"/>
      <c r="D25" s="128"/>
      <c r="E25" s="129"/>
      <c r="F25" s="130"/>
      <c r="G25" s="130"/>
      <c r="H25" s="130"/>
      <c r="I25" s="130"/>
      <c r="J25" s="130"/>
      <c r="K25" s="130"/>
      <c r="L25" s="130"/>
      <c r="M25" s="131"/>
      <c r="N25" s="78"/>
      <c r="O25" s="78"/>
      <c r="P25" s="40" t="s">
        <v>48</v>
      </c>
      <c r="Q25" s="128" t="s">
        <v>48</v>
      </c>
      <c r="R25" s="128"/>
      <c r="S25" s="128"/>
      <c r="T25" s="128"/>
      <c r="U25" s="128"/>
      <c r="V25" s="128"/>
      <c r="W25" s="40" t="s">
        <v>48</v>
      </c>
      <c r="X25" s="40" t="s">
        <v>48</v>
      </c>
      <c r="Y25" s="40" t="s">
        <v>48</v>
      </c>
      <c r="Z25" s="79"/>
      <c r="AA25" s="79"/>
      <c r="AB25" s="79"/>
      <c r="AC25" s="80"/>
      <c r="AD25" s="81">
        <f t="shared" si="9"/>
        <v>0</v>
      </c>
      <c r="AE25" s="35" t="str">
        <f t="shared" si="10"/>
        <v>N/D</v>
      </c>
      <c r="AF25" s="35" t="str">
        <f t="shared" si="11"/>
        <v>N/D</v>
      </c>
      <c r="AG25" s="35" t="str">
        <f t="shared" si="12"/>
        <v>N/D</v>
      </c>
      <c r="AH25" s="35" t="str">
        <f t="shared" si="13"/>
        <v>N/D</v>
      </c>
      <c r="AI25" s="35" t="str">
        <f t="shared" ref="AI25:AI88" si="14">CONCATENATE(O25,Y25)</f>
        <v>N/D</v>
      </c>
      <c r="AK25" s="43"/>
    </row>
    <row r="26" spans="1:37" s="35" customFormat="1" ht="92.25" customHeight="1" x14ac:dyDescent="0.25">
      <c r="A26" s="76"/>
      <c r="B26" s="128"/>
      <c r="C26" s="128"/>
      <c r="D26" s="128"/>
      <c r="E26" s="129"/>
      <c r="F26" s="130"/>
      <c r="G26" s="130"/>
      <c r="H26" s="130"/>
      <c r="I26" s="130"/>
      <c r="J26" s="130"/>
      <c r="K26" s="130"/>
      <c r="L26" s="130"/>
      <c r="M26" s="131"/>
      <c r="N26" s="78"/>
      <c r="O26" s="78"/>
      <c r="P26" s="40" t="s">
        <v>48</v>
      </c>
      <c r="Q26" s="128" t="s">
        <v>48</v>
      </c>
      <c r="R26" s="128"/>
      <c r="S26" s="128"/>
      <c r="T26" s="128"/>
      <c r="U26" s="128"/>
      <c r="V26" s="128"/>
      <c r="W26" s="40" t="s">
        <v>48</v>
      </c>
      <c r="X26" s="40" t="s">
        <v>48</v>
      </c>
      <c r="Y26" s="40" t="s">
        <v>48</v>
      </c>
      <c r="Z26" s="79"/>
      <c r="AA26" s="79"/>
      <c r="AB26" s="79"/>
      <c r="AC26" s="80"/>
      <c r="AD26" s="81">
        <f t="shared" si="9"/>
        <v>0</v>
      </c>
      <c r="AE26" s="35" t="str">
        <f t="shared" si="10"/>
        <v>N/D</v>
      </c>
      <c r="AF26" s="35" t="str">
        <f t="shared" si="11"/>
        <v>N/D</v>
      </c>
      <c r="AG26" s="35" t="str">
        <f t="shared" si="12"/>
        <v>N/D</v>
      </c>
      <c r="AH26" s="35" t="str">
        <f t="shared" si="13"/>
        <v>N/D</v>
      </c>
      <c r="AI26" s="35" t="str">
        <f t="shared" si="14"/>
        <v>N/D</v>
      </c>
      <c r="AK26" s="43"/>
    </row>
    <row r="27" spans="1:37" s="35" customFormat="1" ht="92.25" customHeight="1" x14ac:dyDescent="0.25">
      <c r="A27" s="76"/>
      <c r="B27" s="128"/>
      <c r="C27" s="128"/>
      <c r="D27" s="128"/>
      <c r="E27" s="129"/>
      <c r="F27" s="130"/>
      <c r="G27" s="130"/>
      <c r="H27" s="130"/>
      <c r="I27" s="130"/>
      <c r="J27" s="130"/>
      <c r="K27" s="130"/>
      <c r="L27" s="130"/>
      <c r="M27" s="131"/>
      <c r="N27" s="78"/>
      <c r="O27" s="78"/>
      <c r="P27" s="40" t="s">
        <v>48</v>
      </c>
      <c r="Q27" s="128" t="s">
        <v>48</v>
      </c>
      <c r="R27" s="128"/>
      <c r="S27" s="128"/>
      <c r="T27" s="128"/>
      <c r="U27" s="128"/>
      <c r="V27" s="128"/>
      <c r="W27" s="40" t="s">
        <v>48</v>
      </c>
      <c r="X27" s="40" t="s">
        <v>48</v>
      </c>
      <c r="Y27" s="40" t="s">
        <v>48</v>
      </c>
      <c r="Z27" s="79"/>
      <c r="AA27" s="79"/>
      <c r="AB27" s="79"/>
      <c r="AC27" s="80"/>
      <c r="AD27" s="81">
        <f t="shared" si="9"/>
        <v>0</v>
      </c>
      <c r="AE27" s="35" t="str">
        <f t="shared" si="10"/>
        <v>N/D</v>
      </c>
      <c r="AF27" s="35" t="str">
        <f t="shared" si="11"/>
        <v>N/D</v>
      </c>
      <c r="AG27" s="35" t="str">
        <f t="shared" si="12"/>
        <v>N/D</v>
      </c>
      <c r="AH27" s="35" t="str">
        <f t="shared" si="13"/>
        <v>N/D</v>
      </c>
      <c r="AI27" s="35" t="str">
        <f t="shared" si="14"/>
        <v>N/D</v>
      </c>
      <c r="AK27" s="43"/>
    </row>
    <row r="28" spans="1:37" s="35" customFormat="1" ht="92.25" customHeight="1" x14ac:dyDescent="0.25">
      <c r="A28" s="76"/>
      <c r="B28" s="128"/>
      <c r="C28" s="128"/>
      <c r="D28" s="128"/>
      <c r="E28" s="129"/>
      <c r="F28" s="130"/>
      <c r="G28" s="130"/>
      <c r="H28" s="130"/>
      <c r="I28" s="130"/>
      <c r="J28" s="130"/>
      <c r="K28" s="130"/>
      <c r="L28" s="130"/>
      <c r="M28" s="131"/>
      <c r="N28" s="78"/>
      <c r="O28" s="78"/>
      <c r="P28" s="40" t="s">
        <v>48</v>
      </c>
      <c r="Q28" s="128" t="s">
        <v>48</v>
      </c>
      <c r="R28" s="128"/>
      <c r="S28" s="128"/>
      <c r="T28" s="128"/>
      <c r="U28" s="128"/>
      <c r="V28" s="128"/>
      <c r="W28" s="40" t="s">
        <v>48</v>
      </c>
      <c r="X28" s="40" t="s">
        <v>48</v>
      </c>
      <c r="Y28" s="40" t="s">
        <v>48</v>
      </c>
      <c r="Z28" s="79"/>
      <c r="AA28" s="79"/>
      <c r="AB28" s="79"/>
      <c r="AC28" s="80"/>
      <c r="AD28" s="81">
        <f t="shared" si="9"/>
        <v>0</v>
      </c>
      <c r="AE28" s="35" t="str">
        <f t="shared" si="10"/>
        <v>N/D</v>
      </c>
      <c r="AF28" s="35" t="str">
        <f t="shared" si="11"/>
        <v>N/D</v>
      </c>
      <c r="AG28" s="35" t="str">
        <f t="shared" si="12"/>
        <v>N/D</v>
      </c>
      <c r="AH28" s="35" t="str">
        <f t="shared" si="13"/>
        <v>N/D</v>
      </c>
      <c r="AI28" s="35" t="str">
        <f t="shared" si="14"/>
        <v>N/D</v>
      </c>
      <c r="AK28" s="43"/>
    </row>
    <row r="29" spans="1:37" s="35" customFormat="1" ht="92.25" customHeight="1" x14ac:dyDescent="0.25">
      <c r="A29" s="76"/>
      <c r="B29" s="128"/>
      <c r="C29" s="128"/>
      <c r="D29" s="128"/>
      <c r="E29" s="129"/>
      <c r="F29" s="130"/>
      <c r="G29" s="130"/>
      <c r="H29" s="130"/>
      <c r="I29" s="130"/>
      <c r="J29" s="130"/>
      <c r="K29" s="130"/>
      <c r="L29" s="130"/>
      <c r="M29" s="131"/>
      <c r="N29" s="78"/>
      <c r="O29" s="78"/>
      <c r="P29" s="40" t="s">
        <v>48</v>
      </c>
      <c r="Q29" s="128" t="s">
        <v>48</v>
      </c>
      <c r="R29" s="128"/>
      <c r="S29" s="128"/>
      <c r="T29" s="128"/>
      <c r="U29" s="128"/>
      <c r="V29" s="128"/>
      <c r="W29" s="40" t="s">
        <v>48</v>
      </c>
      <c r="X29" s="40" t="s">
        <v>48</v>
      </c>
      <c r="Y29" s="40" t="s">
        <v>48</v>
      </c>
      <c r="Z29" s="79"/>
      <c r="AA29" s="79"/>
      <c r="AB29" s="79"/>
      <c r="AC29" s="80"/>
      <c r="AD29" s="81">
        <f t="shared" si="9"/>
        <v>0</v>
      </c>
      <c r="AE29" s="35" t="str">
        <f t="shared" si="10"/>
        <v>N/D</v>
      </c>
      <c r="AF29" s="35" t="str">
        <f t="shared" si="11"/>
        <v>N/D</v>
      </c>
      <c r="AG29" s="35" t="str">
        <f t="shared" si="12"/>
        <v>N/D</v>
      </c>
      <c r="AH29" s="35" t="str">
        <f t="shared" si="13"/>
        <v>N/D</v>
      </c>
      <c r="AI29" s="35" t="str">
        <f t="shared" si="14"/>
        <v>N/D</v>
      </c>
      <c r="AK29" s="43"/>
    </row>
    <row r="30" spans="1:37" s="35" customFormat="1" ht="92.25" customHeight="1" x14ac:dyDescent="0.25">
      <c r="A30" s="76"/>
      <c r="B30" s="128"/>
      <c r="C30" s="128"/>
      <c r="D30" s="128"/>
      <c r="E30" s="129"/>
      <c r="F30" s="130"/>
      <c r="G30" s="130"/>
      <c r="H30" s="130"/>
      <c r="I30" s="130"/>
      <c r="J30" s="130"/>
      <c r="K30" s="130"/>
      <c r="L30" s="130"/>
      <c r="M30" s="131"/>
      <c r="N30" s="78"/>
      <c r="O30" s="78"/>
      <c r="P30" s="40" t="s">
        <v>48</v>
      </c>
      <c r="Q30" s="128" t="s">
        <v>48</v>
      </c>
      <c r="R30" s="128"/>
      <c r="S30" s="128"/>
      <c r="T30" s="128"/>
      <c r="U30" s="128"/>
      <c r="V30" s="128"/>
      <c r="W30" s="40" t="s">
        <v>48</v>
      </c>
      <c r="X30" s="40" t="s">
        <v>48</v>
      </c>
      <c r="Y30" s="40" t="s">
        <v>48</v>
      </c>
      <c r="Z30" s="79"/>
      <c r="AA30" s="79"/>
      <c r="AB30" s="79"/>
      <c r="AC30" s="80"/>
      <c r="AD30" s="81">
        <f t="shared" si="9"/>
        <v>0</v>
      </c>
      <c r="AE30" s="35" t="str">
        <f t="shared" si="10"/>
        <v>N/D</v>
      </c>
      <c r="AF30" s="35" t="str">
        <f t="shared" si="11"/>
        <v>N/D</v>
      </c>
      <c r="AG30" s="35" t="str">
        <f t="shared" si="12"/>
        <v>N/D</v>
      </c>
      <c r="AH30" s="35" t="str">
        <f t="shared" si="13"/>
        <v>N/D</v>
      </c>
      <c r="AI30" s="35" t="str">
        <f t="shared" si="14"/>
        <v>N/D</v>
      </c>
      <c r="AK30" s="43"/>
    </row>
    <row r="31" spans="1:37" s="35" customFormat="1" ht="92.25" customHeight="1" x14ac:dyDescent="0.25">
      <c r="A31" s="76"/>
      <c r="B31" s="128"/>
      <c r="C31" s="128"/>
      <c r="D31" s="128"/>
      <c r="E31" s="129"/>
      <c r="F31" s="130"/>
      <c r="G31" s="130"/>
      <c r="H31" s="130"/>
      <c r="I31" s="130"/>
      <c r="J31" s="130"/>
      <c r="K31" s="130"/>
      <c r="L31" s="130"/>
      <c r="M31" s="131"/>
      <c r="N31" s="78"/>
      <c r="O31" s="78"/>
      <c r="P31" s="40" t="s">
        <v>48</v>
      </c>
      <c r="Q31" s="128" t="s">
        <v>48</v>
      </c>
      <c r="R31" s="128"/>
      <c r="S31" s="128"/>
      <c r="T31" s="128"/>
      <c r="U31" s="128"/>
      <c r="V31" s="128"/>
      <c r="W31" s="40" t="s">
        <v>48</v>
      </c>
      <c r="X31" s="40" t="s">
        <v>48</v>
      </c>
      <c r="Y31" s="40" t="s">
        <v>48</v>
      </c>
      <c r="Z31" s="79"/>
      <c r="AA31" s="79"/>
      <c r="AB31" s="79"/>
      <c r="AC31" s="80"/>
      <c r="AD31" s="81">
        <f t="shared" si="9"/>
        <v>0</v>
      </c>
      <c r="AE31" s="35" t="str">
        <f t="shared" si="10"/>
        <v>N/D</v>
      </c>
      <c r="AF31" s="35" t="str">
        <f t="shared" si="11"/>
        <v>N/D</v>
      </c>
      <c r="AG31" s="35" t="str">
        <f t="shared" si="12"/>
        <v>N/D</v>
      </c>
      <c r="AH31" s="35" t="str">
        <f t="shared" si="13"/>
        <v>N/D</v>
      </c>
      <c r="AI31" s="35" t="str">
        <f t="shared" si="14"/>
        <v>N/D</v>
      </c>
      <c r="AK31" s="43"/>
    </row>
    <row r="32" spans="1:37" s="35" customFormat="1" ht="92.25" customHeight="1" x14ac:dyDescent="0.25">
      <c r="A32" s="76"/>
      <c r="B32" s="128"/>
      <c r="C32" s="128"/>
      <c r="D32" s="128"/>
      <c r="E32" s="129"/>
      <c r="F32" s="130"/>
      <c r="G32" s="130"/>
      <c r="H32" s="130"/>
      <c r="I32" s="130"/>
      <c r="J32" s="130"/>
      <c r="K32" s="130"/>
      <c r="L32" s="130"/>
      <c r="M32" s="131"/>
      <c r="N32" s="78"/>
      <c r="O32" s="78"/>
      <c r="P32" s="40" t="s">
        <v>48</v>
      </c>
      <c r="Q32" s="128" t="s">
        <v>48</v>
      </c>
      <c r="R32" s="128"/>
      <c r="S32" s="128"/>
      <c r="T32" s="128"/>
      <c r="U32" s="128"/>
      <c r="V32" s="128"/>
      <c r="W32" s="40" t="s">
        <v>48</v>
      </c>
      <c r="X32" s="40" t="s">
        <v>48</v>
      </c>
      <c r="Y32" s="40" t="s">
        <v>48</v>
      </c>
      <c r="Z32" s="79"/>
      <c r="AA32" s="79"/>
      <c r="AB32" s="79"/>
      <c r="AC32" s="80"/>
      <c r="AD32" s="81">
        <f t="shared" si="9"/>
        <v>0</v>
      </c>
      <c r="AE32" s="35" t="str">
        <f t="shared" si="10"/>
        <v>N/D</v>
      </c>
      <c r="AF32" s="35" t="str">
        <f t="shared" si="11"/>
        <v>N/D</v>
      </c>
      <c r="AG32" s="35" t="str">
        <f t="shared" si="12"/>
        <v>N/D</v>
      </c>
      <c r="AH32" s="35" t="str">
        <f t="shared" si="13"/>
        <v>N/D</v>
      </c>
      <c r="AI32" s="35" t="str">
        <f t="shared" si="14"/>
        <v>N/D</v>
      </c>
      <c r="AK32" s="43"/>
    </row>
    <row r="33" spans="1:37" s="35" customFormat="1" ht="92.25" customHeight="1" x14ac:dyDescent="0.25">
      <c r="A33" s="76"/>
      <c r="B33" s="128"/>
      <c r="C33" s="128"/>
      <c r="D33" s="128"/>
      <c r="E33" s="129"/>
      <c r="F33" s="130"/>
      <c r="G33" s="130"/>
      <c r="H33" s="130"/>
      <c r="I33" s="130"/>
      <c r="J33" s="130"/>
      <c r="K33" s="130"/>
      <c r="L33" s="130"/>
      <c r="M33" s="131"/>
      <c r="N33" s="78"/>
      <c r="O33" s="78"/>
      <c r="P33" s="40" t="s">
        <v>48</v>
      </c>
      <c r="Q33" s="128" t="s">
        <v>48</v>
      </c>
      <c r="R33" s="128"/>
      <c r="S33" s="128"/>
      <c r="T33" s="128"/>
      <c r="U33" s="128"/>
      <c r="V33" s="128"/>
      <c r="W33" s="40" t="s">
        <v>48</v>
      </c>
      <c r="X33" s="40" t="s">
        <v>48</v>
      </c>
      <c r="Y33" s="40" t="s">
        <v>48</v>
      </c>
      <c r="Z33" s="79"/>
      <c r="AA33" s="79"/>
      <c r="AB33" s="79"/>
      <c r="AC33" s="80"/>
      <c r="AD33" s="81">
        <f t="shared" si="9"/>
        <v>0</v>
      </c>
      <c r="AE33" s="35" t="str">
        <f t="shared" si="10"/>
        <v>N/D</v>
      </c>
      <c r="AF33" s="35" t="str">
        <f t="shared" si="11"/>
        <v>N/D</v>
      </c>
      <c r="AG33" s="35" t="str">
        <f t="shared" si="12"/>
        <v>N/D</v>
      </c>
      <c r="AH33" s="35" t="str">
        <f t="shared" si="13"/>
        <v>N/D</v>
      </c>
      <c r="AI33" s="35" t="str">
        <f t="shared" si="14"/>
        <v>N/D</v>
      </c>
      <c r="AK33" s="43"/>
    </row>
    <row r="34" spans="1:37" s="35" customFormat="1" ht="92.25" customHeight="1" x14ac:dyDescent="0.25">
      <c r="A34" s="76"/>
      <c r="B34" s="128"/>
      <c r="C34" s="128"/>
      <c r="D34" s="128"/>
      <c r="E34" s="129"/>
      <c r="F34" s="130"/>
      <c r="G34" s="130"/>
      <c r="H34" s="130"/>
      <c r="I34" s="130"/>
      <c r="J34" s="130"/>
      <c r="K34" s="130"/>
      <c r="L34" s="130"/>
      <c r="M34" s="131"/>
      <c r="N34" s="78"/>
      <c r="O34" s="78"/>
      <c r="P34" s="40" t="s">
        <v>48</v>
      </c>
      <c r="Q34" s="128" t="s">
        <v>48</v>
      </c>
      <c r="R34" s="128"/>
      <c r="S34" s="128"/>
      <c r="T34" s="128"/>
      <c r="U34" s="128"/>
      <c r="V34" s="128"/>
      <c r="W34" s="40" t="s">
        <v>48</v>
      </c>
      <c r="X34" s="40" t="s">
        <v>48</v>
      </c>
      <c r="Y34" s="40" t="s">
        <v>48</v>
      </c>
      <c r="Z34" s="79"/>
      <c r="AA34" s="79"/>
      <c r="AB34" s="79"/>
      <c r="AC34" s="80"/>
      <c r="AD34" s="81">
        <f t="shared" si="9"/>
        <v>0</v>
      </c>
      <c r="AE34" s="35" t="str">
        <f t="shared" si="10"/>
        <v>N/D</v>
      </c>
      <c r="AF34" s="35" t="str">
        <f t="shared" si="11"/>
        <v>N/D</v>
      </c>
      <c r="AG34" s="35" t="str">
        <f t="shared" si="12"/>
        <v>N/D</v>
      </c>
      <c r="AH34" s="35" t="str">
        <f t="shared" si="13"/>
        <v>N/D</v>
      </c>
      <c r="AI34" s="35" t="str">
        <f t="shared" si="14"/>
        <v>N/D</v>
      </c>
      <c r="AK34" s="43"/>
    </row>
    <row r="35" spans="1:37" s="35" customFormat="1" ht="92.25" customHeight="1" x14ac:dyDescent="0.25">
      <c r="A35" s="76"/>
      <c r="B35" s="128"/>
      <c r="C35" s="128"/>
      <c r="D35" s="128"/>
      <c r="E35" s="129"/>
      <c r="F35" s="130"/>
      <c r="G35" s="130"/>
      <c r="H35" s="130"/>
      <c r="I35" s="130"/>
      <c r="J35" s="130"/>
      <c r="K35" s="130"/>
      <c r="L35" s="130"/>
      <c r="M35" s="131"/>
      <c r="N35" s="78"/>
      <c r="O35" s="78"/>
      <c r="P35" s="40" t="s">
        <v>48</v>
      </c>
      <c r="Q35" s="128" t="s">
        <v>48</v>
      </c>
      <c r="R35" s="128"/>
      <c r="S35" s="128"/>
      <c r="T35" s="128"/>
      <c r="U35" s="128"/>
      <c r="V35" s="128"/>
      <c r="W35" s="40" t="s">
        <v>48</v>
      </c>
      <c r="X35" s="40" t="s">
        <v>48</v>
      </c>
      <c r="Y35" s="40" t="s">
        <v>48</v>
      </c>
      <c r="Z35" s="79"/>
      <c r="AA35" s="79"/>
      <c r="AB35" s="79"/>
      <c r="AC35" s="80"/>
      <c r="AD35" s="81">
        <f t="shared" si="9"/>
        <v>0</v>
      </c>
      <c r="AE35" s="35" t="str">
        <f t="shared" si="10"/>
        <v>N/D</v>
      </c>
      <c r="AF35" s="35" t="str">
        <f t="shared" si="11"/>
        <v>N/D</v>
      </c>
      <c r="AG35" s="35" t="str">
        <f t="shared" si="12"/>
        <v>N/D</v>
      </c>
      <c r="AH35" s="35" t="str">
        <f t="shared" si="13"/>
        <v>N/D</v>
      </c>
      <c r="AI35" s="35" t="str">
        <f t="shared" si="14"/>
        <v>N/D</v>
      </c>
      <c r="AK35" s="43"/>
    </row>
    <row r="36" spans="1:37" s="35" customFormat="1" ht="92.25" customHeight="1" x14ac:dyDescent="0.25">
      <c r="A36" s="76"/>
      <c r="B36" s="128"/>
      <c r="C36" s="128"/>
      <c r="D36" s="128"/>
      <c r="E36" s="129"/>
      <c r="F36" s="130"/>
      <c r="G36" s="130"/>
      <c r="H36" s="130"/>
      <c r="I36" s="130"/>
      <c r="J36" s="130"/>
      <c r="K36" s="130"/>
      <c r="L36" s="130"/>
      <c r="M36" s="131"/>
      <c r="N36" s="78"/>
      <c r="O36" s="78"/>
      <c r="P36" s="40" t="s">
        <v>48</v>
      </c>
      <c r="Q36" s="128" t="s">
        <v>48</v>
      </c>
      <c r="R36" s="128"/>
      <c r="S36" s="128"/>
      <c r="T36" s="128"/>
      <c r="U36" s="128"/>
      <c r="V36" s="128"/>
      <c r="W36" s="40" t="s">
        <v>48</v>
      </c>
      <c r="X36" s="40" t="s">
        <v>48</v>
      </c>
      <c r="Y36" s="40" t="s">
        <v>48</v>
      </c>
      <c r="Z36" s="79"/>
      <c r="AA36" s="79"/>
      <c r="AB36" s="79"/>
      <c r="AC36" s="80"/>
      <c r="AD36" s="81">
        <f t="shared" si="9"/>
        <v>0</v>
      </c>
      <c r="AE36" s="35" t="str">
        <f t="shared" si="10"/>
        <v>N/D</v>
      </c>
      <c r="AF36" s="35" t="str">
        <f t="shared" si="11"/>
        <v>N/D</v>
      </c>
      <c r="AG36" s="35" t="str">
        <f t="shared" si="12"/>
        <v>N/D</v>
      </c>
      <c r="AH36" s="35" t="str">
        <f t="shared" si="13"/>
        <v>N/D</v>
      </c>
      <c r="AI36" s="35" t="str">
        <f t="shared" si="14"/>
        <v>N/D</v>
      </c>
      <c r="AK36" s="43"/>
    </row>
    <row r="37" spans="1:37" s="35" customFormat="1" ht="92.25" customHeight="1" x14ac:dyDescent="0.25">
      <c r="A37" s="76"/>
      <c r="B37" s="128"/>
      <c r="C37" s="128"/>
      <c r="D37" s="128"/>
      <c r="E37" s="129"/>
      <c r="F37" s="130"/>
      <c r="G37" s="130"/>
      <c r="H37" s="130"/>
      <c r="I37" s="130"/>
      <c r="J37" s="130"/>
      <c r="K37" s="130"/>
      <c r="L37" s="130"/>
      <c r="M37" s="131"/>
      <c r="N37" s="78"/>
      <c r="O37" s="78"/>
      <c r="P37" s="40" t="s">
        <v>48</v>
      </c>
      <c r="Q37" s="128" t="s">
        <v>48</v>
      </c>
      <c r="R37" s="128"/>
      <c r="S37" s="128"/>
      <c r="T37" s="128"/>
      <c r="U37" s="128"/>
      <c r="V37" s="128"/>
      <c r="W37" s="40" t="s">
        <v>48</v>
      </c>
      <c r="X37" s="40" t="s">
        <v>48</v>
      </c>
      <c r="Y37" s="40" t="s">
        <v>48</v>
      </c>
      <c r="Z37" s="79"/>
      <c r="AA37" s="79"/>
      <c r="AB37" s="79"/>
      <c r="AC37" s="80"/>
      <c r="AD37" s="81">
        <f t="shared" si="9"/>
        <v>0</v>
      </c>
      <c r="AE37" s="35" t="str">
        <f t="shared" si="10"/>
        <v>N/D</v>
      </c>
      <c r="AF37" s="35" t="str">
        <f t="shared" si="11"/>
        <v>N/D</v>
      </c>
      <c r="AG37" s="35" t="str">
        <f t="shared" si="12"/>
        <v>N/D</v>
      </c>
      <c r="AH37" s="35" t="str">
        <f t="shared" si="13"/>
        <v>N/D</v>
      </c>
      <c r="AI37" s="35" t="str">
        <f t="shared" si="14"/>
        <v>N/D</v>
      </c>
      <c r="AK37" s="43"/>
    </row>
    <row r="38" spans="1:37" s="35" customFormat="1" ht="92.25" customHeight="1" x14ac:dyDescent="0.25">
      <c r="A38" s="76"/>
      <c r="B38" s="128"/>
      <c r="C38" s="128"/>
      <c r="D38" s="128"/>
      <c r="E38" s="129"/>
      <c r="F38" s="130"/>
      <c r="G38" s="130"/>
      <c r="H38" s="130"/>
      <c r="I38" s="130"/>
      <c r="J38" s="130"/>
      <c r="K38" s="130"/>
      <c r="L38" s="130"/>
      <c r="M38" s="131"/>
      <c r="N38" s="78"/>
      <c r="O38" s="78"/>
      <c r="P38" s="40" t="s">
        <v>48</v>
      </c>
      <c r="Q38" s="128" t="s">
        <v>48</v>
      </c>
      <c r="R38" s="128"/>
      <c r="S38" s="128"/>
      <c r="T38" s="128"/>
      <c r="U38" s="128"/>
      <c r="V38" s="128"/>
      <c r="W38" s="40" t="s">
        <v>48</v>
      </c>
      <c r="X38" s="40" t="s">
        <v>48</v>
      </c>
      <c r="Y38" s="40" t="s">
        <v>48</v>
      </c>
      <c r="Z38" s="79"/>
      <c r="AA38" s="79"/>
      <c r="AB38" s="79"/>
      <c r="AC38" s="80"/>
      <c r="AD38" s="81">
        <f t="shared" si="9"/>
        <v>0</v>
      </c>
      <c r="AE38" s="35" t="str">
        <f t="shared" si="10"/>
        <v>N/D</v>
      </c>
      <c r="AF38" s="35" t="str">
        <f t="shared" si="11"/>
        <v>N/D</v>
      </c>
      <c r="AG38" s="35" t="str">
        <f t="shared" si="12"/>
        <v>N/D</v>
      </c>
      <c r="AH38" s="35" t="str">
        <f t="shared" si="13"/>
        <v>N/D</v>
      </c>
      <c r="AI38" s="35" t="str">
        <f t="shared" si="14"/>
        <v>N/D</v>
      </c>
      <c r="AK38" s="43"/>
    </row>
    <row r="39" spans="1:37" s="35" customFormat="1" ht="92.25" customHeight="1" x14ac:dyDescent="0.25">
      <c r="A39" s="76"/>
      <c r="B39" s="128"/>
      <c r="C39" s="128"/>
      <c r="D39" s="128"/>
      <c r="E39" s="129"/>
      <c r="F39" s="130"/>
      <c r="G39" s="130"/>
      <c r="H39" s="130"/>
      <c r="I39" s="130"/>
      <c r="J39" s="130"/>
      <c r="K39" s="130"/>
      <c r="L39" s="130"/>
      <c r="M39" s="131"/>
      <c r="N39" s="78"/>
      <c r="O39" s="78"/>
      <c r="P39" s="40" t="s">
        <v>48</v>
      </c>
      <c r="Q39" s="128" t="s">
        <v>48</v>
      </c>
      <c r="R39" s="128"/>
      <c r="S39" s="128"/>
      <c r="T39" s="128"/>
      <c r="U39" s="128"/>
      <c r="V39" s="128"/>
      <c r="W39" s="40" t="s">
        <v>48</v>
      </c>
      <c r="X39" s="40" t="s">
        <v>48</v>
      </c>
      <c r="Y39" s="40" t="s">
        <v>48</v>
      </c>
      <c r="Z39" s="79"/>
      <c r="AA39" s="79"/>
      <c r="AB39" s="79"/>
      <c r="AC39" s="80"/>
      <c r="AD39" s="81">
        <f t="shared" si="9"/>
        <v>0</v>
      </c>
      <c r="AE39" s="35" t="str">
        <f t="shared" si="10"/>
        <v>N/D</v>
      </c>
      <c r="AF39" s="35" t="str">
        <f t="shared" si="11"/>
        <v>N/D</v>
      </c>
      <c r="AG39" s="35" t="str">
        <f t="shared" si="12"/>
        <v>N/D</v>
      </c>
      <c r="AH39" s="35" t="str">
        <f t="shared" si="13"/>
        <v>N/D</v>
      </c>
      <c r="AI39" s="35" t="str">
        <f t="shared" si="14"/>
        <v>N/D</v>
      </c>
      <c r="AK39" s="43"/>
    </row>
    <row r="40" spans="1:37" s="35" customFormat="1" ht="92.25" customHeight="1" x14ac:dyDescent="0.25">
      <c r="A40" s="76"/>
      <c r="B40" s="128"/>
      <c r="C40" s="128"/>
      <c r="D40" s="128"/>
      <c r="E40" s="129"/>
      <c r="F40" s="130"/>
      <c r="G40" s="130"/>
      <c r="H40" s="130"/>
      <c r="I40" s="130"/>
      <c r="J40" s="130"/>
      <c r="K40" s="130"/>
      <c r="L40" s="130"/>
      <c r="M40" s="131"/>
      <c r="N40" s="78"/>
      <c r="O40" s="78"/>
      <c r="P40" s="40" t="s">
        <v>48</v>
      </c>
      <c r="Q40" s="128" t="s">
        <v>48</v>
      </c>
      <c r="R40" s="128"/>
      <c r="S40" s="128"/>
      <c r="T40" s="128"/>
      <c r="U40" s="128"/>
      <c r="V40" s="128"/>
      <c r="W40" s="40" t="s">
        <v>48</v>
      </c>
      <c r="X40" s="40" t="s">
        <v>48</v>
      </c>
      <c r="Y40" s="40" t="s">
        <v>48</v>
      </c>
      <c r="Z40" s="79"/>
      <c r="AA40" s="79"/>
      <c r="AB40" s="79"/>
      <c r="AC40" s="80"/>
      <c r="AD40" s="81">
        <f t="shared" si="9"/>
        <v>0</v>
      </c>
      <c r="AE40" s="35" t="str">
        <f t="shared" si="10"/>
        <v>N/D</v>
      </c>
      <c r="AF40" s="35" t="str">
        <f t="shared" si="11"/>
        <v>N/D</v>
      </c>
      <c r="AG40" s="35" t="str">
        <f t="shared" si="12"/>
        <v>N/D</v>
      </c>
      <c r="AH40" s="35" t="str">
        <f t="shared" si="13"/>
        <v>N/D</v>
      </c>
      <c r="AI40" s="35" t="str">
        <f t="shared" si="14"/>
        <v>N/D</v>
      </c>
      <c r="AK40" s="43"/>
    </row>
    <row r="41" spans="1:37" s="35" customFormat="1" ht="92.25" customHeight="1" x14ac:dyDescent="0.25">
      <c r="A41" s="76"/>
      <c r="B41" s="128"/>
      <c r="C41" s="128"/>
      <c r="D41" s="128"/>
      <c r="E41" s="129"/>
      <c r="F41" s="130"/>
      <c r="G41" s="130"/>
      <c r="H41" s="130"/>
      <c r="I41" s="130"/>
      <c r="J41" s="130"/>
      <c r="K41" s="130"/>
      <c r="L41" s="130"/>
      <c r="M41" s="131"/>
      <c r="N41" s="78"/>
      <c r="O41" s="78"/>
      <c r="P41" s="40" t="s">
        <v>48</v>
      </c>
      <c r="Q41" s="128" t="s">
        <v>48</v>
      </c>
      <c r="R41" s="128"/>
      <c r="S41" s="128"/>
      <c r="T41" s="128"/>
      <c r="U41" s="128"/>
      <c r="V41" s="128"/>
      <c r="W41" s="40" t="s">
        <v>48</v>
      </c>
      <c r="X41" s="40" t="s">
        <v>48</v>
      </c>
      <c r="Y41" s="40" t="s">
        <v>48</v>
      </c>
      <c r="Z41" s="79"/>
      <c r="AA41" s="79"/>
      <c r="AB41" s="79"/>
      <c r="AC41" s="80"/>
      <c r="AD41" s="81">
        <f t="shared" si="9"/>
        <v>0</v>
      </c>
      <c r="AE41" s="35" t="str">
        <f t="shared" si="10"/>
        <v>N/D</v>
      </c>
      <c r="AF41" s="35" t="str">
        <f t="shared" si="11"/>
        <v>N/D</v>
      </c>
      <c r="AG41" s="35" t="str">
        <f t="shared" si="12"/>
        <v>N/D</v>
      </c>
      <c r="AH41" s="35" t="str">
        <f t="shared" si="13"/>
        <v>N/D</v>
      </c>
      <c r="AI41" s="35" t="str">
        <f t="shared" si="14"/>
        <v>N/D</v>
      </c>
      <c r="AK41" s="43"/>
    </row>
    <row r="42" spans="1:37" s="35" customFormat="1" ht="92.25" customHeight="1" x14ac:dyDescent="0.25">
      <c r="A42" s="76"/>
      <c r="B42" s="128"/>
      <c r="C42" s="128"/>
      <c r="D42" s="128"/>
      <c r="E42" s="129"/>
      <c r="F42" s="130"/>
      <c r="G42" s="130"/>
      <c r="H42" s="130"/>
      <c r="I42" s="130"/>
      <c r="J42" s="130"/>
      <c r="K42" s="130"/>
      <c r="L42" s="130"/>
      <c r="M42" s="131"/>
      <c r="N42" s="78"/>
      <c r="O42" s="78"/>
      <c r="P42" s="40" t="s">
        <v>48</v>
      </c>
      <c r="Q42" s="128" t="s">
        <v>48</v>
      </c>
      <c r="R42" s="128"/>
      <c r="S42" s="128"/>
      <c r="T42" s="128"/>
      <c r="U42" s="128"/>
      <c r="V42" s="128"/>
      <c r="W42" s="40" t="s">
        <v>48</v>
      </c>
      <c r="X42" s="40" t="s">
        <v>48</v>
      </c>
      <c r="Y42" s="40" t="s">
        <v>48</v>
      </c>
      <c r="Z42" s="79"/>
      <c r="AA42" s="79"/>
      <c r="AB42" s="79"/>
      <c r="AC42" s="80"/>
      <c r="AD42" s="81">
        <f t="shared" si="9"/>
        <v>0</v>
      </c>
      <c r="AE42" s="35" t="str">
        <f t="shared" si="10"/>
        <v>N/D</v>
      </c>
      <c r="AF42" s="35" t="str">
        <f t="shared" si="11"/>
        <v>N/D</v>
      </c>
      <c r="AG42" s="35" t="str">
        <f t="shared" si="12"/>
        <v>N/D</v>
      </c>
      <c r="AH42" s="35" t="str">
        <f t="shared" si="13"/>
        <v>N/D</v>
      </c>
      <c r="AI42" s="35" t="str">
        <f t="shared" si="14"/>
        <v>N/D</v>
      </c>
      <c r="AK42" s="43"/>
    </row>
    <row r="43" spans="1:37" s="35" customFormat="1" ht="92.25" customHeight="1" x14ac:dyDescent="0.25">
      <c r="A43" s="76"/>
      <c r="B43" s="128"/>
      <c r="C43" s="128"/>
      <c r="D43" s="128"/>
      <c r="E43" s="129"/>
      <c r="F43" s="130"/>
      <c r="G43" s="130"/>
      <c r="H43" s="130"/>
      <c r="I43" s="130"/>
      <c r="J43" s="130"/>
      <c r="K43" s="130"/>
      <c r="L43" s="130"/>
      <c r="M43" s="131"/>
      <c r="N43" s="78"/>
      <c r="O43" s="78"/>
      <c r="P43" s="40" t="s">
        <v>48</v>
      </c>
      <c r="Q43" s="128" t="s">
        <v>48</v>
      </c>
      <c r="R43" s="128"/>
      <c r="S43" s="128"/>
      <c r="T43" s="128"/>
      <c r="U43" s="128"/>
      <c r="V43" s="128"/>
      <c r="W43" s="40" t="s">
        <v>48</v>
      </c>
      <c r="X43" s="40" t="s">
        <v>48</v>
      </c>
      <c r="Y43" s="40" t="s">
        <v>48</v>
      </c>
      <c r="Z43" s="79"/>
      <c r="AA43" s="79"/>
      <c r="AB43" s="79"/>
      <c r="AC43" s="80"/>
      <c r="AD43" s="81">
        <f t="shared" si="9"/>
        <v>0</v>
      </c>
      <c r="AE43" s="35" t="str">
        <f t="shared" si="10"/>
        <v>N/D</v>
      </c>
      <c r="AF43" s="35" t="str">
        <f t="shared" si="11"/>
        <v>N/D</v>
      </c>
      <c r="AG43" s="35" t="str">
        <f t="shared" si="12"/>
        <v>N/D</v>
      </c>
      <c r="AH43" s="35" t="str">
        <f t="shared" si="13"/>
        <v>N/D</v>
      </c>
      <c r="AI43" s="35" t="str">
        <f t="shared" si="14"/>
        <v>N/D</v>
      </c>
      <c r="AK43" s="43"/>
    </row>
    <row r="44" spans="1:37" s="35" customFormat="1" ht="92.25" customHeight="1" x14ac:dyDescent="0.25">
      <c r="A44" s="76"/>
      <c r="B44" s="128"/>
      <c r="C44" s="128"/>
      <c r="D44" s="128"/>
      <c r="E44" s="129"/>
      <c r="F44" s="130"/>
      <c r="G44" s="130"/>
      <c r="H44" s="130"/>
      <c r="I44" s="130"/>
      <c r="J44" s="130"/>
      <c r="K44" s="130"/>
      <c r="L44" s="130"/>
      <c r="M44" s="131"/>
      <c r="N44" s="78"/>
      <c r="O44" s="78"/>
      <c r="P44" s="40" t="s">
        <v>48</v>
      </c>
      <c r="Q44" s="128" t="s">
        <v>48</v>
      </c>
      <c r="R44" s="128"/>
      <c r="S44" s="128"/>
      <c r="T44" s="128"/>
      <c r="U44" s="128"/>
      <c r="V44" s="128"/>
      <c r="W44" s="40" t="s">
        <v>48</v>
      </c>
      <c r="X44" s="40" t="s">
        <v>48</v>
      </c>
      <c r="Y44" s="40" t="s">
        <v>48</v>
      </c>
      <c r="Z44" s="79"/>
      <c r="AA44" s="79"/>
      <c r="AB44" s="79"/>
      <c r="AC44" s="80"/>
      <c r="AD44" s="81">
        <f t="shared" si="9"/>
        <v>0</v>
      </c>
      <c r="AE44" s="35" t="str">
        <f t="shared" si="10"/>
        <v>N/D</v>
      </c>
      <c r="AF44" s="35" t="str">
        <f t="shared" si="11"/>
        <v>N/D</v>
      </c>
      <c r="AG44" s="35" t="str">
        <f t="shared" si="12"/>
        <v>N/D</v>
      </c>
      <c r="AH44" s="35" t="str">
        <f t="shared" si="13"/>
        <v>N/D</v>
      </c>
      <c r="AI44" s="35" t="str">
        <f t="shared" si="14"/>
        <v>N/D</v>
      </c>
      <c r="AK44" s="43"/>
    </row>
    <row r="45" spans="1:37" s="35" customFormat="1" ht="92.25" customHeight="1" x14ac:dyDescent="0.25">
      <c r="A45" s="76"/>
      <c r="B45" s="128"/>
      <c r="C45" s="128"/>
      <c r="D45" s="128"/>
      <c r="E45" s="129"/>
      <c r="F45" s="130"/>
      <c r="G45" s="130"/>
      <c r="H45" s="130"/>
      <c r="I45" s="130"/>
      <c r="J45" s="130"/>
      <c r="K45" s="130"/>
      <c r="L45" s="130"/>
      <c r="M45" s="131"/>
      <c r="N45" s="78"/>
      <c r="O45" s="78"/>
      <c r="P45" s="40" t="s">
        <v>48</v>
      </c>
      <c r="Q45" s="128" t="s">
        <v>48</v>
      </c>
      <c r="R45" s="128"/>
      <c r="S45" s="128"/>
      <c r="T45" s="128"/>
      <c r="U45" s="128"/>
      <c r="V45" s="128"/>
      <c r="W45" s="40" t="s">
        <v>48</v>
      </c>
      <c r="X45" s="40" t="s">
        <v>48</v>
      </c>
      <c r="Y45" s="40" t="s">
        <v>48</v>
      </c>
      <c r="Z45" s="79"/>
      <c r="AA45" s="79"/>
      <c r="AB45" s="79"/>
      <c r="AC45" s="80"/>
      <c r="AD45" s="81">
        <f t="shared" si="9"/>
        <v>0</v>
      </c>
      <c r="AE45" s="35" t="str">
        <f t="shared" si="10"/>
        <v>N/D</v>
      </c>
      <c r="AF45" s="35" t="str">
        <f t="shared" si="11"/>
        <v>N/D</v>
      </c>
      <c r="AG45" s="35" t="str">
        <f t="shared" si="12"/>
        <v>N/D</v>
      </c>
      <c r="AH45" s="35" t="str">
        <f t="shared" si="13"/>
        <v>N/D</v>
      </c>
      <c r="AI45" s="35" t="str">
        <f t="shared" si="14"/>
        <v>N/D</v>
      </c>
      <c r="AK45" s="43"/>
    </row>
    <row r="46" spans="1:37" s="35" customFormat="1" ht="92.25" customHeight="1" x14ac:dyDescent="0.25">
      <c r="A46" s="76"/>
      <c r="B46" s="128"/>
      <c r="C46" s="128"/>
      <c r="D46" s="128"/>
      <c r="E46" s="129"/>
      <c r="F46" s="130"/>
      <c r="G46" s="130"/>
      <c r="H46" s="130"/>
      <c r="I46" s="130"/>
      <c r="J46" s="130"/>
      <c r="K46" s="130"/>
      <c r="L46" s="130"/>
      <c r="M46" s="131"/>
      <c r="N46" s="78"/>
      <c r="O46" s="78"/>
      <c r="P46" s="40" t="s">
        <v>48</v>
      </c>
      <c r="Q46" s="128" t="s">
        <v>48</v>
      </c>
      <c r="R46" s="128"/>
      <c r="S46" s="128"/>
      <c r="T46" s="128"/>
      <c r="U46" s="128"/>
      <c r="V46" s="128"/>
      <c r="W46" s="40" t="s">
        <v>48</v>
      </c>
      <c r="X46" s="40" t="s">
        <v>48</v>
      </c>
      <c r="Y46" s="40" t="s">
        <v>48</v>
      </c>
      <c r="Z46" s="79"/>
      <c r="AA46" s="79"/>
      <c r="AB46" s="79"/>
      <c r="AC46" s="80"/>
      <c r="AD46" s="81">
        <f t="shared" si="9"/>
        <v>0</v>
      </c>
      <c r="AE46" s="35" t="str">
        <f t="shared" si="10"/>
        <v>N/D</v>
      </c>
      <c r="AF46" s="35" t="str">
        <f t="shared" si="11"/>
        <v>N/D</v>
      </c>
      <c r="AG46" s="35" t="str">
        <f t="shared" si="12"/>
        <v>N/D</v>
      </c>
      <c r="AH46" s="35" t="str">
        <f t="shared" si="13"/>
        <v>N/D</v>
      </c>
      <c r="AI46" s="35" t="str">
        <f t="shared" si="14"/>
        <v>N/D</v>
      </c>
      <c r="AK46" s="43"/>
    </row>
    <row r="47" spans="1:37" s="35" customFormat="1" ht="92.25" customHeight="1" x14ac:dyDescent="0.25">
      <c r="A47" s="76"/>
      <c r="B47" s="128"/>
      <c r="C47" s="128"/>
      <c r="D47" s="128"/>
      <c r="E47" s="129"/>
      <c r="F47" s="130"/>
      <c r="G47" s="130"/>
      <c r="H47" s="130"/>
      <c r="I47" s="130"/>
      <c r="J47" s="130"/>
      <c r="K47" s="130"/>
      <c r="L47" s="130"/>
      <c r="M47" s="131"/>
      <c r="N47" s="78"/>
      <c r="O47" s="78"/>
      <c r="P47" s="40" t="s">
        <v>48</v>
      </c>
      <c r="Q47" s="128" t="s">
        <v>48</v>
      </c>
      <c r="R47" s="128"/>
      <c r="S47" s="128"/>
      <c r="T47" s="128"/>
      <c r="U47" s="128"/>
      <c r="V47" s="128"/>
      <c r="W47" s="40" t="s">
        <v>48</v>
      </c>
      <c r="X47" s="40" t="s">
        <v>48</v>
      </c>
      <c r="Y47" s="40" t="s">
        <v>48</v>
      </c>
      <c r="Z47" s="79"/>
      <c r="AA47" s="79"/>
      <c r="AB47" s="79"/>
      <c r="AC47" s="80"/>
      <c r="AD47" s="81">
        <f t="shared" si="9"/>
        <v>0</v>
      </c>
      <c r="AE47" s="35" t="str">
        <f t="shared" si="10"/>
        <v>N/D</v>
      </c>
      <c r="AF47" s="35" t="str">
        <f t="shared" si="11"/>
        <v>N/D</v>
      </c>
      <c r="AG47" s="35" t="str">
        <f t="shared" si="12"/>
        <v>N/D</v>
      </c>
      <c r="AH47" s="35" t="str">
        <f t="shared" si="13"/>
        <v>N/D</v>
      </c>
      <c r="AI47" s="35" t="str">
        <f t="shared" si="14"/>
        <v>N/D</v>
      </c>
      <c r="AK47" s="43"/>
    </row>
    <row r="48" spans="1:37" s="35" customFormat="1" ht="92.25" customHeight="1" x14ac:dyDescent="0.25">
      <c r="A48" s="76"/>
      <c r="B48" s="128"/>
      <c r="C48" s="128"/>
      <c r="D48" s="128"/>
      <c r="E48" s="129"/>
      <c r="F48" s="130"/>
      <c r="G48" s="130"/>
      <c r="H48" s="130"/>
      <c r="I48" s="130"/>
      <c r="J48" s="130"/>
      <c r="K48" s="130"/>
      <c r="L48" s="130"/>
      <c r="M48" s="131"/>
      <c r="N48" s="78"/>
      <c r="O48" s="78"/>
      <c r="P48" s="40" t="s">
        <v>48</v>
      </c>
      <c r="Q48" s="128" t="s">
        <v>48</v>
      </c>
      <c r="R48" s="128"/>
      <c r="S48" s="128"/>
      <c r="T48" s="128"/>
      <c r="U48" s="128"/>
      <c r="V48" s="128"/>
      <c r="W48" s="40" t="s">
        <v>48</v>
      </c>
      <c r="X48" s="40" t="s">
        <v>48</v>
      </c>
      <c r="Y48" s="40" t="s">
        <v>48</v>
      </c>
      <c r="Z48" s="79"/>
      <c r="AA48" s="79"/>
      <c r="AB48" s="79"/>
      <c r="AC48" s="80"/>
      <c r="AD48" s="81">
        <f t="shared" si="9"/>
        <v>0</v>
      </c>
      <c r="AE48" s="35" t="str">
        <f t="shared" si="10"/>
        <v>N/D</v>
      </c>
      <c r="AF48" s="35" t="str">
        <f t="shared" si="11"/>
        <v>N/D</v>
      </c>
      <c r="AG48" s="35" t="str">
        <f t="shared" si="12"/>
        <v>N/D</v>
      </c>
      <c r="AH48" s="35" t="str">
        <f t="shared" si="13"/>
        <v>N/D</v>
      </c>
      <c r="AI48" s="35" t="str">
        <f t="shared" si="14"/>
        <v>N/D</v>
      </c>
      <c r="AK48" s="43"/>
    </row>
    <row r="49" spans="1:37" s="35" customFormat="1" ht="92.25" customHeight="1" x14ac:dyDescent="0.25">
      <c r="A49" s="76"/>
      <c r="B49" s="128"/>
      <c r="C49" s="128"/>
      <c r="D49" s="128"/>
      <c r="E49" s="129"/>
      <c r="F49" s="130"/>
      <c r="G49" s="130"/>
      <c r="H49" s="130"/>
      <c r="I49" s="130"/>
      <c r="J49" s="130"/>
      <c r="K49" s="130"/>
      <c r="L49" s="130"/>
      <c r="M49" s="131"/>
      <c r="N49" s="78"/>
      <c r="O49" s="78"/>
      <c r="P49" s="40" t="s">
        <v>48</v>
      </c>
      <c r="Q49" s="128" t="s">
        <v>48</v>
      </c>
      <c r="R49" s="128"/>
      <c r="S49" s="128"/>
      <c r="T49" s="128"/>
      <c r="U49" s="128"/>
      <c r="V49" s="128"/>
      <c r="W49" s="40" t="s">
        <v>48</v>
      </c>
      <c r="X49" s="40" t="s">
        <v>48</v>
      </c>
      <c r="Y49" s="40" t="s">
        <v>48</v>
      </c>
      <c r="Z49" s="79"/>
      <c r="AA49" s="79"/>
      <c r="AB49" s="79"/>
      <c r="AC49" s="80"/>
      <c r="AD49" s="81">
        <f t="shared" si="9"/>
        <v>0</v>
      </c>
      <c r="AE49" s="35" t="str">
        <f t="shared" si="10"/>
        <v>N/D</v>
      </c>
      <c r="AF49" s="35" t="str">
        <f t="shared" si="11"/>
        <v>N/D</v>
      </c>
      <c r="AG49" s="35" t="str">
        <f t="shared" si="12"/>
        <v>N/D</v>
      </c>
      <c r="AH49" s="35" t="str">
        <f t="shared" si="13"/>
        <v>N/D</v>
      </c>
      <c r="AI49" s="35" t="str">
        <f t="shared" si="14"/>
        <v>N/D</v>
      </c>
      <c r="AK49" s="43"/>
    </row>
    <row r="50" spans="1:37" s="35" customFormat="1" ht="92.25" customHeight="1" x14ac:dyDescent="0.25">
      <c r="A50" s="76"/>
      <c r="B50" s="128"/>
      <c r="C50" s="128"/>
      <c r="D50" s="128"/>
      <c r="E50" s="129"/>
      <c r="F50" s="130"/>
      <c r="G50" s="130"/>
      <c r="H50" s="130"/>
      <c r="I50" s="130"/>
      <c r="J50" s="130"/>
      <c r="K50" s="130"/>
      <c r="L50" s="130"/>
      <c r="M50" s="131"/>
      <c r="N50" s="78"/>
      <c r="O50" s="78"/>
      <c r="P50" s="40" t="s">
        <v>48</v>
      </c>
      <c r="Q50" s="128" t="s">
        <v>48</v>
      </c>
      <c r="R50" s="128"/>
      <c r="S50" s="128"/>
      <c r="T50" s="128"/>
      <c r="U50" s="128"/>
      <c r="V50" s="128"/>
      <c r="W50" s="40" t="s">
        <v>48</v>
      </c>
      <c r="X50" s="40" t="s">
        <v>48</v>
      </c>
      <c r="Y50" s="40" t="s">
        <v>48</v>
      </c>
      <c r="Z50" s="79"/>
      <c r="AA50" s="79"/>
      <c r="AB50" s="79"/>
      <c r="AC50" s="80"/>
      <c r="AD50" s="81">
        <f t="shared" si="9"/>
        <v>0</v>
      </c>
      <c r="AE50" s="35" t="str">
        <f t="shared" si="10"/>
        <v>N/D</v>
      </c>
      <c r="AF50" s="35" t="str">
        <f t="shared" si="11"/>
        <v>N/D</v>
      </c>
      <c r="AG50" s="35" t="str">
        <f t="shared" si="12"/>
        <v>N/D</v>
      </c>
      <c r="AH50" s="35" t="str">
        <f t="shared" si="13"/>
        <v>N/D</v>
      </c>
      <c r="AI50" s="35" t="str">
        <f t="shared" si="14"/>
        <v>N/D</v>
      </c>
      <c r="AK50" s="43"/>
    </row>
    <row r="51" spans="1:37" s="35" customFormat="1" ht="92.25" customHeight="1" x14ac:dyDescent="0.25">
      <c r="A51" s="76"/>
      <c r="B51" s="128"/>
      <c r="C51" s="128"/>
      <c r="D51" s="128"/>
      <c r="E51" s="129"/>
      <c r="F51" s="130"/>
      <c r="G51" s="130"/>
      <c r="H51" s="130"/>
      <c r="I51" s="130"/>
      <c r="J51" s="130"/>
      <c r="K51" s="130"/>
      <c r="L51" s="130"/>
      <c r="M51" s="131"/>
      <c r="N51" s="78"/>
      <c r="O51" s="78"/>
      <c r="P51" s="40" t="s">
        <v>48</v>
      </c>
      <c r="Q51" s="128" t="s">
        <v>48</v>
      </c>
      <c r="R51" s="128"/>
      <c r="S51" s="128"/>
      <c r="T51" s="128"/>
      <c r="U51" s="128"/>
      <c r="V51" s="128"/>
      <c r="W51" s="40" t="s">
        <v>48</v>
      </c>
      <c r="X51" s="40" t="s">
        <v>48</v>
      </c>
      <c r="Y51" s="40" t="s">
        <v>48</v>
      </c>
      <c r="Z51" s="79"/>
      <c r="AA51" s="79"/>
      <c r="AB51" s="79"/>
      <c r="AC51" s="80"/>
      <c r="AD51" s="81">
        <f t="shared" si="9"/>
        <v>0</v>
      </c>
      <c r="AE51" s="35" t="str">
        <f t="shared" si="10"/>
        <v>N/D</v>
      </c>
      <c r="AF51" s="35" t="str">
        <f t="shared" si="11"/>
        <v>N/D</v>
      </c>
      <c r="AG51" s="35" t="str">
        <f t="shared" si="12"/>
        <v>N/D</v>
      </c>
      <c r="AH51" s="35" t="str">
        <f t="shared" si="13"/>
        <v>N/D</v>
      </c>
      <c r="AI51" s="35" t="str">
        <f t="shared" si="14"/>
        <v>N/D</v>
      </c>
      <c r="AK51" s="43"/>
    </row>
    <row r="52" spans="1:37" s="35" customFormat="1" ht="92.25" customHeight="1" x14ac:dyDescent="0.25">
      <c r="A52" s="76"/>
      <c r="B52" s="128"/>
      <c r="C52" s="128"/>
      <c r="D52" s="128"/>
      <c r="E52" s="129"/>
      <c r="F52" s="130"/>
      <c r="G52" s="130"/>
      <c r="H52" s="130"/>
      <c r="I52" s="130"/>
      <c r="J52" s="130"/>
      <c r="K52" s="130"/>
      <c r="L52" s="130"/>
      <c r="M52" s="131"/>
      <c r="N52" s="78"/>
      <c r="O52" s="78"/>
      <c r="P52" s="40" t="s">
        <v>48</v>
      </c>
      <c r="Q52" s="128" t="s">
        <v>48</v>
      </c>
      <c r="R52" s="128"/>
      <c r="S52" s="128"/>
      <c r="T52" s="128"/>
      <c r="U52" s="128"/>
      <c r="V52" s="128"/>
      <c r="W52" s="40" t="s">
        <v>48</v>
      </c>
      <c r="X52" s="40" t="s">
        <v>48</v>
      </c>
      <c r="Y52" s="40" t="s">
        <v>48</v>
      </c>
      <c r="Z52" s="79"/>
      <c r="AA52" s="79"/>
      <c r="AB52" s="79"/>
      <c r="AC52" s="80"/>
      <c r="AD52" s="81">
        <f t="shared" si="9"/>
        <v>0</v>
      </c>
      <c r="AE52" s="35" t="str">
        <f t="shared" si="10"/>
        <v>N/D</v>
      </c>
      <c r="AF52" s="35" t="str">
        <f t="shared" si="11"/>
        <v>N/D</v>
      </c>
      <c r="AG52" s="35" t="str">
        <f t="shared" si="12"/>
        <v>N/D</v>
      </c>
      <c r="AH52" s="35" t="str">
        <f t="shared" si="13"/>
        <v>N/D</v>
      </c>
      <c r="AI52" s="35" t="str">
        <f t="shared" si="14"/>
        <v>N/D</v>
      </c>
      <c r="AK52" s="43"/>
    </row>
    <row r="53" spans="1:37" s="35" customFormat="1" ht="92.25" customHeight="1" x14ac:dyDescent="0.25">
      <c r="A53" s="76"/>
      <c r="B53" s="128"/>
      <c r="C53" s="128"/>
      <c r="D53" s="128"/>
      <c r="E53" s="129"/>
      <c r="F53" s="130"/>
      <c r="G53" s="130"/>
      <c r="H53" s="130"/>
      <c r="I53" s="130"/>
      <c r="J53" s="130"/>
      <c r="K53" s="130"/>
      <c r="L53" s="130"/>
      <c r="M53" s="131"/>
      <c r="N53" s="78"/>
      <c r="O53" s="78"/>
      <c r="P53" s="40" t="s">
        <v>48</v>
      </c>
      <c r="Q53" s="128" t="s">
        <v>48</v>
      </c>
      <c r="R53" s="128"/>
      <c r="S53" s="128"/>
      <c r="T53" s="128"/>
      <c r="U53" s="128"/>
      <c r="V53" s="128"/>
      <c r="W53" s="40" t="s">
        <v>48</v>
      </c>
      <c r="X53" s="40" t="s">
        <v>48</v>
      </c>
      <c r="Y53" s="40" t="s">
        <v>48</v>
      </c>
      <c r="Z53" s="79"/>
      <c r="AA53" s="79"/>
      <c r="AB53" s="79"/>
      <c r="AC53" s="80"/>
      <c r="AD53" s="81">
        <f t="shared" si="9"/>
        <v>0</v>
      </c>
      <c r="AE53" s="35" t="str">
        <f t="shared" si="10"/>
        <v>N/D</v>
      </c>
      <c r="AF53" s="35" t="str">
        <f t="shared" si="11"/>
        <v>N/D</v>
      </c>
      <c r="AG53" s="35" t="str">
        <f t="shared" si="12"/>
        <v>N/D</v>
      </c>
      <c r="AH53" s="35" t="str">
        <f t="shared" si="13"/>
        <v>N/D</v>
      </c>
      <c r="AI53" s="35" t="str">
        <f t="shared" si="14"/>
        <v>N/D</v>
      </c>
      <c r="AK53" s="43"/>
    </row>
    <row r="54" spans="1:37" s="35" customFormat="1" ht="92.25" customHeight="1" x14ac:dyDescent="0.25">
      <c r="A54" s="76"/>
      <c r="B54" s="128"/>
      <c r="C54" s="128"/>
      <c r="D54" s="128"/>
      <c r="E54" s="129"/>
      <c r="F54" s="130"/>
      <c r="G54" s="130"/>
      <c r="H54" s="130"/>
      <c r="I54" s="130"/>
      <c r="J54" s="130"/>
      <c r="K54" s="130"/>
      <c r="L54" s="130"/>
      <c r="M54" s="131"/>
      <c r="N54" s="78"/>
      <c r="O54" s="78"/>
      <c r="P54" s="40" t="s">
        <v>48</v>
      </c>
      <c r="Q54" s="128" t="s">
        <v>48</v>
      </c>
      <c r="R54" s="128"/>
      <c r="S54" s="128"/>
      <c r="T54" s="128"/>
      <c r="U54" s="128"/>
      <c r="V54" s="128"/>
      <c r="W54" s="40" t="s">
        <v>48</v>
      </c>
      <c r="X54" s="40" t="s">
        <v>48</v>
      </c>
      <c r="Y54" s="40" t="s">
        <v>48</v>
      </c>
      <c r="Z54" s="79"/>
      <c r="AA54" s="79"/>
      <c r="AB54" s="79"/>
      <c r="AC54" s="80"/>
      <c r="AD54" s="81">
        <f t="shared" si="9"/>
        <v>0</v>
      </c>
      <c r="AE54" s="35" t="str">
        <f t="shared" si="10"/>
        <v>N/D</v>
      </c>
      <c r="AF54" s="35" t="str">
        <f t="shared" si="11"/>
        <v>N/D</v>
      </c>
      <c r="AG54" s="35" t="str">
        <f t="shared" si="12"/>
        <v>N/D</v>
      </c>
      <c r="AH54" s="35" t="str">
        <f t="shared" si="13"/>
        <v>N/D</v>
      </c>
      <c r="AI54" s="35" t="str">
        <f t="shared" si="14"/>
        <v>N/D</v>
      </c>
      <c r="AK54" s="43"/>
    </row>
    <row r="55" spans="1:37" s="35" customFormat="1" ht="92.25" customHeight="1" x14ac:dyDescent="0.25">
      <c r="A55" s="76"/>
      <c r="B55" s="128"/>
      <c r="C55" s="128"/>
      <c r="D55" s="128"/>
      <c r="E55" s="129"/>
      <c r="F55" s="130"/>
      <c r="G55" s="130"/>
      <c r="H55" s="130"/>
      <c r="I55" s="130"/>
      <c r="J55" s="130"/>
      <c r="K55" s="130"/>
      <c r="L55" s="130"/>
      <c r="M55" s="131"/>
      <c r="N55" s="78"/>
      <c r="O55" s="78"/>
      <c r="P55" s="40" t="s">
        <v>48</v>
      </c>
      <c r="Q55" s="128" t="s">
        <v>48</v>
      </c>
      <c r="R55" s="128"/>
      <c r="S55" s="128"/>
      <c r="T55" s="128"/>
      <c r="U55" s="128"/>
      <c r="V55" s="128"/>
      <c r="W55" s="40" t="s">
        <v>48</v>
      </c>
      <c r="X55" s="40" t="s">
        <v>48</v>
      </c>
      <c r="Y55" s="40" t="s">
        <v>48</v>
      </c>
      <c r="Z55" s="79"/>
      <c r="AA55" s="79"/>
      <c r="AB55" s="79"/>
      <c r="AC55" s="80"/>
      <c r="AD55" s="81">
        <f t="shared" si="9"/>
        <v>0</v>
      </c>
      <c r="AE55" s="35" t="str">
        <f t="shared" si="10"/>
        <v>N/D</v>
      </c>
      <c r="AF55" s="35" t="str">
        <f t="shared" si="11"/>
        <v>N/D</v>
      </c>
      <c r="AG55" s="35" t="str">
        <f t="shared" si="12"/>
        <v>N/D</v>
      </c>
      <c r="AH55" s="35" t="str">
        <f t="shared" si="13"/>
        <v>N/D</v>
      </c>
      <c r="AI55" s="35" t="str">
        <f t="shared" si="14"/>
        <v>N/D</v>
      </c>
      <c r="AK55" s="43"/>
    </row>
    <row r="56" spans="1:37" s="35" customFormat="1" ht="92.25" customHeight="1" x14ac:dyDescent="0.25">
      <c r="A56" s="76"/>
      <c r="B56" s="128"/>
      <c r="C56" s="128"/>
      <c r="D56" s="128"/>
      <c r="E56" s="129"/>
      <c r="F56" s="130"/>
      <c r="G56" s="130"/>
      <c r="H56" s="130"/>
      <c r="I56" s="130"/>
      <c r="J56" s="130"/>
      <c r="K56" s="130"/>
      <c r="L56" s="130"/>
      <c r="M56" s="131"/>
      <c r="N56" s="78"/>
      <c r="O56" s="78"/>
      <c r="P56" s="40" t="s">
        <v>48</v>
      </c>
      <c r="Q56" s="128" t="s">
        <v>48</v>
      </c>
      <c r="R56" s="128"/>
      <c r="S56" s="128"/>
      <c r="T56" s="128"/>
      <c r="U56" s="128"/>
      <c r="V56" s="128"/>
      <c r="W56" s="40" t="s">
        <v>48</v>
      </c>
      <c r="X56" s="40" t="s">
        <v>48</v>
      </c>
      <c r="Y56" s="40" t="s">
        <v>48</v>
      </c>
      <c r="Z56" s="79"/>
      <c r="AA56" s="79"/>
      <c r="AB56" s="79"/>
      <c r="AC56" s="80"/>
      <c r="AD56" s="81">
        <f t="shared" si="9"/>
        <v>0</v>
      </c>
      <c r="AE56" s="35" t="str">
        <f t="shared" si="10"/>
        <v>N/D</v>
      </c>
      <c r="AF56" s="35" t="str">
        <f t="shared" si="11"/>
        <v>N/D</v>
      </c>
      <c r="AG56" s="35" t="str">
        <f t="shared" si="12"/>
        <v>N/D</v>
      </c>
      <c r="AH56" s="35" t="str">
        <f t="shared" si="13"/>
        <v>N/D</v>
      </c>
      <c r="AI56" s="35" t="str">
        <f t="shared" si="14"/>
        <v>N/D</v>
      </c>
      <c r="AK56" s="43"/>
    </row>
    <row r="57" spans="1:37" s="35" customFormat="1" ht="92.25" customHeight="1" x14ac:dyDescent="0.25">
      <c r="A57" s="76"/>
      <c r="B57" s="128"/>
      <c r="C57" s="128"/>
      <c r="D57" s="128"/>
      <c r="E57" s="129"/>
      <c r="F57" s="130"/>
      <c r="G57" s="130"/>
      <c r="H57" s="130"/>
      <c r="I57" s="130"/>
      <c r="J57" s="130"/>
      <c r="K57" s="130"/>
      <c r="L57" s="130"/>
      <c r="M57" s="131"/>
      <c r="N57" s="78"/>
      <c r="O57" s="78"/>
      <c r="P57" s="40" t="s">
        <v>48</v>
      </c>
      <c r="Q57" s="128" t="s">
        <v>48</v>
      </c>
      <c r="R57" s="128"/>
      <c r="S57" s="128"/>
      <c r="T57" s="128"/>
      <c r="U57" s="128"/>
      <c r="V57" s="128"/>
      <c r="W57" s="40" t="s">
        <v>48</v>
      </c>
      <c r="X57" s="40" t="s">
        <v>48</v>
      </c>
      <c r="Y57" s="40" t="s">
        <v>48</v>
      </c>
      <c r="Z57" s="79"/>
      <c r="AA57" s="79"/>
      <c r="AB57" s="79"/>
      <c r="AC57" s="80"/>
      <c r="AD57" s="81">
        <f t="shared" si="9"/>
        <v>0</v>
      </c>
      <c r="AE57" s="35" t="str">
        <f t="shared" si="10"/>
        <v>N/D</v>
      </c>
      <c r="AF57" s="35" t="str">
        <f t="shared" si="11"/>
        <v>N/D</v>
      </c>
      <c r="AG57" s="35" t="str">
        <f t="shared" si="12"/>
        <v>N/D</v>
      </c>
      <c r="AH57" s="35" t="str">
        <f t="shared" si="13"/>
        <v>N/D</v>
      </c>
      <c r="AI57" s="35" t="str">
        <f t="shared" si="14"/>
        <v>N/D</v>
      </c>
      <c r="AK57" s="43"/>
    </row>
    <row r="58" spans="1:37" s="35" customFormat="1" ht="92.25" customHeight="1" x14ac:dyDescent="0.25">
      <c r="A58" s="76"/>
      <c r="B58" s="128"/>
      <c r="C58" s="128"/>
      <c r="D58" s="128"/>
      <c r="E58" s="129"/>
      <c r="F58" s="130"/>
      <c r="G58" s="130"/>
      <c r="H58" s="130"/>
      <c r="I58" s="130"/>
      <c r="J58" s="130"/>
      <c r="K58" s="130"/>
      <c r="L58" s="130"/>
      <c r="M58" s="131"/>
      <c r="N58" s="78"/>
      <c r="O58" s="78"/>
      <c r="P58" s="40" t="s">
        <v>48</v>
      </c>
      <c r="Q58" s="128" t="s">
        <v>48</v>
      </c>
      <c r="R58" s="128"/>
      <c r="S58" s="128"/>
      <c r="T58" s="128"/>
      <c r="U58" s="128"/>
      <c r="V58" s="128"/>
      <c r="W58" s="40" t="s">
        <v>48</v>
      </c>
      <c r="X58" s="40" t="s">
        <v>48</v>
      </c>
      <c r="Y58" s="40" t="s">
        <v>48</v>
      </c>
      <c r="Z58" s="79"/>
      <c r="AA58" s="79"/>
      <c r="AB58" s="79"/>
      <c r="AC58" s="80"/>
      <c r="AD58" s="81">
        <f t="shared" si="9"/>
        <v>0</v>
      </c>
      <c r="AE58" s="35" t="str">
        <f t="shared" si="10"/>
        <v>N/D</v>
      </c>
      <c r="AF58" s="35" t="str">
        <f t="shared" si="11"/>
        <v>N/D</v>
      </c>
      <c r="AG58" s="35" t="str">
        <f t="shared" si="12"/>
        <v>N/D</v>
      </c>
      <c r="AH58" s="35" t="str">
        <f t="shared" si="13"/>
        <v>N/D</v>
      </c>
      <c r="AI58" s="35" t="str">
        <f t="shared" si="14"/>
        <v>N/D</v>
      </c>
      <c r="AK58" s="43"/>
    </row>
    <row r="59" spans="1:37" s="35" customFormat="1" ht="92.25" customHeight="1" x14ac:dyDescent="0.25">
      <c r="A59" s="76"/>
      <c r="B59" s="128"/>
      <c r="C59" s="128"/>
      <c r="D59" s="128"/>
      <c r="E59" s="129"/>
      <c r="F59" s="130"/>
      <c r="G59" s="130"/>
      <c r="H59" s="130"/>
      <c r="I59" s="130"/>
      <c r="J59" s="130"/>
      <c r="K59" s="130"/>
      <c r="L59" s="130"/>
      <c r="M59" s="131"/>
      <c r="N59" s="78"/>
      <c r="O59" s="78"/>
      <c r="P59" s="40" t="s">
        <v>48</v>
      </c>
      <c r="Q59" s="128" t="s">
        <v>48</v>
      </c>
      <c r="R59" s="128"/>
      <c r="S59" s="128"/>
      <c r="T59" s="128"/>
      <c r="U59" s="128"/>
      <c r="V59" s="128"/>
      <c r="W59" s="40" t="s">
        <v>48</v>
      </c>
      <c r="X59" s="40" t="s">
        <v>48</v>
      </c>
      <c r="Y59" s="40" t="s">
        <v>48</v>
      </c>
      <c r="Z59" s="79"/>
      <c r="AA59" s="79"/>
      <c r="AB59" s="79"/>
      <c r="AC59" s="80"/>
      <c r="AD59" s="81">
        <f t="shared" si="9"/>
        <v>0</v>
      </c>
      <c r="AE59" s="35" t="str">
        <f t="shared" si="10"/>
        <v>N/D</v>
      </c>
      <c r="AF59" s="35" t="str">
        <f t="shared" si="11"/>
        <v>N/D</v>
      </c>
      <c r="AG59" s="35" t="str">
        <f t="shared" si="12"/>
        <v>N/D</v>
      </c>
      <c r="AH59" s="35" t="str">
        <f t="shared" si="13"/>
        <v>N/D</v>
      </c>
      <c r="AI59" s="35" t="str">
        <f t="shared" si="14"/>
        <v>N/D</v>
      </c>
      <c r="AK59" s="43"/>
    </row>
    <row r="60" spans="1:37" s="35" customFormat="1" ht="92.25" customHeight="1" x14ac:dyDescent="0.25">
      <c r="A60" s="76"/>
      <c r="B60" s="128"/>
      <c r="C60" s="128"/>
      <c r="D60" s="128"/>
      <c r="E60" s="129"/>
      <c r="F60" s="130"/>
      <c r="G60" s="130"/>
      <c r="H60" s="130"/>
      <c r="I60" s="130"/>
      <c r="J60" s="130"/>
      <c r="K60" s="130"/>
      <c r="L60" s="130"/>
      <c r="M60" s="131"/>
      <c r="N60" s="78"/>
      <c r="O60" s="78"/>
      <c r="P60" s="40" t="s">
        <v>48</v>
      </c>
      <c r="Q60" s="128" t="s">
        <v>48</v>
      </c>
      <c r="R60" s="128"/>
      <c r="S60" s="128"/>
      <c r="T60" s="128"/>
      <c r="U60" s="128"/>
      <c r="V60" s="128"/>
      <c r="W60" s="40" t="s">
        <v>48</v>
      </c>
      <c r="X60" s="40" t="s">
        <v>48</v>
      </c>
      <c r="Y60" s="40" t="s">
        <v>48</v>
      </c>
      <c r="Z60" s="79"/>
      <c r="AA60" s="79"/>
      <c r="AB60" s="79"/>
      <c r="AC60" s="80"/>
      <c r="AD60" s="81">
        <f t="shared" si="9"/>
        <v>0</v>
      </c>
      <c r="AE60" s="35" t="str">
        <f t="shared" si="10"/>
        <v>N/D</v>
      </c>
      <c r="AF60" s="35" t="str">
        <f t="shared" si="11"/>
        <v>N/D</v>
      </c>
      <c r="AG60" s="35" t="str">
        <f t="shared" si="12"/>
        <v>N/D</v>
      </c>
      <c r="AH60" s="35" t="str">
        <f t="shared" si="13"/>
        <v>N/D</v>
      </c>
      <c r="AI60" s="35" t="str">
        <f t="shared" si="14"/>
        <v>N/D</v>
      </c>
      <c r="AK60" s="43"/>
    </row>
    <row r="61" spans="1:37" s="35" customFormat="1" ht="64.5" customHeight="1" x14ac:dyDescent="0.25">
      <c r="A61" s="76"/>
      <c r="B61" s="128"/>
      <c r="C61" s="128"/>
      <c r="D61" s="128"/>
      <c r="E61" s="129"/>
      <c r="F61" s="130"/>
      <c r="G61" s="130"/>
      <c r="H61" s="130"/>
      <c r="I61" s="130"/>
      <c r="J61" s="130"/>
      <c r="K61" s="130"/>
      <c r="L61" s="130"/>
      <c r="M61" s="131"/>
      <c r="N61" s="78"/>
      <c r="O61" s="78"/>
      <c r="P61" s="40" t="s">
        <v>48</v>
      </c>
      <c r="Q61" s="128" t="s">
        <v>48</v>
      </c>
      <c r="R61" s="128"/>
      <c r="S61" s="128"/>
      <c r="T61" s="128"/>
      <c r="U61" s="128"/>
      <c r="V61" s="128"/>
      <c r="W61" s="40" t="s">
        <v>48</v>
      </c>
      <c r="X61" s="40" t="s">
        <v>48</v>
      </c>
      <c r="Y61" s="40" t="s">
        <v>48</v>
      </c>
      <c r="Z61" s="79"/>
      <c r="AA61" s="79"/>
      <c r="AB61" s="79"/>
      <c r="AC61" s="80"/>
      <c r="AD61" s="81">
        <f t="shared" si="9"/>
        <v>0</v>
      </c>
      <c r="AE61" s="35" t="str">
        <f t="shared" si="10"/>
        <v>N/D</v>
      </c>
      <c r="AF61" s="35" t="str">
        <f t="shared" si="11"/>
        <v>N/D</v>
      </c>
      <c r="AG61" s="35" t="str">
        <f t="shared" si="12"/>
        <v>N/D</v>
      </c>
      <c r="AH61" s="35" t="str">
        <f t="shared" si="13"/>
        <v>N/D</v>
      </c>
      <c r="AI61" s="35" t="str">
        <f t="shared" si="14"/>
        <v>N/D</v>
      </c>
      <c r="AK61" s="43"/>
    </row>
    <row r="62" spans="1:37" ht="79.5" customHeight="1" x14ac:dyDescent="0.25">
      <c r="A62" s="64"/>
      <c r="B62" s="128"/>
      <c r="C62" s="128"/>
      <c r="D62" s="128"/>
      <c r="E62" s="129"/>
      <c r="F62" s="130"/>
      <c r="G62" s="130"/>
      <c r="H62" s="130"/>
      <c r="I62" s="130"/>
      <c r="J62" s="130"/>
      <c r="K62" s="130"/>
      <c r="L62" s="130"/>
      <c r="M62" s="131"/>
      <c r="N62" s="78"/>
      <c r="O62" s="78"/>
      <c r="P62" s="40" t="s">
        <v>48</v>
      </c>
      <c r="Q62" s="128" t="s">
        <v>48</v>
      </c>
      <c r="R62" s="128"/>
      <c r="S62" s="128"/>
      <c r="T62" s="128"/>
      <c r="U62" s="128"/>
      <c r="V62" s="128"/>
      <c r="W62" s="40" t="s">
        <v>48</v>
      </c>
      <c r="X62" s="40" t="s">
        <v>48</v>
      </c>
      <c r="Y62" s="40" t="s">
        <v>48</v>
      </c>
      <c r="Z62" s="79"/>
      <c r="AA62" s="79"/>
      <c r="AB62" s="79"/>
      <c r="AC62" s="80"/>
      <c r="AD62" s="81">
        <f t="shared" si="9"/>
        <v>0</v>
      </c>
      <c r="AE62" s="35" t="str">
        <f t="shared" si="10"/>
        <v>N/D</v>
      </c>
      <c r="AF62" s="35" t="str">
        <f t="shared" si="11"/>
        <v>N/D</v>
      </c>
      <c r="AG62" s="35" t="str">
        <f t="shared" si="12"/>
        <v>N/D</v>
      </c>
      <c r="AH62" s="35" t="str">
        <f t="shared" si="13"/>
        <v>N/D</v>
      </c>
      <c r="AI62" s="35" t="str">
        <f t="shared" si="14"/>
        <v>N/D</v>
      </c>
      <c r="AJ62" s="35"/>
      <c r="AK62" s="43"/>
    </row>
    <row r="63" spans="1:37" ht="79.5" customHeight="1" x14ac:dyDescent="0.25">
      <c r="A63" s="64"/>
      <c r="B63" s="132"/>
      <c r="C63" s="132"/>
      <c r="D63" s="132"/>
      <c r="E63" s="133"/>
      <c r="F63" s="134"/>
      <c r="G63" s="134"/>
      <c r="H63" s="134"/>
      <c r="I63" s="134"/>
      <c r="J63" s="134"/>
      <c r="K63" s="134"/>
      <c r="L63" s="134"/>
      <c r="M63" s="135"/>
      <c r="N63" s="82"/>
      <c r="O63" s="82"/>
      <c r="P63" s="40" t="s">
        <v>48</v>
      </c>
      <c r="Q63" s="128" t="s">
        <v>48</v>
      </c>
      <c r="R63" s="128"/>
      <c r="S63" s="128"/>
      <c r="T63" s="128"/>
      <c r="U63" s="128"/>
      <c r="V63" s="128"/>
      <c r="W63" s="40" t="s">
        <v>48</v>
      </c>
      <c r="X63" s="40" t="s">
        <v>48</v>
      </c>
      <c r="Y63" s="40" t="s">
        <v>48</v>
      </c>
      <c r="Z63" s="83"/>
      <c r="AA63" s="83"/>
      <c r="AB63" s="83"/>
      <c r="AC63" s="84"/>
      <c r="AD63" s="81">
        <f t="shared" si="9"/>
        <v>0</v>
      </c>
      <c r="AE63" s="35" t="str">
        <f t="shared" si="10"/>
        <v>N/D</v>
      </c>
      <c r="AF63" s="35" t="str">
        <f t="shared" si="11"/>
        <v>N/D</v>
      </c>
      <c r="AG63" s="35" t="str">
        <f t="shared" si="12"/>
        <v>N/D</v>
      </c>
      <c r="AH63" s="35" t="str">
        <f t="shared" si="13"/>
        <v>N/D</v>
      </c>
      <c r="AI63" s="35" t="str">
        <f t="shared" si="14"/>
        <v>N/D</v>
      </c>
      <c r="AJ63" s="35"/>
      <c r="AK63" s="43"/>
    </row>
    <row r="64" spans="1:37" s="35" customFormat="1" ht="79.5" customHeight="1" x14ac:dyDescent="0.25">
      <c r="A64" s="61"/>
      <c r="B64" s="132"/>
      <c r="C64" s="132"/>
      <c r="D64" s="132"/>
      <c r="E64" s="133"/>
      <c r="F64" s="134"/>
      <c r="G64" s="134"/>
      <c r="H64" s="134"/>
      <c r="I64" s="134"/>
      <c r="J64" s="134"/>
      <c r="K64" s="134"/>
      <c r="L64" s="134"/>
      <c r="M64" s="135"/>
      <c r="N64" s="82"/>
      <c r="O64" s="82"/>
      <c r="P64" s="40" t="s">
        <v>48</v>
      </c>
      <c r="Q64" s="128" t="s">
        <v>48</v>
      </c>
      <c r="R64" s="128"/>
      <c r="S64" s="128"/>
      <c r="T64" s="128"/>
      <c r="U64" s="128"/>
      <c r="V64" s="128"/>
      <c r="W64" s="40" t="s">
        <v>48</v>
      </c>
      <c r="X64" s="40" t="s">
        <v>48</v>
      </c>
      <c r="Y64" s="40" t="s">
        <v>48</v>
      </c>
      <c r="Z64" s="83"/>
      <c r="AA64" s="83"/>
      <c r="AB64" s="83"/>
      <c r="AC64" s="84"/>
      <c r="AD64" s="81">
        <f t="shared" si="9"/>
        <v>0</v>
      </c>
      <c r="AE64" s="35" t="str">
        <f t="shared" si="10"/>
        <v>N/D</v>
      </c>
      <c r="AF64" s="35" t="str">
        <f t="shared" si="11"/>
        <v>N/D</v>
      </c>
      <c r="AG64" s="35" t="str">
        <f t="shared" si="12"/>
        <v>N/D</v>
      </c>
      <c r="AH64" s="35" t="str">
        <f t="shared" si="13"/>
        <v>N/D</v>
      </c>
      <c r="AI64" s="35" t="str">
        <f t="shared" si="14"/>
        <v>N/D</v>
      </c>
      <c r="AK64" s="49"/>
    </row>
    <row r="65" spans="2:37" ht="79.5" customHeight="1" x14ac:dyDescent="0.25">
      <c r="B65" s="132"/>
      <c r="C65" s="132"/>
      <c r="D65" s="132"/>
      <c r="E65" s="133"/>
      <c r="F65" s="134"/>
      <c r="G65" s="134"/>
      <c r="H65" s="134"/>
      <c r="I65" s="134"/>
      <c r="J65" s="134"/>
      <c r="K65" s="134"/>
      <c r="L65" s="134"/>
      <c r="M65" s="135"/>
      <c r="N65" s="82"/>
      <c r="O65" s="82"/>
      <c r="P65" s="40" t="s">
        <v>48</v>
      </c>
      <c r="Q65" s="128" t="s">
        <v>48</v>
      </c>
      <c r="R65" s="128"/>
      <c r="S65" s="128"/>
      <c r="T65" s="128"/>
      <c r="U65" s="128"/>
      <c r="V65" s="128"/>
      <c r="W65" s="40" t="s">
        <v>48</v>
      </c>
      <c r="X65" s="40" t="s">
        <v>48</v>
      </c>
      <c r="Y65" s="40" t="s">
        <v>48</v>
      </c>
      <c r="Z65" s="83"/>
      <c r="AA65" s="83"/>
      <c r="AB65" s="83"/>
      <c r="AC65" s="84"/>
      <c r="AD65" s="81">
        <f t="shared" si="9"/>
        <v>0</v>
      </c>
      <c r="AE65" s="35" t="str">
        <f t="shared" si="10"/>
        <v>N/D</v>
      </c>
      <c r="AF65" s="35" t="str">
        <f t="shared" si="11"/>
        <v>N/D</v>
      </c>
      <c r="AG65" s="35" t="str">
        <f t="shared" si="12"/>
        <v>N/D</v>
      </c>
      <c r="AH65" s="35" t="str">
        <f t="shared" si="13"/>
        <v>N/D</v>
      </c>
      <c r="AI65" s="35" t="str">
        <f t="shared" si="14"/>
        <v>N/D</v>
      </c>
      <c r="AJ65" s="35"/>
      <c r="AK65" s="49"/>
    </row>
    <row r="66" spans="2:37" s="70" customFormat="1" ht="79.5" customHeight="1" x14ac:dyDescent="0.25">
      <c r="B66" s="132"/>
      <c r="C66" s="132"/>
      <c r="D66" s="132"/>
      <c r="E66" s="133"/>
      <c r="F66" s="134"/>
      <c r="G66" s="134"/>
      <c r="H66" s="134"/>
      <c r="I66" s="134"/>
      <c r="J66" s="134"/>
      <c r="K66" s="134"/>
      <c r="L66" s="134"/>
      <c r="M66" s="135"/>
      <c r="N66" s="82"/>
      <c r="O66" s="82"/>
      <c r="P66" s="40" t="s">
        <v>48</v>
      </c>
      <c r="Q66" s="128" t="s">
        <v>48</v>
      </c>
      <c r="R66" s="128"/>
      <c r="S66" s="128"/>
      <c r="T66" s="128"/>
      <c r="U66" s="128"/>
      <c r="V66" s="128"/>
      <c r="W66" s="40" t="s">
        <v>48</v>
      </c>
      <c r="X66" s="40" t="s">
        <v>48</v>
      </c>
      <c r="Y66" s="40" t="s">
        <v>48</v>
      </c>
      <c r="Z66" s="83"/>
      <c r="AA66" s="83"/>
      <c r="AB66" s="83"/>
      <c r="AC66" s="84"/>
      <c r="AD66" s="81">
        <f t="shared" si="9"/>
        <v>0</v>
      </c>
      <c r="AE66" s="35" t="str">
        <f t="shared" si="10"/>
        <v>N/D</v>
      </c>
      <c r="AF66" s="35" t="str">
        <f t="shared" si="11"/>
        <v>N/D</v>
      </c>
      <c r="AG66" s="35" t="str">
        <f t="shared" si="12"/>
        <v>N/D</v>
      </c>
      <c r="AH66" s="35" t="str">
        <f t="shared" si="13"/>
        <v>N/D</v>
      </c>
      <c r="AI66" s="35" t="str">
        <f t="shared" si="14"/>
        <v>N/D</v>
      </c>
      <c r="AJ66" s="35"/>
      <c r="AK66" s="43"/>
    </row>
    <row r="67" spans="2:37" ht="79.5" customHeight="1" x14ac:dyDescent="0.25">
      <c r="B67" s="132"/>
      <c r="C67" s="132"/>
      <c r="D67" s="132"/>
      <c r="E67" s="133"/>
      <c r="F67" s="134"/>
      <c r="G67" s="134"/>
      <c r="H67" s="134"/>
      <c r="I67" s="134"/>
      <c r="J67" s="134"/>
      <c r="K67" s="134"/>
      <c r="L67" s="134"/>
      <c r="M67" s="135"/>
      <c r="N67" s="82"/>
      <c r="O67" s="82"/>
      <c r="P67" s="40" t="s">
        <v>48</v>
      </c>
      <c r="Q67" s="128" t="s">
        <v>48</v>
      </c>
      <c r="R67" s="128"/>
      <c r="S67" s="128"/>
      <c r="T67" s="128"/>
      <c r="U67" s="128"/>
      <c r="V67" s="128"/>
      <c r="W67" s="40" t="s">
        <v>48</v>
      </c>
      <c r="X67" s="40" t="s">
        <v>48</v>
      </c>
      <c r="Y67" s="40" t="s">
        <v>48</v>
      </c>
      <c r="Z67" s="83"/>
      <c r="AA67" s="83"/>
      <c r="AB67" s="83"/>
      <c r="AC67" s="84"/>
      <c r="AD67" s="81">
        <f t="shared" si="9"/>
        <v>0</v>
      </c>
      <c r="AE67" s="35" t="str">
        <f t="shared" si="10"/>
        <v>N/D</v>
      </c>
      <c r="AF67" s="35" t="str">
        <f t="shared" si="11"/>
        <v>N/D</v>
      </c>
      <c r="AG67" s="35" t="str">
        <f t="shared" si="12"/>
        <v>N/D</v>
      </c>
      <c r="AH67" s="35" t="str">
        <f t="shared" si="13"/>
        <v>N/D</v>
      </c>
      <c r="AI67" s="35" t="str">
        <f t="shared" si="14"/>
        <v>N/D</v>
      </c>
      <c r="AJ67" s="35"/>
      <c r="AK67" s="49"/>
    </row>
    <row r="68" spans="2:37" ht="79.5" customHeight="1" x14ac:dyDescent="0.25">
      <c r="B68" s="132"/>
      <c r="C68" s="132"/>
      <c r="D68" s="132"/>
      <c r="E68" s="133"/>
      <c r="F68" s="134"/>
      <c r="G68" s="134"/>
      <c r="H68" s="134"/>
      <c r="I68" s="134"/>
      <c r="J68" s="134"/>
      <c r="K68" s="134"/>
      <c r="L68" s="134"/>
      <c r="M68" s="135"/>
      <c r="N68" s="82"/>
      <c r="O68" s="82"/>
      <c r="P68" s="40" t="s">
        <v>48</v>
      </c>
      <c r="Q68" s="128" t="s">
        <v>48</v>
      </c>
      <c r="R68" s="128"/>
      <c r="S68" s="128"/>
      <c r="T68" s="128"/>
      <c r="U68" s="128"/>
      <c r="V68" s="128"/>
      <c r="W68" s="40" t="s">
        <v>48</v>
      </c>
      <c r="X68" s="40" t="s">
        <v>48</v>
      </c>
      <c r="Y68" s="40" t="s">
        <v>48</v>
      </c>
      <c r="Z68" s="83"/>
      <c r="AA68" s="83"/>
      <c r="AB68" s="83"/>
      <c r="AC68" s="84"/>
      <c r="AD68" s="81">
        <f t="shared" si="9"/>
        <v>0</v>
      </c>
      <c r="AE68" s="35" t="str">
        <f t="shared" si="10"/>
        <v>N/D</v>
      </c>
      <c r="AF68" s="35" t="str">
        <f t="shared" si="11"/>
        <v>N/D</v>
      </c>
      <c r="AG68" s="35" t="str">
        <f t="shared" si="12"/>
        <v>N/D</v>
      </c>
      <c r="AH68" s="35" t="str">
        <f t="shared" si="13"/>
        <v>N/D</v>
      </c>
      <c r="AI68" s="35" t="str">
        <f t="shared" si="14"/>
        <v>N/D</v>
      </c>
      <c r="AJ68" s="35"/>
      <c r="AK68" s="71"/>
    </row>
    <row r="69" spans="2:37" ht="79.5" customHeight="1" x14ac:dyDescent="0.25">
      <c r="B69" s="132"/>
      <c r="C69" s="132"/>
      <c r="D69" s="132"/>
      <c r="E69" s="133"/>
      <c r="F69" s="134"/>
      <c r="G69" s="134"/>
      <c r="H69" s="134"/>
      <c r="I69" s="134"/>
      <c r="J69" s="134"/>
      <c r="K69" s="134"/>
      <c r="L69" s="134"/>
      <c r="M69" s="135"/>
      <c r="N69" s="82"/>
      <c r="O69" s="82"/>
      <c r="P69" s="40" t="s">
        <v>48</v>
      </c>
      <c r="Q69" s="128" t="s">
        <v>48</v>
      </c>
      <c r="R69" s="128"/>
      <c r="S69" s="128"/>
      <c r="T69" s="128"/>
      <c r="U69" s="128"/>
      <c r="V69" s="128"/>
      <c r="W69" s="40" t="s">
        <v>48</v>
      </c>
      <c r="X69" s="40" t="s">
        <v>48</v>
      </c>
      <c r="Y69" s="40" t="s">
        <v>48</v>
      </c>
      <c r="Z69" s="83"/>
      <c r="AA69" s="83"/>
      <c r="AB69" s="83"/>
      <c r="AC69" s="84"/>
      <c r="AD69" s="81">
        <f t="shared" si="9"/>
        <v>0</v>
      </c>
      <c r="AE69" s="35" t="str">
        <f t="shared" si="10"/>
        <v>N/D</v>
      </c>
      <c r="AF69" s="35" t="str">
        <f t="shared" si="11"/>
        <v>N/D</v>
      </c>
      <c r="AG69" s="35" t="str">
        <f t="shared" si="12"/>
        <v>N/D</v>
      </c>
      <c r="AH69" s="35" t="str">
        <f t="shared" si="13"/>
        <v>N/D</v>
      </c>
      <c r="AI69" s="35" t="str">
        <f t="shared" si="14"/>
        <v>N/D</v>
      </c>
      <c r="AJ69" s="35"/>
      <c r="AK69" s="49"/>
    </row>
    <row r="70" spans="2:37" ht="79.5" customHeight="1" x14ac:dyDescent="0.25">
      <c r="B70" s="132"/>
      <c r="C70" s="132"/>
      <c r="D70" s="132"/>
      <c r="E70" s="133"/>
      <c r="F70" s="134"/>
      <c r="G70" s="134"/>
      <c r="H70" s="134"/>
      <c r="I70" s="134"/>
      <c r="J70" s="134"/>
      <c r="K70" s="134"/>
      <c r="L70" s="134"/>
      <c r="M70" s="135"/>
      <c r="N70" s="82"/>
      <c r="O70" s="82"/>
      <c r="P70" s="40" t="s">
        <v>48</v>
      </c>
      <c r="Q70" s="128" t="s">
        <v>48</v>
      </c>
      <c r="R70" s="128"/>
      <c r="S70" s="128"/>
      <c r="T70" s="128"/>
      <c r="U70" s="128"/>
      <c r="V70" s="128"/>
      <c r="W70" s="40" t="s">
        <v>48</v>
      </c>
      <c r="X70" s="40" t="s">
        <v>48</v>
      </c>
      <c r="Y70" s="40" t="s">
        <v>48</v>
      </c>
      <c r="Z70" s="83"/>
      <c r="AA70" s="83"/>
      <c r="AB70" s="83"/>
      <c r="AC70" s="84"/>
      <c r="AD70" s="81">
        <f t="shared" si="9"/>
        <v>0</v>
      </c>
      <c r="AE70" s="35" t="str">
        <f t="shared" si="10"/>
        <v>N/D</v>
      </c>
      <c r="AF70" s="35" t="str">
        <f t="shared" si="11"/>
        <v>N/D</v>
      </c>
      <c r="AG70" s="35" t="str">
        <f t="shared" si="12"/>
        <v>N/D</v>
      </c>
      <c r="AH70" s="35" t="str">
        <f t="shared" si="13"/>
        <v>N/D</v>
      </c>
      <c r="AI70" s="35" t="str">
        <f t="shared" si="14"/>
        <v>N/D</v>
      </c>
      <c r="AJ70" s="35"/>
      <c r="AK70" s="49"/>
    </row>
    <row r="71" spans="2:37" ht="79.5" customHeight="1" x14ac:dyDescent="0.25">
      <c r="B71" s="132"/>
      <c r="C71" s="132"/>
      <c r="D71" s="132"/>
      <c r="E71" s="133"/>
      <c r="F71" s="134"/>
      <c r="G71" s="134"/>
      <c r="H71" s="134"/>
      <c r="I71" s="134"/>
      <c r="J71" s="134"/>
      <c r="K71" s="134"/>
      <c r="L71" s="134"/>
      <c r="M71" s="135"/>
      <c r="N71" s="82"/>
      <c r="O71" s="82"/>
      <c r="P71" s="40" t="s">
        <v>48</v>
      </c>
      <c r="Q71" s="128" t="s">
        <v>48</v>
      </c>
      <c r="R71" s="128"/>
      <c r="S71" s="128"/>
      <c r="T71" s="128"/>
      <c r="U71" s="128"/>
      <c r="V71" s="128"/>
      <c r="W71" s="40" t="s">
        <v>48</v>
      </c>
      <c r="X71" s="40" t="s">
        <v>48</v>
      </c>
      <c r="Y71" s="40" t="s">
        <v>48</v>
      </c>
      <c r="Z71" s="83"/>
      <c r="AA71" s="83"/>
      <c r="AB71" s="83"/>
      <c r="AC71" s="84"/>
      <c r="AD71" s="81">
        <f t="shared" si="9"/>
        <v>0</v>
      </c>
      <c r="AE71" s="35" t="str">
        <f t="shared" si="10"/>
        <v>N/D</v>
      </c>
      <c r="AF71" s="35" t="str">
        <f t="shared" si="11"/>
        <v>N/D</v>
      </c>
      <c r="AG71" s="35" t="str">
        <f t="shared" si="12"/>
        <v>N/D</v>
      </c>
      <c r="AH71" s="35" t="str">
        <f t="shared" si="13"/>
        <v>N/D</v>
      </c>
      <c r="AI71" s="35" t="str">
        <f t="shared" si="14"/>
        <v>N/D</v>
      </c>
      <c r="AJ71" s="35"/>
      <c r="AK71" s="49"/>
    </row>
    <row r="72" spans="2:37" ht="79.5" customHeight="1" x14ac:dyDescent="0.25">
      <c r="B72" s="132"/>
      <c r="C72" s="132"/>
      <c r="D72" s="132"/>
      <c r="E72" s="133"/>
      <c r="F72" s="134"/>
      <c r="G72" s="134"/>
      <c r="H72" s="134"/>
      <c r="I72" s="134"/>
      <c r="J72" s="134"/>
      <c r="K72" s="134"/>
      <c r="L72" s="134"/>
      <c r="M72" s="135"/>
      <c r="N72" s="82"/>
      <c r="O72" s="82"/>
      <c r="P72" s="40" t="s">
        <v>48</v>
      </c>
      <c r="Q72" s="128" t="s">
        <v>48</v>
      </c>
      <c r="R72" s="128"/>
      <c r="S72" s="128"/>
      <c r="T72" s="128"/>
      <c r="U72" s="128"/>
      <c r="V72" s="128"/>
      <c r="W72" s="40" t="s">
        <v>48</v>
      </c>
      <c r="X72" s="40" t="s">
        <v>48</v>
      </c>
      <c r="Y72" s="40" t="s">
        <v>48</v>
      </c>
      <c r="Z72" s="83"/>
      <c r="AA72" s="83"/>
      <c r="AB72" s="83"/>
      <c r="AC72" s="84"/>
      <c r="AD72" s="81">
        <f t="shared" si="9"/>
        <v>0</v>
      </c>
      <c r="AE72" s="35" t="str">
        <f t="shared" si="10"/>
        <v>N/D</v>
      </c>
      <c r="AF72" s="35" t="str">
        <f t="shared" si="11"/>
        <v>N/D</v>
      </c>
      <c r="AG72" s="35" t="str">
        <f t="shared" si="12"/>
        <v>N/D</v>
      </c>
      <c r="AH72" s="35" t="str">
        <f t="shared" si="13"/>
        <v>N/D</v>
      </c>
      <c r="AI72" s="35" t="str">
        <f t="shared" si="14"/>
        <v>N/D</v>
      </c>
      <c r="AJ72" s="35"/>
      <c r="AK72" s="49"/>
    </row>
    <row r="73" spans="2:37" ht="79.5" customHeight="1" x14ac:dyDescent="0.25">
      <c r="B73" s="132"/>
      <c r="C73" s="132"/>
      <c r="D73" s="132"/>
      <c r="E73" s="133"/>
      <c r="F73" s="134"/>
      <c r="G73" s="134"/>
      <c r="H73" s="134"/>
      <c r="I73" s="134"/>
      <c r="J73" s="134"/>
      <c r="K73" s="134"/>
      <c r="L73" s="134"/>
      <c r="M73" s="135"/>
      <c r="N73" s="82"/>
      <c r="O73" s="82"/>
      <c r="P73" s="40" t="s">
        <v>48</v>
      </c>
      <c r="Q73" s="128" t="s">
        <v>48</v>
      </c>
      <c r="R73" s="128"/>
      <c r="S73" s="128"/>
      <c r="T73" s="128"/>
      <c r="U73" s="128"/>
      <c r="V73" s="128"/>
      <c r="W73" s="40" t="s">
        <v>48</v>
      </c>
      <c r="X73" s="40" t="s">
        <v>48</v>
      </c>
      <c r="Y73" s="40" t="s">
        <v>48</v>
      </c>
      <c r="Z73" s="83"/>
      <c r="AA73" s="83"/>
      <c r="AB73" s="83"/>
      <c r="AC73" s="84"/>
      <c r="AD73" s="81">
        <f t="shared" si="9"/>
        <v>0</v>
      </c>
      <c r="AE73" s="35" t="str">
        <f t="shared" si="10"/>
        <v>N/D</v>
      </c>
      <c r="AF73" s="35" t="str">
        <f t="shared" si="11"/>
        <v>N/D</v>
      </c>
      <c r="AG73" s="35" t="str">
        <f t="shared" si="12"/>
        <v>N/D</v>
      </c>
      <c r="AH73" s="35" t="str">
        <f t="shared" si="13"/>
        <v>N/D</v>
      </c>
      <c r="AI73" s="35" t="str">
        <f t="shared" si="14"/>
        <v>N/D</v>
      </c>
      <c r="AJ73" s="35"/>
      <c r="AK73" s="49"/>
    </row>
    <row r="74" spans="2:37" ht="79.5" customHeight="1" x14ac:dyDescent="0.25">
      <c r="B74" s="132"/>
      <c r="C74" s="132"/>
      <c r="D74" s="132"/>
      <c r="E74" s="133"/>
      <c r="F74" s="134"/>
      <c r="G74" s="134"/>
      <c r="H74" s="134"/>
      <c r="I74" s="134"/>
      <c r="J74" s="134"/>
      <c r="K74" s="134"/>
      <c r="L74" s="134"/>
      <c r="M74" s="135"/>
      <c r="N74" s="82"/>
      <c r="O74" s="82"/>
      <c r="P74" s="40" t="s">
        <v>48</v>
      </c>
      <c r="Q74" s="128" t="s">
        <v>48</v>
      </c>
      <c r="R74" s="128"/>
      <c r="S74" s="128"/>
      <c r="T74" s="128"/>
      <c r="U74" s="128"/>
      <c r="V74" s="128"/>
      <c r="W74" s="40" t="s">
        <v>48</v>
      </c>
      <c r="X74" s="40" t="s">
        <v>48</v>
      </c>
      <c r="Y74" s="40" t="s">
        <v>48</v>
      </c>
      <c r="Z74" s="83"/>
      <c r="AA74" s="83"/>
      <c r="AB74" s="83"/>
      <c r="AC74" s="84"/>
      <c r="AD74" s="81">
        <f t="shared" si="9"/>
        <v>0</v>
      </c>
      <c r="AE74" s="35" t="str">
        <f t="shared" si="10"/>
        <v>N/D</v>
      </c>
      <c r="AF74" s="35" t="str">
        <f t="shared" si="11"/>
        <v>N/D</v>
      </c>
      <c r="AG74" s="35" t="str">
        <f t="shared" si="12"/>
        <v>N/D</v>
      </c>
      <c r="AH74" s="35" t="str">
        <f t="shared" si="13"/>
        <v>N/D</v>
      </c>
      <c r="AI74" s="35" t="str">
        <f t="shared" si="14"/>
        <v>N/D</v>
      </c>
      <c r="AJ74" s="35"/>
      <c r="AK74" s="49"/>
    </row>
    <row r="75" spans="2:37" ht="79.5" customHeight="1" x14ac:dyDescent="0.25">
      <c r="B75" s="132"/>
      <c r="C75" s="132"/>
      <c r="D75" s="132"/>
      <c r="E75" s="133"/>
      <c r="F75" s="134"/>
      <c r="G75" s="134"/>
      <c r="H75" s="134"/>
      <c r="I75" s="134"/>
      <c r="J75" s="134"/>
      <c r="K75" s="134"/>
      <c r="L75" s="134"/>
      <c r="M75" s="135"/>
      <c r="N75" s="82"/>
      <c r="O75" s="82"/>
      <c r="P75" s="40" t="s">
        <v>48</v>
      </c>
      <c r="Q75" s="128" t="s">
        <v>48</v>
      </c>
      <c r="R75" s="128"/>
      <c r="S75" s="128"/>
      <c r="T75" s="128"/>
      <c r="U75" s="128"/>
      <c r="V75" s="128"/>
      <c r="W75" s="40" t="s">
        <v>48</v>
      </c>
      <c r="X75" s="40" t="s">
        <v>48</v>
      </c>
      <c r="Y75" s="40" t="s">
        <v>48</v>
      </c>
      <c r="Z75" s="83"/>
      <c r="AA75" s="83"/>
      <c r="AB75" s="83"/>
      <c r="AC75" s="84"/>
      <c r="AD75" s="81">
        <f t="shared" si="9"/>
        <v>0</v>
      </c>
      <c r="AE75" s="35" t="str">
        <f t="shared" si="10"/>
        <v>N/D</v>
      </c>
      <c r="AF75" s="35" t="str">
        <f t="shared" si="11"/>
        <v>N/D</v>
      </c>
      <c r="AG75" s="35" t="str">
        <f t="shared" si="12"/>
        <v>N/D</v>
      </c>
      <c r="AH75" s="35" t="str">
        <f t="shared" si="13"/>
        <v>N/D</v>
      </c>
      <c r="AI75" s="35" t="str">
        <f t="shared" si="14"/>
        <v>N/D</v>
      </c>
      <c r="AJ75" s="35"/>
      <c r="AK75" s="49"/>
    </row>
    <row r="76" spans="2:37" ht="79.5" customHeight="1" x14ac:dyDescent="0.25">
      <c r="B76" s="132"/>
      <c r="C76" s="132"/>
      <c r="D76" s="132"/>
      <c r="E76" s="133"/>
      <c r="F76" s="134"/>
      <c r="G76" s="134"/>
      <c r="H76" s="134"/>
      <c r="I76" s="134"/>
      <c r="J76" s="134"/>
      <c r="K76" s="134"/>
      <c r="L76" s="134"/>
      <c r="M76" s="135"/>
      <c r="N76" s="82"/>
      <c r="O76" s="82"/>
      <c r="P76" s="40" t="s">
        <v>48</v>
      </c>
      <c r="Q76" s="128" t="s">
        <v>48</v>
      </c>
      <c r="R76" s="128"/>
      <c r="S76" s="128"/>
      <c r="T76" s="128"/>
      <c r="U76" s="128"/>
      <c r="V76" s="128"/>
      <c r="W76" s="40" t="s">
        <v>48</v>
      </c>
      <c r="X76" s="40" t="s">
        <v>48</v>
      </c>
      <c r="Y76" s="40" t="s">
        <v>48</v>
      </c>
      <c r="Z76" s="83"/>
      <c r="AA76" s="83"/>
      <c r="AB76" s="83"/>
      <c r="AC76" s="84"/>
      <c r="AD76" s="81">
        <f t="shared" si="9"/>
        <v>0</v>
      </c>
      <c r="AE76" s="35" t="str">
        <f t="shared" si="10"/>
        <v>N/D</v>
      </c>
      <c r="AF76" s="35" t="str">
        <f t="shared" si="11"/>
        <v>N/D</v>
      </c>
      <c r="AG76" s="35" t="str">
        <f t="shared" si="12"/>
        <v>N/D</v>
      </c>
      <c r="AH76" s="35" t="str">
        <f t="shared" si="13"/>
        <v>N/D</v>
      </c>
      <c r="AI76" s="35" t="str">
        <f t="shared" si="14"/>
        <v>N/D</v>
      </c>
      <c r="AJ76" s="35"/>
      <c r="AK76" s="49"/>
    </row>
    <row r="77" spans="2:37" ht="79.5" customHeight="1" x14ac:dyDescent="0.25">
      <c r="B77" s="132"/>
      <c r="C77" s="132"/>
      <c r="D77" s="132"/>
      <c r="E77" s="133"/>
      <c r="F77" s="134"/>
      <c r="G77" s="134"/>
      <c r="H77" s="134"/>
      <c r="I77" s="134"/>
      <c r="J77" s="134"/>
      <c r="K77" s="134"/>
      <c r="L77" s="134"/>
      <c r="M77" s="135"/>
      <c r="N77" s="82"/>
      <c r="O77" s="82"/>
      <c r="P77" s="40" t="s">
        <v>48</v>
      </c>
      <c r="Q77" s="128" t="s">
        <v>48</v>
      </c>
      <c r="R77" s="128"/>
      <c r="S77" s="128"/>
      <c r="T77" s="128"/>
      <c r="U77" s="128"/>
      <c r="V77" s="128"/>
      <c r="W77" s="40" t="s">
        <v>48</v>
      </c>
      <c r="X77" s="40" t="s">
        <v>48</v>
      </c>
      <c r="Y77" s="40" t="s">
        <v>48</v>
      </c>
      <c r="Z77" s="83"/>
      <c r="AA77" s="83"/>
      <c r="AB77" s="83"/>
      <c r="AC77" s="84"/>
      <c r="AD77" s="81">
        <f t="shared" si="9"/>
        <v>0</v>
      </c>
      <c r="AE77" s="35" t="str">
        <f t="shared" si="10"/>
        <v>N/D</v>
      </c>
      <c r="AF77" s="35" t="str">
        <f t="shared" si="11"/>
        <v>N/D</v>
      </c>
      <c r="AG77" s="35" t="str">
        <f t="shared" si="12"/>
        <v>N/D</v>
      </c>
      <c r="AH77" s="35" t="str">
        <f t="shared" si="13"/>
        <v>N/D</v>
      </c>
      <c r="AI77" s="35" t="str">
        <f t="shared" si="14"/>
        <v>N/D</v>
      </c>
      <c r="AJ77" s="35"/>
      <c r="AK77" s="49"/>
    </row>
    <row r="78" spans="2:37" s="35" customFormat="1" ht="79.5" customHeight="1" x14ac:dyDescent="0.25">
      <c r="B78" s="132"/>
      <c r="C78" s="132"/>
      <c r="D78" s="132"/>
      <c r="E78" s="133"/>
      <c r="F78" s="134"/>
      <c r="G78" s="134"/>
      <c r="H78" s="134"/>
      <c r="I78" s="134"/>
      <c r="J78" s="134"/>
      <c r="K78" s="134"/>
      <c r="L78" s="134"/>
      <c r="M78" s="135"/>
      <c r="N78" s="82"/>
      <c r="O78" s="82"/>
      <c r="P78" s="40" t="s">
        <v>48</v>
      </c>
      <c r="Q78" s="128" t="s">
        <v>48</v>
      </c>
      <c r="R78" s="128"/>
      <c r="S78" s="128"/>
      <c r="T78" s="128"/>
      <c r="U78" s="128"/>
      <c r="V78" s="128"/>
      <c r="W78" s="40" t="s">
        <v>48</v>
      </c>
      <c r="X78" s="40" t="s">
        <v>48</v>
      </c>
      <c r="Y78" s="40" t="s">
        <v>48</v>
      </c>
      <c r="Z78" s="83"/>
      <c r="AA78" s="83"/>
      <c r="AB78" s="83"/>
      <c r="AC78" s="84"/>
      <c r="AD78" s="81">
        <f t="shared" si="9"/>
        <v>0</v>
      </c>
      <c r="AE78" s="35" t="str">
        <f t="shared" si="10"/>
        <v>N/D</v>
      </c>
      <c r="AF78" s="35" t="str">
        <f t="shared" si="11"/>
        <v>N/D</v>
      </c>
      <c r="AG78" s="35" t="str">
        <f t="shared" si="12"/>
        <v>N/D</v>
      </c>
      <c r="AH78" s="35" t="str">
        <f t="shared" si="13"/>
        <v>N/D</v>
      </c>
      <c r="AI78" s="35" t="str">
        <f t="shared" si="14"/>
        <v>N/D</v>
      </c>
      <c r="AK78" s="49"/>
    </row>
    <row r="79" spans="2:37" s="35" customFormat="1" ht="79.5" customHeight="1" x14ac:dyDescent="0.25"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78"/>
      <c r="O79" s="78"/>
      <c r="P79" s="40" t="s">
        <v>48</v>
      </c>
      <c r="Q79" s="128" t="s">
        <v>48</v>
      </c>
      <c r="R79" s="128"/>
      <c r="S79" s="128"/>
      <c r="T79" s="128"/>
      <c r="U79" s="128"/>
      <c r="V79" s="128"/>
      <c r="W79" s="40" t="s">
        <v>48</v>
      </c>
      <c r="X79" s="40" t="s">
        <v>48</v>
      </c>
      <c r="Y79" s="40" t="s">
        <v>48</v>
      </c>
      <c r="Z79" s="79"/>
      <c r="AA79" s="79"/>
      <c r="AB79" s="79"/>
      <c r="AC79" s="80"/>
      <c r="AD79" s="81">
        <f t="shared" si="9"/>
        <v>0</v>
      </c>
      <c r="AE79" s="35" t="str">
        <f t="shared" si="10"/>
        <v>N/D</v>
      </c>
      <c r="AF79" s="35" t="str">
        <f t="shared" si="11"/>
        <v>N/D</v>
      </c>
      <c r="AG79" s="35" t="str">
        <f t="shared" si="12"/>
        <v>N/D</v>
      </c>
      <c r="AH79" s="35" t="str">
        <f t="shared" si="13"/>
        <v>N/D</v>
      </c>
      <c r="AI79" s="35" t="str">
        <f t="shared" si="14"/>
        <v>N/D</v>
      </c>
      <c r="AK79" s="49"/>
    </row>
    <row r="80" spans="2:37" s="35" customFormat="1" ht="67.5" customHeight="1" x14ac:dyDescent="0.25">
      <c r="B80" s="132"/>
      <c r="C80" s="132"/>
      <c r="D80" s="132"/>
      <c r="E80" s="133"/>
      <c r="F80" s="134"/>
      <c r="G80" s="134"/>
      <c r="H80" s="134"/>
      <c r="I80" s="134"/>
      <c r="J80" s="134"/>
      <c r="K80" s="134"/>
      <c r="L80" s="134"/>
      <c r="M80" s="135"/>
      <c r="N80" s="82"/>
      <c r="O80" s="82"/>
      <c r="P80" s="40" t="s">
        <v>48</v>
      </c>
      <c r="Q80" s="128" t="s">
        <v>48</v>
      </c>
      <c r="R80" s="128"/>
      <c r="S80" s="128"/>
      <c r="T80" s="128"/>
      <c r="U80" s="128"/>
      <c r="V80" s="128"/>
      <c r="W80" s="40" t="s">
        <v>48</v>
      </c>
      <c r="X80" s="40" t="s">
        <v>48</v>
      </c>
      <c r="Y80" s="40" t="s">
        <v>48</v>
      </c>
      <c r="Z80" s="83"/>
      <c r="AA80" s="83"/>
      <c r="AB80" s="83"/>
      <c r="AC80" s="84"/>
      <c r="AD80" s="81">
        <f t="shared" si="9"/>
        <v>0</v>
      </c>
      <c r="AE80" s="35" t="str">
        <f t="shared" si="10"/>
        <v>N/D</v>
      </c>
      <c r="AF80" s="35" t="str">
        <f t="shared" si="11"/>
        <v>N/D</v>
      </c>
      <c r="AG80" s="35" t="str">
        <f t="shared" si="12"/>
        <v>N/D</v>
      </c>
      <c r="AH80" s="35" t="str">
        <f t="shared" si="13"/>
        <v>N/D</v>
      </c>
      <c r="AI80" s="35" t="str">
        <f t="shared" si="14"/>
        <v>N/D</v>
      </c>
      <c r="AK80" s="43"/>
    </row>
    <row r="81" spans="2:37" s="35" customFormat="1" ht="67.5" customHeight="1" x14ac:dyDescent="0.25">
      <c r="B81" s="128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78"/>
      <c r="O81" s="78"/>
      <c r="P81" s="40" t="s">
        <v>48</v>
      </c>
      <c r="Q81" s="128" t="s">
        <v>48</v>
      </c>
      <c r="R81" s="128"/>
      <c r="S81" s="128"/>
      <c r="T81" s="128"/>
      <c r="U81" s="128"/>
      <c r="V81" s="128"/>
      <c r="W81" s="40" t="s">
        <v>48</v>
      </c>
      <c r="X81" s="40" t="s">
        <v>48</v>
      </c>
      <c r="Y81" s="40" t="s">
        <v>48</v>
      </c>
      <c r="Z81" s="79"/>
      <c r="AA81" s="79"/>
      <c r="AB81" s="79"/>
      <c r="AC81" s="80"/>
      <c r="AD81" s="81">
        <f t="shared" si="9"/>
        <v>0</v>
      </c>
      <c r="AE81" s="35" t="str">
        <f t="shared" si="10"/>
        <v>N/D</v>
      </c>
      <c r="AF81" s="35" t="str">
        <f t="shared" si="11"/>
        <v>N/D</v>
      </c>
      <c r="AG81" s="35" t="str">
        <f t="shared" si="12"/>
        <v>N/D</v>
      </c>
      <c r="AH81" s="35" t="str">
        <f t="shared" si="13"/>
        <v>N/D</v>
      </c>
      <c r="AI81" s="35" t="str">
        <f t="shared" si="14"/>
        <v>N/D</v>
      </c>
      <c r="AK81" s="43"/>
    </row>
    <row r="82" spans="2:37" s="35" customFormat="1" ht="67.5" customHeight="1" x14ac:dyDescent="0.25">
      <c r="B82" s="132"/>
      <c r="C82" s="132"/>
      <c r="D82" s="132"/>
      <c r="E82" s="133"/>
      <c r="F82" s="134"/>
      <c r="G82" s="134"/>
      <c r="H82" s="134"/>
      <c r="I82" s="134"/>
      <c r="J82" s="134"/>
      <c r="K82" s="134"/>
      <c r="L82" s="134"/>
      <c r="M82" s="135"/>
      <c r="N82" s="82"/>
      <c r="O82" s="82"/>
      <c r="P82" s="40" t="s">
        <v>48</v>
      </c>
      <c r="Q82" s="128" t="s">
        <v>48</v>
      </c>
      <c r="R82" s="128"/>
      <c r="S82" s="128"/>
      <c r="T82" s="128"/>
      <c r="U82" s="128"/>
      <c r="V82" s="128"/>
      <c r="W82" s="40" t="s">
        <v>48</v>
      </c>
      <c r="X82" s="40" t="s">
        <v>48</v>
      </c>
      <c r="Y82" s="40" t="s">
        <v>48</v>
      </c>
      <c r="Z82" s="83"/>
      <c r="AA82" s="83"/>
      <c r="AB82" s="83"/>
      <c r="AC82" s="84"/>
      <c r="AD82" s="81">
        <f t="shared" si="9"/>
        <v>0</v>
      </c>
      <c r="AE82" s="35" t="str">
        <f t="shared" si="10"/>
        <v>N/D</v>
      </c>
      <c r="AF82" s="35" t="str">
        <f t="shared" si="11"/>
        <v>N/D</v>
      </c>
      <c r="AG82" s="35" t="str">
        <f t="shared" si="12"/>
        <v>N/D</v>
      </c>
      <c r="AH82" s="35" t="str">
        <f t="shared" si="13"/>
        <v>N/D</v>
      </c>
      <c r="AI82" s="35" t="str">
        <f t="shared" si="14"/>
        <v>N/D</v>
      </c>
      <c r="AK82" s="43"/>
    </row>
    <row r="83" spans="2:37" s="35" customFormat="1" ht="67.5" customHeight="1" x14ac:dyDescent="0.25"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78"/>
      <c r="O83" s="78"/>
      <c r="P83" s="40" t="s">
        <v>48</v>
      </c>
      <c r="Q83" s="128" t="s">
        <v>48</v>
      </c>
      <c r="R83" s="128"/>
      <c r="S83" s="128"/>
      <c r="T83" s="128"/>
      <c r="U83" s="128"/>
      <c r="V83" s="128"/>
      <c r="W83" s="40" t="s">
        <v>48</v>
      </c>
      <c r="X83" s="40" t="s">
        <v>48</v>
      </c>
      <c r="Y83" s="40" t="s">
        <v>48</v>
      </c>
      <c r="Z83" s="79"/>
      <c r="AA83" s="79"/>
      <c r="AB83" s="79"/>
      <c r="AC83" s="80"/>
      <c r="AD83" s="81">
        <f t="shared" si="9"/>
        <v>0</v>
      </c>
      <c r="AE83" s="35" t="str">
        <f t="shared" si="10"/>
        <v>N/D</v>
      </c>
      <c r="AF83" s="35" t="str">
        <f t="shared" si="11"/>
        <v>N/D</v>
      </c>
      <c r="AG83" s="35" t="str">
        <f t="shared" si="12"/>
        <v>N/D</v>
      </c>
      <c r="AH83" s="35" t="str">
        <f t="shared" si="13"/>
        <v>N/D</v>
      </c>
      <c r="AI83" s="35" t="str">
        <f t="shared" si="14"/>
        <v>N/D</v>
      </c>
      <c r="AK83" s="43"/>
    </row>
    <row r="84" spans="2:37" s="35" customFormat="1" ht="67.5" customHeight="1" x14ac:dyDescent="0.25">
      <c r="B84" s="132"/>
      <c r="C84" s="132"/>
      <c r="D84" s="132"/>
      <c r="E84" s="133"/>
      <c r="F84" s="134"/>
      <c r="G84" s="134"/>
      <c r="H84" s="134"/>
      <c r="I84" s="134"/>
      <c r="J84" s="134"/>
      <c r="K84" s="134"/>
      <c r="L84" s="134"/>
      <c r="M84" s="135"/>
      <c r="N84" s="82"/>
      <c r="O84" s="82"/>
      <c r="P84" s="40" t="s">
        <v>48</v>
      </c>
      <c r="Q84" s="128" t="s">
        <v>48</v>
      </c>
      <c r="R84" s="128"/>
      <c r="S84" s="128"/>
      <c r="T84" s="128"/>
      <c r="U84" s="128"/>
      <c r="V84" s="128"/>
      <c r="W84" s="40" t="s">
        <v>48</v>
      </c>
      <c r="X84" s="40" t="s">
        <v>48</v>
      </c>
      <c r="Y84" s="40" t="s">
        <v>48</v>
      </c>
      <c r="Z84" s="83"/>
      <c r="AA84" s="83"/>
      <c r="AB84" s="83"/>
      <c r="AC84" s="84"/>
      <c r="AD84" s="81">
        <f t="shared" si="9"/>
        <v>0</v>
      </c>
      <c r="AE84" s="35" t="str">
        <f t="shared" si="10"/>
        <v>N/D</v>
      </c>
      <c r="AF84" s="35" t="str">
        <f t="shared" si="11"/>
        <v>N/D</v>
      </c>
      <c r="AG84" s="35" t="str">
        <f t="shared" si="12"/>
        <v>N/D</v>
      </c>
      <c r="AH84" s="35" t="str">
        <f t="shared" si="13"/>
        <v>N/D</v>
      </c>
      <c r="AI84" s="35" t="str">
        <f t="shared" si="14"/>
        <v>N/D</v>
      </c>
      <c r="AK84" s="43"/>
    </row>
    <row r="85" spans="2:37" s="35" customFormat="1" ht="67.5" customHeight="1" x14ac:dyDescent="0.25">
      <c r="B85" s="128"/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78"/>
      <c r="O85" s="78"/>
      <c r="P85" s="40" t="s">
        <v>48</v>
      </c>
      <c r="Q85" s="128" t="s">
        <v>48</v>
      </c>
      <c r="R85" s="128"/>
      <c r="S85" s="128"/>
      <c r="T85" s="128"/>
      <c r="U85" s="128"/>
      <c r="V85" s="128"/>
      <c r="W85" s="40" t="s">
        <v>48</v>
      </c>
      <c r="X85" s="40" t="s">
        <v>48</v>
      </c>
      <c r="Y85" s="40" t="s">
        <v>48</v>
      </c>
      <c r="Z85" s="79"/>
      <c r="AA85" s="79"/>
      <c r="AB85" s="79"/>
      <c r="AC85" s="80"/>
      <c r="AD85" s="81">
        <f t="shared" si="9"/>
        <v>0</v>
      </c>
      <c r="AE85" s="35" t="str">
        <f t="shared" si="10"/>
        <v>N/D</v>
      </c>
      <c r="AF85" s="35" t="str">
        <f t="shared" si="11"/>
        <v>N/D</v>
      </c>
      <c r="AG85" s="35" t="str">
        <f t="shared" si="12"/>
        <v>N/D</v>
      </c>
      <c r="AH85" s="35" t="str">
        <f t="shared" si="13"/>
        <v>N/D</v>
      </c>
      <c r="AI85" s="35" t="str">
        <f t="shared" si="14"/>
        <v>N/D</v>
      </c>
      <c r="AK85" s="43"/>
    </row>
    <row r="86" spans="2:37" s="35" customFormat="1" ht="67.5" customHeight="1" x14ac:dyDescent="0.25">
      <c r="B86" s="132"/>
      <c r="C86" s="132"/>
      <c r="D86" s="132"/>
      <c r="E86" s="133"/>
      <c r="F86" s="134"/>
      <c r="G86" s="134"/>
      <c r="H86" s="134"/>
      <c r="I86" s="134"/>
      <c r="J86" s="134"/>
      <c r="K86" s="134"/>
      <c r="L86" s="134"/>
      <c r="M86" s="135"/>
      <c r="N86" s="82"/>
      <c r="O86" s="82"/>
      <c r="P86" s="40" t="s">
        <v>48</v>
      </c>
      <c r="Q86" s="128" t="s">
        <v>48</v>
      </c>
      <c r="R86" s="128"/>
      <c r="S86" s="128"/>
      <c r="T86" s="128"/>
      <c r="U86" s="128"/>
      <c r="V86" s="128"/>
      <c r="W86" s="40" t="s">
        <v>48</v>
      </c>
      <c r="X86" s="40" t="s">
        <v>48</v>
      </c>
      <c r="Y86" s="40" t="s">
        <v>48</v>
      </c>
      <c r="Z86" s="83"/>
      <c r="AA86" s="83"/>
      <c r="AB86" s="83"/>
      <c r="AC86" s="84"/>
      <c r="AD86" s="81">
        <f t="shared" si="9"/>
        <v>0</v>
      </c>
      <c r="AE86" s="35" t="str">
        <f t="shared" si="10"/>
        <v>N/D</v>
      </c>
      <c r="AF86" s="35" t="str">
        <f t="shared" si="11"/>
        <v>N/D</v>
      </c>
      <c r="AG86" s="35" t="str">
        <f t="shared" si="12"/>
        <v>N/D</v>
      </c>
      <c r="AH86" s="35" t="str">
        <f t="shared" si="13"/>
        <v>N/D</v>
      </c>
      <c r="AI86" s="35" t="str">
        <f t="shared" si="14"/>
        <v>N/D</v>
      </c>
      <c r="AK86" s="43"/>
    </row>
    <row r="87" spans="2:37" s="35" customFormat="1" ht="67.5" customHeight="1" x14ac:dyDescent="0.25"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78"/>
      <c r="O87" s="78"/>
      <c r="P87" s="40" t="s">
        <v>48</v>
      </c>
      <c r="Q87" s="128" t="s">
        <v>48</v>
      </c>
      <c r="R87" s="128"/>
      <c r="S87" s="128"/>
      <c r="T87" s="128"/>
      <c r="U87" s="128"/>
      <c r="V87" s="128"/>
      <c r="W87" s="40" t="s">
        <v>48</v>
      </c>
      <c r="X87" s="40" t="s">
        <v>48</v>
      </c>
      <c r="Y87" s="40" t="s">
        <v>48</v>
      </c>
      <c r="Z87" s="79"/>
      <c r="AA87" s="79"/>
      <c r="AB87" s="79"/>
      <c r="AC87" s="80"/>
      <c r="AD87" s="81">
        <f t="shared" si="9"/>
        <v>0</v>
      </c>
      <c r="AE87" s="35" t="str">
        <f t="shared" si="10"/>
        <v>N/D</v>
      </c>
      <c r="AF87" s="35" t="str">
        <f t="shared" si="11"/>
        <v>N/D</v>
      </c>
      <c r="AG87" s="35" t="str">
        <f t="shared" si="12"/>
        <v>N/D</v>
      </c>
      <c r="AH87" s="35" t="str">
        <f t="shared" si="13"/>
        <v>N/D</v>
      </c>
      <c r="AI87" s="35" t="str">
        <f t="shared" si="14"/>
        <v>N/D</v>
      </c>
      <c r="AK87" s="43"/>
    </row>
    <row r="88" spans="2:37" s="35" customFormat="1" ht="67.5" customHeight="1" x14ac:dyDescent="0.25"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78"/>
      <c r="O88" s="78"/>
      <c r="P88" s="40" t="s">
        <v>48</v>
      </c>
      <c r="Q88" s="128" t="s">
        <v>48</v>
      </c>
      <c r="R88" s="128"/>
      <c r="S88" s="128"/>
      <c r="T88" s="128"/>
      <c r="U88" s="128"/>
      <c r="V88" s="128"/>
      <c r="W88" s="40" t="s">
        <v>48</v>
      </c>
      <c r="X88" s="40" t="s">
        <v>48</v>
      </c>
      <c r="Y88" s="40" t="s">
        <v>48</v>
      </c>
      <c r="Z88" s="79"/>
      <c r="AA88" s="79"/>
      <c r="AB88" s="79"/>
      <c r="AC88" s="80"/>
      <c r="AD88" s="81">
        <f>ROUND((AA88-Z88)/365*12*AC88,2)</f>
        <v>0</v>
      </c>
      <c r="AE88" s="35" t="str">
        <f>CONCATENATE(O88,P88)</f>
        <v>N/D</v>
      </c>
      <c r="AF88" s="35" t="str">
        <f>CONCATENATE(O88,Q88)</f>
        <v>N/D</v>
      </c>
      <c r="AG88" s="35" t="str">
        <f t="shared" ref="AG88" si="15">CONCATENATE(O88,W88)</f>
        <v>N/D</v>
      </c>
      <c r="AH88" s="35" t="str">
        <f t="shared" ref="AH88" si="16">CONCATENATE(O88,X88)</f>
        <v>N/D</v>
      </c>
      <c r="AI88" s="35" t="str">
        <f t="shared" si="14"/>
        <v>N/D</v>
      </c>
      <c r="AK88" s="43"/>
    </row>
    <row r="89" spans="2:37" s="35" customFormat="1" ht="14.25" customHeight="1" x14ac:dyDescent="0.25">
      <c r="B89" s="136"/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85"/>
      <c r="O89" s="85"/>
      <c r="P89" s="136"/>
      <c r="Q89" s="136"/>
      <c r="R89" s="136"/>
      <c r="S89" s="136"/>
      <c r="T89" s="136"/>
      <c r="U89" s="136"/>
      <c r="V89" s="86"/>
      <c r="W89" s="86"/>
      <c r="X89" s="87"/>
      <c r="Y89" s="88"/>
    </row>
    <row r="90" spans="2:37" s="35" customFormat="1" ht="14.25" customHeight="1" x14ac:dyDescent="0.25">
      <c r="B90" s="136"/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85"/>
      <c r="O90" s="85"/>
      <c r="P90" s="136"/>
      <c r="Q90" s="136"/>
      <c r="R90" s="136"/>
      <c r="S90" s="136"/>
      <c r="T90" s="136"/>
      <c r="U90" s="136"/>
      <c r="V90" s="86"/>
      <c r="W90" s="86"/>
      <c r="X90" s="87"/>
      <c r="Y90" s="88"/>
    </row>
    <row r="91" spans="2:37" s="35" customFormat="1" ht="14.25" customHeight="1" x14ac:dyDescent="0.25">
      <c r="B91" s="136"/>
      <c r="C91" s="136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85"/>
      <c r="O91" s="85"/>
      <c r="P91" s="136"/>
      <c r="Q91" s="136"/>
      <c r="R91" s="136"/>
      <c r="S91" s="136"/>
      <c r="T91" s="136"/>
      <c r="U91" s="136"/>
      <c r="V91" s="86"/>
      <c r="W91" s="86"/>
      <c r="X91" s="87"/>
      <c r="Y91" s="88"/>
    </row>
    <row r="92" spans="2:37" s="35" customFormat="1" ht="14.25" customHeight="1" x14ac:dyDescent="0.25">
      <c r="B92" s="136"/>
      <c r="C92" s="136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85"/>
      <c r="O92" s="85"/>
      <c r="P92" s="136"/>
      <c r="Q92" s="136"/>
      <c r="R92" s="136"/>
      <c r="S92" s="136"/>
      <c r="T92" s="136"/>
      <c r="U92" s="136"/>
      <c r="V92" s="86"/>
      <c r="W92" s="86"/>
      <c r="X92" s="87"/>
      <c r="Y92" s="88"/>
    </row>
    <row r="93" spans="2:37" s="35" customFormat="1" ht="14.25" customHeight="1" x14ac:dyDescent="0.25">
      <c r="B93" s="136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85"/>
      <c r="O93" s="85"/>
      <c r="P93" s="136"/>
      <c r="Q93" s="136"/>
      <c r="R93" s="136"/>
      <c r="S93" s="136"/>
      <c r="T93" s="136"/>
      <c r="U93" s="136"/>
      <c r="V93" s="86"/>
      <c r="W93" s="86"/>
      <c r="X93" s="87"/>
      <c r="Y93" s="88"/>
    </row>
    <row r="94" spans="2:37" s="35" customFormat="1" ht="14.25" customHeight="1" x14ac:dyDescent="0.25"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85"/>
      <c r="O94" s="85"/>
      <c r="P94" s="136"/>
      <c r="Q94" s="136"/>
      <c r="R94" s="136"/>
      <c r="S94" s="136"/>
      <c r="T94" s="136"/>
      <c r="U94" s="136"/>
      <c r="V94" s="86"/>
      <c r="W94" s="86"/>
      <c r="X94" s="87"/>
      <c r="Y94" s="88"/>
    </row>
    <row r="95" spans="2:37" s="35" customFormat="1" ht="14.25" customHeight="1" x14ac:dyDescent="0.25"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85"/>
      <c r="O95" s="85"/>
      <c r="P95" s="136"/>
      <c r="Q95" s="136"/>
      <c r="R95" s="136"/>
      <c r="S95" s="136"/>
      <c r="T95" s="136"/>
      <c r="U95" s="136"/>
      <c r="V95" s="86"/>
      <c r="W95" s="86"/>
      <c r="X95" s="87"/>
      <c r="Y95" s="88"/>
    </row>
    <row r="96" spans="2:37" s="35" customFormat="1" ht="14.25" customHeight="1" x14ac:dyDescent="0.25"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85"/>
      <c r="O96" s="85"/>
      <c r="P96" s="136"/>
      <c r="Q96" s="136"/>
      <c r="R96" s="136"/>
      <c r="S96" s="136"/>
      <c r="T96" s="136"/>
      <c r="U96" s="136"/>
      <c r="V96" s="86"/>
      <c r="W96" s="86"/>
      <c r="X96" s="87"/>
      <c r="Y96" s="88"/>
    </row>
    <row r="97" spans="2:25" s="35" customFormat="1" ht="14.25" customHeight="1" x14ac:dyDescent="0.25"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85"/>
      <c r="O97" s="85"/>
      <c r="P97" s="136"/>
      <c r="Q97" s="136"/>
      <c r="R97" s="136"/>
      <c r="S97" s="136"/>
      <c r="T97" s="136"/>
      <c r="U97" s="136"/>
      <c r="V97" s="86"/>
      <c r="W97" s="86"/>
      <c r="X97" s="87"/>
      <c r="Y97" s="88"/>
    </row>
    <row r="98" spans="2:25" s="35" customFormat="1" ht="14.25" customHeight="1" x14ac:dyDescent="0.25"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85"/>
      <c r="O98" s="85"/>
      <c r="P98" s="136"/>
      <c r="Q98" s="136"/>
      <c r="R98" s="136"/>
      <c r="S98" s="136"/>
      <c r="T98" s="136"/>
      <c r="U98" s="136"/>
      <c r="V98" s="86"/>
      <c r="W98" s="86"/>
      <c r="X98" s="87"/>
      <c r="Y98" s="88"/>
    </row>
    <row r="99" spans="2:25" s="35" customFormat="1" ht="14.25" customHeight="1" x14ac:dyDescent="0.25"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85"/>
      <c r="O99" s="85"/>
      <c r="P99" s="136"/>
      <c r="Q99" s="136"/>
      <c r="R99" s="136"/>
      <c r="S99" s="136"/>
      <c r="T99" s="136"/>
      <c r="U99" s="136"/>
      <c r="V99" s="86"/>
      <c r="W99" s="86"/>
      <c r="X99" s="87"/>
      <c r="Y99" s="88"/>
    </row>
    <row r="100" spans="2:25" s="35" customFormat="1" ht="14.25" customHeight="1" x14ac:dyDescent="0.25"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85"/>
      <c r="O100" s="85"/>
      <c r="P100" s="136"/>
      <c r="Q100" s="136"/>
      <c r="R100" s="136"/>
      <c r="S100" s="136"/>
      <c r="T100" s="136"/>
      <c r="U100" s="136"/>
      <c r="V100" s="86"/>
      <c r="W100" s="86"/>
      <c r="X100" s="87"/>
      <c r="Y100" s="88"/>
    </row>
    <row r="101" spans="2:25" s="35" customFormat="1" ht="14.25" customHeight="1" x14ac:dyDescent="0.25"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85"/>
      <c r="O101" s="85"/>
      <c r="P101" s="136"/>
      <c r="Q101" s="136"/>
      <c r="R101" s="136"/>
      <c r="S101" s="136"/>
      <c r="T101" s="136"/>
      <c r="U101" s="136"/>
      <c r="V101" s="86"/>
      <c r="W101" s="86"/>
      <c r="X101" s="87"/>
      <c r="Y101" s="88"/>
    </row>
    <row r="102" spans="2:25" s="35" customFormat="1" ht="14.25" customHeight="1" x14ac:dyDescent="0.25"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85"/>
      <c r="O102" s="85"/>
      <c r="P102" s="136"/>
      <c r="Q102" s="136"/>
      <c r="R102" s="136"/>
      <c r="S102" s="136"/>
      <c r="T102" s="136"/>
      <c r="U102" s="136"/>
      <c r="V102" s="86"/>
      <c r="W102" s="86"/>
      <c r="X102" s="87"/>
      <c r="Y102" s="88"/>
    </row>
    <row r="103" spans="2:25" s="35" customFormat="1" ht="14.25" customHeight="1" x14ac:dyDescent="0.25"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85"/>
      <c r="O103" s="85"/>
      <c r="P103" s="136"/>
      <c r="Q103" s="136"/>
      <c r="R103" s="136"/>
      <c r="S103" s="136"/>
      <c r="T103" s="136"/>
      <c r="U103" s="136"/>
      <c r="V103" s="86"/>
      <c r="W103" s="86"/>
      <c r="X103" s="87"/>
      <c r="Y103" s="88"/>
    </row>
    <row r="104" spans="2:25" s="35" customFormat="1" ht="14.25" customHeight="1" x14ac:dyDescent="0.25"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85"/>
      <c r="O104" s="85"/>
      <c r="P104" s="136"/>
      <c r="Q104" s="136"/>
      <c r="R104" s="136"/>
      <c r="S104" s="136"/>
      <c r="T104" s="136"/>
      <c r="U104" s="136"/>
      <c r="V104" s="86"/>
      <c r="W104" s="86"/>
      <c r="X104" s="87"/>
      <c r="Y104" s="88"/>
    </row>
    <row r="105" spans="2:25" s="35" customFormat="1" ht="14.25" customHeight="1" x14ac:dyDescent="0.25"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85"/>
      <c r="O105" s="85"/>
      <c r="P105" s="136"/>
      <c r="Q105" s="136"/>
      <c r="R105" s="136"/>
      <c r="S105" s="136"/>
      <c r="T105" s="136"/>
      <c r="U105" s="136"/>
      <c r="V105" s="86"/>
      <c r="W105" s="86"/>
      <c r="X105" s="87"/>
      <c r="Y105" s="88"/>
    </row>
    <row r="106" spans="2:25" s="35" customFormat="1" ht="14.25" customHeight="1" x14ac:dyDescent="0.25"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85"/>
      <c r="O106" s="85"/>
      <c r="P106" s="136"/>
      <c r="Q106" s="136"/>
      <c r="R106" s="136"/>
      <c r="S106" s="136"/>
      <c r="T106" s="136"/>
      <c r="U106" s="136"/>
      <c r="V106" s="86"/>
      <c r="W106" s="86"/>
      <c r="X106" s="87"/>
      <c r="Y106" s="88"/>
    </row>
    <row r="107" spans="2:25" s="35" customFormat="1" ht="14.25" customHeight="1" x14ac:dyDescent="0.25"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85"/>
      <c r="O107" s="85"/>
      <c r="P107" s="136"/>
      <c r="Q107" s="136"/>
      <c r="R107" s="136"/>
      <c r="S107" s="136"/>
      <c r="T107" s="136"/>
      <c r="U107" s="136"/>
      <c r="V107" s="86"/>
      <c r="W107" s="86"/>
      <c r="X107" s="87"/>
      <c r="Y107" s="88"/>
    </row>
    <row r="108" spans="2:25" s="35" customFormat="1" ht="14.25" customHeight="1" x14ac:dyDescent="0.25"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85"/>
      <c r="O108" s="85"/>
      <c r="P108" s="136"/>
      <c r="Q108" s="136"/>
      <c r="R108" s="136"/>
      <c r="S108" s="136"/>
      <c r="T108" s="136"/>
      <c r="U108" s="136"/>
      <c r="V108" s="86"/>
      <c r="W108" s="86"/>
      <c r="X108" s="87"/>
      <c r="Y108" s="88"/>
    </row>
    <row r="109" spans="2:25" s="35" customFormat="1" ht="14.25" customHeight="1" x14ac:dyDescent="0.25"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85"/>
      <c r="O109" s="85"/>
      <c r="P109" s="136"/>
      <c r="Q109" s="136"/>
      <c r="R109" s="136"/>
      <c r="S109" s="136"/>
      <c r="T109" s="136"/>
      <c r="U109" s="136"/>
      <c r="V109" s="86"/>
      <c r="W109" s="86"/>
      <c r="X109" s="87"/>
      <c r="Y109" s="88"/>
    </row>
    <row r="110" spans="2:25" s="35" customFormat="1" ht="14.25" customHeight="1" x14ac:dyDescent="0.25"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85"/>
      <c r="O110" s="85"/>
      <c r="P110" s="136"/>
      <c r="Q110" s="136"/>
      <c r="R110" s="136"/>
      <c r="S110" s="136"/>
      <c r="T110" s="136"/>
      <c r="U110" s="136"/>
      <c r="V110" s="86"/>
      <c r="W110" s="86"/>
      <c r="X110" s="87"/>
      <c r="Y110" s="88"/>
    </row>
    <row r="111" spans="2:25" s="35" customFormat="1" ht="14.25" customHeight="1" x14ac:dyDescent="0.25"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85"/>
      <c r="O111" s="85"/>
      <c r="P111" s="136"/>
      <c r="Q111" s="136"/>
      <c r="R111" s="136"/>
      <c r="S111" s="136"/>
      <c r="T111" s="136"/>
      <c r="U111" s="136"/>
      <c r="V111" s="86"/>
      <c r="W111" s="86"/>
      <c r="X111" s="87"/>
      <c r="Y111" s="88"/>
    </row>
    <row r="112" spans="2:25" s="35" customFormat="1" ht="14.25" customHeight="1" x14ac:dyDescent="0.25"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85"/>
      <c r="O112" s="85"/>
      <c r="P112" s="136"/>
      <c r="Q112" s="136"/>
      <c r="R112" s="136"/>
      <c r="S112" s="136"/>
      <c r="T112" s="136"/>
      <c r="U112" s="136"/>
      <c r="V112" s="86"/>
      <c r="W112" s="86"/>
      <c r="X112" s="87"/>
      <c r="Y112" s="88"/>
    </row>
    <row r="113" spans="1:31" s="35" customFormat="1" ht="14.25" customHeight="1" x14ac:dyDescent="0.25"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85"/>
      <c r="O113" s="85"/>
      <c r="P113" s="136"/>
      <c r="Q113" s="136"/>
      <c r="R113" s="136"/>
      <c r="S113" s="136"/>
      <c r="T113" s="136"/>
      <c r="U113" s="136"/>
      <c r="V113" s="86"/>
      <c r="W113" s="86"/>
      <c r="X113" s="87"/>
      <c r="Y113" s="88"/>
    </row>
    <row r="114" spans="1:31" s="35" customFormat="1" ht="14.25" customHeight="1" x14ac:dyDescent="0.25"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85"/>
      <c r="O114" s="85"/>
      <c r="P114" s="136"/>
      <c r="Q114" s="136"/>
      <c r="R114" s="136"/>
      <c r="S114" s="136"/>
      <c r="T114" s="136"/>
      <c r="U114" s="136"/>
      <c r="V114" s="86"/>
      <c r="W114" s="86"/>
      <c r="X114" s="87"/>
      <c r="Y114" s="88"/>
    </row>
    <row r="115" spans="1:31" ht="14.25" customHeight="1" x14ac:dyDescent="0.25"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85"/>
      <c r="O115" s="85"/>
      <c r="P115" s="136"/>
      <c r="Q115" s="136"/>
      <c r="R115" s="136"/>
      <c r="S115" s="136"/>
      <c r="T115" s="136"/>
      <c r="U115" s="136"/>
      <c r="V115" s="86"/>
      <c r="W115" s="86"/>
      <c r="X115" s="87"/>
      <c r="Y115" s="88"/>
      <c r="Z115" s="35"/>
      <c r="AA115" s="35"/>
      <c r="AB115" s="35"/>
      <c r="AC115" s="35"/>
      <c r="AD115" s="35"/>
      <c r="AE115" s="35"/>
    </row>
    <row r="116" spans="1:31" ht="14.25" customHeight="1" x14ac:dyDescent="0.25"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85"/>
      <c r="O116" s="85"/>
      <c r="P116" s="136"/>
      <c r="Q116" s="136"/>
      <c r="R116" s="136"/>
      <c r="S116" s="136"/>
      <c r="T116" s="136"/>
      <c r="U116" s="136"/>
      <c r="V116" s="86"/>
      <c r="W116" s="86"/>
      <c r="X116" s="87"/>
      <c r="Y116" s="88"/>
      <c r="Z116" s="35"/>
      <c r="AA116" s="35"/>
      <c r="AB116" s="35"/>
      <c r="AC116" s="35"/>
      <c r="AD116" s="35"/>
      <c r="AE116" s="35"/>
    </row>
    <row r="117" spans="1:31" s="35" customFormat="1" ht="14.25" customHeight="1" x14ac:dyDescent="0.25">
      <c r="A117" s="61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</row>
    <row r="118" spans="1:31" ht="14.25" customHeight="1" x14ac:dyDescent="0.25"/>
    <row r="119" spans="1:31" s="70" customFormat="1" ht="14.25" customHeight="1" x14ac:dyDescent="0.25"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6"/>
      <c r="M119" s="36"/>
      <c r="N119" s="36"/>
      <c r="O119" s="35"/>
      <c r="P119" s="35"/>
      <c r="Q119" s="35"/>
      <c r="R119" s="37"/>
      <c r="S119" s="37"/>
      <c r="T119" s="37"/>
      <c r="U119" s="37"/>
      <c r="V119" s="36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ht="14.25" customHeight="1" x14ac:dyDescent="0.25"/>
    <row r="121" spans="1:31" ht="14.25" customHeight="1" x14ac:dyDescent="0.25">
      <c r="B121" s="140"/>
      <c r="C121" s="141"/>
      <c r="D121" s="141"/>
      <c r="E121" s="41"/>
      <c r="F121" s="41"/>
      <c r="G121" s="41"/>
      <c r="H121" s="140"/>
      <c r="I121" s="140"/>
      <c r="J121" s="140"/>
      <c r="K121" s="140"/>
      <c r="L121" s="41"/>
      <c r="M121" s="140"/>
      <c r="N121" s="140"/>
      <c r="O121" s="140"/>
      <c r="P121" s="140"/>
      <c r="Q121" s="140"/>
      <c r="R121" s="41"/>
      <c r="S121" s="34"/>
      <c r="T121" s="70"/>
      <c r="X121" s="70"/>
      <c r="Y121" s="34"/>
      <c r="Z121" s="70"/>
      <c r="AA121" s="70"/>
      <c r="AB121" s="70"/>
      <c r="AC121" s="70"/>
      <c r="AD121" s="70"/>
      <c r="AE121" s="70"/>
    </row>
    <row r="122" spans="1:31" ht="14.25" customHeight="1" x14ac:dyDescent="0.25">
      <c r="B122" s="137"/>
      <c r="C122" s="137"/>
      <c r="D122" s="137"/>
      <c r="E122" s="89"/>
      <c r="F122" s="89"/>
      <c r="G122" s="89"/>
      <c r="H122" s="138"/>
      <c r="I122" s="138"/>
      <c r="J122" s="138"/>
      <c r="K122" s="138"/>
      <c r="L122" s="90"/>
      <c r="M122" s="139"/>
      <c r="N122" s="139"/>
      <c r="O122" s="139"/>
      <c r="P122" s="139"/>
      <c r="Q122" s="139"/>
      <c r="R122" s="91"/>
      <c r="S122" s="92"/>
      <c r="Y122" s="93"/>
    </row>
    <row r="123" spans="1:31" ht="14.25" customHeight="1" x14ac:dyDescent="0.25">
      <c r="B123" s="137"/>
      <c r="C123" s="137"/>
      <c r="D123" s="137"/>
      <c r="E123" s="89"/>
      <c r="F123" s="89"/>
      <c r="G123" s="89"/>
      <c r="H123" s="138"/>
      <c r="I123" s="138"/>
      <c r="J123" s="138"/>
      <c r="K123" s="138"/>
      <c r="L123" s="90"/>
      <c r="M123" s="139"/>
      <c r="N123" s="139"/>
      <c r="O123" s="139"/>
      <c r="P123" s="139"/>
      <c r="Q123" s="139"/>
      <c r="R123" s="91"/>
      <c r="S123" s="92"/>
      <c r="Y123" s="93"/>
    </row>
    <row r="124" spans="1:31" ht="14.25" customHeight="1" x14ac:dyDescent="0.25">
      <c r="B124" s="137"/>
      <c r="C124" s="137"/>
      <c r="D124" s="137"/>
      <c r="E124" s="89"/>
      <c r="F124" s="89"/>
      <c r="G124" s="89"/>
      <c r="H124" s="138"/>
      <c r="I124" s="138"/>
      <c r="J124" s="138"/>
      <c r="K124" s="138"/>
      <c r="L124" s="90"/>
      <c r="M124" s="139"/>
      <c r="N124" s="139"/>
      <c r="O124" s="139"/>
      <c r="P124" s="139"/>
      <c r="Q124" s="139"/>
      <c r="R124" s="91"/>
      <c r="S124" s="92"/>
      <c r="Y124" s="93"/>
    </row>
    <row r="125" spans="1:31" ht="14.25" customHeight="1" x14ac:dyDescent="0.25">
      <c r="B125" s="137"/>
      <c r="C125" s="137"/>
      <c r="D125" s="137"/>
      <c r="E125" s="89"/>
      <c r="F125" s="89"/>
      <c r="G125" s="89"/>
      <c r="H125" s="138"/>
      <c r="I125" s="138"/>
      <c r="J125" s="138"/>
      <c r="K125" s="138"/>
      <c r="L125" s="90"/>
      <c r="M125" s="139"/>
      <c r="N125" s="139"/>
      <c r="O125" s="139"/>
      <c r="P125" s="139"/>
      <c r="Q125" s="139"/>
      <c r="R125" s="91"/>
      <c r="S125" s="92"/>
      <c r="Y125" s="93"/>
    </row>
    <row r="126" spans="1:31" ht="14.25" customHeight="1" x14ac:dyDescent="0.25">
      <c r="B126" s="137"/>
      <c r="C126" s="137"/>
      <c r="D126" s="137"/>
      <c r="E126" s="89"/>
      <c r="F126" s="89"/>
      <c r="G126" s="89"/>
      <c r="H126" s="138"/>
      <c r="I126" s="138"/>
      <c r="J126" s="138"/>
      <c r="K126" s="138"/>
      <c r="L126" s="90"/>
      <c r="M126" s="139"/>
      <c r="N126" s="139"/>
      <c r="O126" s="139"/>
      <c r="P126" s="139"/>
      <c r="Q126" s="139"/>
      <c r="R126" s="91"/>
      <c r="S126" s="92"/>
      <c r="Y126" s="93"/>
    </row>
    <row r="127" spans="1:31" ht="14.25" customHeight="1" x14ac:dyDescent="0.25">
      <c r="B127" s="137"/>
      <c r="C127" s="137"/>
      <c r="D127" s="137"/>
      <c r="E127" s="89"/>
      <c r="F127" s="89"/>
      <c r="G127" s="89"/>
      <c r="H127" s="138"/>
      <c r="I127" s="138"/>
      <c r="J127" s="138"/>
      <c r="K127" s="138"/>
      <c r="L127" s="90"/>
      <c r="M127" s="139"/>
      <c r="N127" s="139"/>
      <c r="O127" s="139"/>
      <c r="P127" s="139"/>
      <c r="Q127" s="139"/>
      <c r="R127" s="91"/>
      <c r="S127" s="92"/>
      <c r="Y127" s="93"/>
    </row>
    <row r="128" spans="1:31" ht="14.25" customHeight="1" x14ac:dyDescent="0.25">
      <c r="B128" s="137"/>
      <c r="C128" s="137"/>
      <c r="D128" s="137"/>
      <c r="E128" s="89"/>
      <c r="F128" s="89"/>
      <c r="G128" s="89"/>
      <c r="H128" s="138"/>
      <c r="I128" s="138"/>
      <c r="J128" s="138"/>
      <c r="K128" s="138"/>
      <c r="L128" s="90"/>
      <c r="M128" s="139"/>
      <c r="N128" s="139"/>
      <c r="O128" s="139"/>
      <c r="P128" s="139"/>
      <c r="Q128" s="139"/>
      <c r="R128" s="91"/>
      <c r="S128" s="92"/>
      <c r="Y128" s="93"/>
    </row>
    <row r="129" spans="2:31" ht="14.25" customHeight="1" x14ac:dyDescent="0.25">
      <c r="B129" s="137"/>
      <c r="C129" s="137"/>
      <c r="D129" s="137"/>
      <c r="E129" s="89"/>
      <c r="F129" s="89"/>
      <c r="G129" s="89"/>
      <c r="H129" s="138"/>
      <c r="I129" s="138"/>
      <c r="J129" s="138"/>
      <c r="K129" s="138"/>
      <c r="L129" s="90"/>
      <c r="M129" s="139"/>
      <c r="N129" s="139"/>
      <c r="O129" s="139"/>
      <c r="P129" s="139"/>
      <c r="Q129" s="139"/>
      <c r="R129" s="91"/>
      <c r="S129" s="92"/>
      <c r="Y129" s="93"/>
    </row>
    <row r="130" spans="2:31" ht="14.25" customHeight="1" x14ac:dyDescent="0.25">
      <c r="B130" s="137"/>
      <c r="C130" s="137"/>
      <c r="D130" s="137"/>
      <c r="E130" s="89"/>
      <c r="F130" s="89"/>
      <c r="G130" s="89"/>
      <c r="H130" s="138"/>
      <c r="I130" s="138"/>
      <c r="J130" s="138"/>
      <c r="K130" s="138"/>
      <c r="L130" s="90"/>
      <c r="M130" s="139"/>
      <c r="N130" s="139"/>
      <c r="O130" s="139"/>
      <c r="P130" s="139"/>
      <c r="Q130" s="139"/>
      <c r="R130" s="91"/>
      <c r="S130" s="92"/>
      <c r="Y130" s="93"/>
    </row>
    <row r="131" spans="2:31" ht="14.25" customHeight="1" x14ac:dyDescent="0.25"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5"/>
      <c r="S131" s="92"/>
      <c r="T131" s="91"/>
      <c r="Y131" s="92"/>
      <c r="Z131" s="91"/>
    </row>
    <row r="132" spans="2:31" s="35" customFormat="1" ht="14.25" customHeight="1" x14ac:dyDescent="0.25">
      <c r="B132" s="48"/>
      <c r="C132" s="48"/>
      <c r="D132" s="48"/>
      <c r="E132" s="48"/>
      <c r="F132" s="48"/>
      <c r="G132" s="48"/>
      <c r="H132" s="48"/>
      <c r="I132" s="48"/>
      <c r="J132" s="48"/>
      <c r="K132" s="95"/>
      <c r="L132" s="95"/>
      <c r="M132" s="95"/>
      <c r="N132" s="95"/>
      <c r="O132" s="95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</row>
    <row r="133" spans="2:31" s="35" customFormat="1" ht="14.25" customHeight="1" x14ac:dyDescent="0.25">
      <c r="B133" s="140"/>
      <c r="C133" s="141"/>
      <c r="D133" s="141"/>
      <c r="E133" s="142"/>
      <c r="F133" s="142"/>
      <c r="G133" s="142"/>
      <c r="H133" s="142"/>
      <c r="I133" s="142"/>
      <c r="J133" s="142"/>
      <c r="K133" s="142"/>
      <c r="L133" s="142"/>
      <c r="M133" s="142"/>
      <c r="N133" s="41"/>
      <c r="O133" s="41"/>
      <c r="P133" s="140"/>
      <c r="Q133" s="140"/>
      <c r="R133" s="140"/>
      <c r="S133" s="140"/>
      <c r="T133" s="140"/>
      <c r="U133" s="140"/>
      <c r="V133" s="41"/>
      <c r="W133" s="41"/>
      <c r="X133" s="41"/>
      <c r="Y133" s="41"/>
      <c r="Z133" s="48"/>
      <c r="AA133" s="48"/>
      <c r="AB133" s="48"/>
      <c r="AC133" s="48"/>
      <c r="AD133" s="48"/>
      <c r="AE133" s="48"/>
    </row>
    <row r="134" spans="2:31" s="35" customFormat="1" ht="14.25" customHeight="1" x14ac:dyDescent="0.25">
      <c r="B134" s="136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85"/>
      <c r="O134" s="90"/>
      <c r="P134" s="136"/>
      <c r="Q134" s="136"/>
      <c r="R134" s="136"/>
      <c r="S134" s="136"/>
      <c r="T134" s="136"/>
      <c r="U134" s="136"/>
      <c r="V134" s="86"/>
      <c r="W134" s="86"/>
      <c r="X134" s="87"/>
      <c r="Y134" s="88"/>
    </row>
    <row r="135" spans="2:31" s="35" customFormat="1" ht="14.25" customHeight="1" x14ac:dyDescent="0.25">
      <c r="B135" s="136"/>
      <c r="C135" s="136"/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85"/>
      <c r="O135" s="90"/>
      <c r="P135" s="136"/>
      <c r="Q135" s="136"/>
      <c r="R135" s="136"/>
      <c r="S135" s="136"/>
      <c r="T135" s="136"/>
      <c r="U135" s="136"/>
      <c r="V135" s="86"/>
      <c r="W135" s="86"/>
      <c r="X135" s="87"/>
      <c r="Y135" s="88"/>
    </row>
    <row r="136" spans="2:31" s="35" customFormat="1" ht="14.25" customHeight="1" x14ac:dyDescent="0.25">
      <c r="B136" s="136"/>
      <c r="C136" s="136"/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85"/>
      <c r="O136" s="90"/>
      <c r="P136" s="136"/>
      <c r="Q136" s="136"/>
      <c r="R136" s="136"/>
      <c r="S136" s="136"/>
      <c r="T136" s="136"/>
      <c r="U136" s="136"/>
      <c r="V136" s="86"/>
      <c r="W136" s="86"/>
      <c r="X136" s="87"/>
      <c r="Y136" s="88"/>
    </row>
    <row r="137" spans="2:31" s="35" customFormat="1" ht="14.25" customHeight="1" x14ac:dyDescent="0.25">
      <c r="B137" s="136"/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85"/>
      <c r="O137" s="90"/>
      <c r="P137" s="136"/>
      <c r="Q137" s="136"/>
      <c r="R137" s="136"/>
      <c r="S137" s="136"/>
      <c r="T137" s="136"/>
      <c r="U137" s="136"/>
      <c r="V137" s="86"/>
      <c r="W137" s="86"/>
      <c r="X137" s="87"/>
      <c r="Y137" s="88"/>
    </row>
    <row r="138" spans="2:31" s="35" customFormat="1" ht="14.25" customHeight="1" x14ac:dyDescent="0.25">
      <c r="B138" s="136"/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85"/>
      <c r="O138" s="90"/>
      <c r="P138" s="136"/>
      <c r="Q138" s="136"/>
      <c r="R138" s="136"/>
      <c r="S138" s="136"/>
      <c r="T138" s="136"/>
      <c r="U138" s="136"/>
      <c r="V138" s="86"/>
      <c r="W138" s="86"/>
      <c r="X138" s="87"/>
      <c r="Y138" s="88"/>
    </row>
    <row r="139" spans="2:31" s="35" customFormat="1" ht="14.25" customHeight="1" x14ac:dyDescent="0.25"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85"/>
      <c r="O139" s="90"/>
      <c r="P139" s="136"/>
      <c r="Q139" s="136"/>
      <c r="R139" s="136"/>
      <c r="S139" s="136"/>
      <c r="T139" s="136"/>
      <c r="U139" s="136"/>
      <c r="V139" s="86"/>
      <c r="W139" s="86"/>
      <c r="X139" s="87"/>
      <c r="Y139" s="88"/>
    </row>
    <row r="140" spans="2:31" s="35" customFormat="1" ht="14.25" customHeight="1" x14ac:dyDescent="0.25"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85"/>
      <c r="O140" s="90"/>
      <c r="P140" s="136"/>
      <c r="Q140" s="136"/>
      <c r="R140" s="136"/>
      <c r="S140" s="136"/>
      <c r="T140" s="136"/>
      <c r="U140" s="136"/>
      <c r="V140" s="86"/>
      <c r="W140" s="86"/>
      <c r="X140" s="87"/>
      <c r="Y140" s="88"/>
    </row>
    <row r="141" spans="2:31" s="35" customFormat="1" ht="14.25" customHeight="1" x14ac:dyDescent="0.25"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85"/>
      <c r="O141" s="90"/>
      <c r="P141" s="136"/>
      <c r="Q141" s="136"/>
      <c r="R141" s="136"/>
      <c r="S141" s="136"/>
      <c r="T141" s="136"/>
      <c r="U141" s="136"/>
      <c r="V141" s="86"/>
      <c r="W141" s="86"/>
      <c r="X141" s="87"/>
      <c r="Y141" s="88"/>
    </row>
    <row r="142" spans="2:31" s="35" customFormat="1" ht="14.25" customHeight="1" x14ac:dyDescent="0.25"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85"/>
      <c r="O142" s="90"/>
      <c r="P142" s="136"/>
      <c r="Q142" s="136"/>
      <c r="R142" s="136"/>
      <c r="S142" s="136"/>
      <c r="T142" s="136"/>
      <c r="U142" s="136"/>
      <c r="V142" s="86"/>
      <c r="W142" s="86"/>
      <c r="X142" s="87"/>
      <c r="Y142" s="88"/>
    </row>
    <row r="143" spans="2:31" s="35" customFormat="1" ht="14.25" customHeight="1" x14ac:dyDescent="0.25"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85"/>
      <c r="O143" s="90"/>
      <c r="P143" s="136"/>
      <c r="Q143" s="136"/>
      <c r="R143" s="136"/>
      <c r="S143" s="136"/>
      <c r="T143" s="136"/>
      <c r="U143" s="136"/>
      <c r="V143" s="86"/>
      <c r="W143" s="86"/>
      <c r="X143" s="87"/>
      <c r="Y143" s="88"/>
    </row>
    <row r="144" spans="2:31" s="35" customFormat="1" ht="14.25" customHeight="1" x14ac:dyDescent="0.25"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85"/>
      <c r="O144" s="90"/>
      <c r="P144" s="136"/>
      <c r="Q144" s="136"/>
      <c r="R144" s="136"/>
      <c r="S144" s="136"/>
      <c r="T144" s="136"/>
      <c r="U144" s="136"/>
      <c r="V144" s="86"/>
      <c r="W144" s="86"/>
      <c r="X144" s="87"/>
      <c r="Y144" s="88"/>
    </row>
    <row r="145" spans="2:25" s="35" customFormat="1" ht="14.25" customHeight="1" x14ac:dyDescent="0.25"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85"/>
      <c r="O145" s="90"/>
      <c r="P145" s="136"/>
      <c r="Q145" s="136"/>
      <c r="R145" s="136"/>
      <c r="S145" s="136"/>
      <c r="T145" s="136"/>
      <c r="U145" s="136"/>
      <c r="V145" s="86"/>
      <c r="W145" s="86"/>
      <c r="X145" s="87"/>
      <c r="Y145" s="88"/>
    </row>
    <row r="146" spans="2:25" s="35" customFormat="1" ht="14.25" customHeight="1" x14ac:dyDescent="0.25"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85"/>
      <c r="O146" s="90"/>
      <c r="P146" s="136"/>
      <c r="Q146" s="136"/>
      <c r="R146" s="136"/>
      <c r="S146" s="136"/>
      <c r="T146" s="136"/>
      <c r="U146" s="136"/>
      <c r="V146" s="86"/>
      <c r="W146" s="86"/>
      <c r="X146" s="87"/>
      <c r="Y146" s="88"/>
    </row>
    <row r="147" spans="2:25" s="35" customFormat="1" ht="14.25" customHeight="1" x14ac:dyDescent="0.25"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85"/>
      <c r="O147" s="90"/>
      <c r="P147" s="136"/>
      <c r="Q147" s="136"/>
      <c r="R147" s="136"/>
      <c r="S147" s="136"/>
      <c r="T147" s="136"/>
      <c r="U147" s="136"/>
      <c r="V147" s="86"/>
      <c r="W147" s="86"/>
      <c r="X147" s="87"/>
      <c r="Y147" s="88"/>
    </row>
    <row r="148" spans="2:25" s="35" customFormat="1" ht="14.25" customHeight="1" x14ac:dyDescent="0.25"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85"/>
      <c r="O148" s="90"/>
      <c r="P148" s="136"/>
      <c r="Q148" s="136"/>
      <c r="R148" s="136"/>
      <c r="S148" s="136"/>
      <c r="T148" s="136"/>
      <c r="U148" s="136"/>
      <c r="V148" s="86"/>
      <c r="W148" s="86"/>
      <c r="X148" s="87"/>
      <c r="Y148" s="88"/>
    </row>
    <row r="149" spans="2:25" s="35" customFormat="1" ht="14.25" customHeight="1" x14ac:dyDescent="0.25"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85"/>
      <c r="O149" s="90"/>
      <c r="P149" s="136"/>
      <c r="Q149" s="136"/>
      <c r="R149" s="136"/>
      <c r="S149" s="136"/>
      <c r="T149" s="136"/>
      <c r="U149" s="136"/>
      <c r="V149" s="86"/>
      <c r="W149" s="86"/>
      <c r="X149" s="87"/>
      <c r="Y149" s="88"/>
    </row>
    <row r="150" spans="2:25" s="35" customFormat="1" ht="14.25" customHeight="1" x14ac:dyDescent="0.25"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85"/>
      <c r="O150" s="90"/>
      <c r="P150" s="136"/>
      <c r="Q150" s="136"/>
      <c r="R150" s="136"/>
      <c r="S150" s="136"/>
      <c r="T150" s="136"/>
      <c r="U150" s="136"/>
      <c r="V150" s="86"/>
      <c r="W150" s="86"/>
      <c r="X150" s="87"/>
      <c r="Y150" s="88"/>
    </row>
    <row r="151" spans="2:25" s="35" customFormat="1" ht="14.25" customHeight="1" x14ac:dyDescent="0.25"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85"/>
      <c r="O151" s="90"/>
      <c r="P151" s="136"/>
      <c r="Q151" s="136"/>
      <c r="R151" s="136"/>
      <c r="S151" s="136"/>
      <c r="T151" s="136"/>
      <c r="U151" s="136"/>
      <c r="V151" s="86"/>
      <c r="W151" s="86"/>
      <c r="X151" s="87"/>
      <c r="Y151" s="88"/>
    </row>
    <row r="152" spans="2:25" s="35" customFormat="1" ht="14.25" customHeight="1" x14ac:dyDescent="0.25"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85"/>
      <c r="O152" s="90"/>
      <c r="P152" s="136"/>
      <c r="Q152" s="136"/>
      <c r="R152" s="136"/>
      <c r="S152" s="136"/>
      <c r="T152" s="136"/>
      <c r="U152" s="136"/>
      <c r="V152" s="86"/>
      <c r="W152" s="86"/>
      <c r="X152" s="87"/>
      <c r="Y152" s="88"/>
    </row>
    <row r="153" spans="2:25" s="35" customFormat="1" ht="14.25" customHeight="1" x14ac:dyDescent="0.25"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85"/>
      <c r="O153" s="90"/>
      <c r="P153" s="136"/>
      <c r="Q153" s="136"/>
      <c r="R153" s="136"/>
      <c r="S153" s="136"/>
      <c r="T153" s="136"/>
      <c r="U153" s="136"/>
      <c r="V153" s="86"/>
      <c r="W153" s="86"/>
      <c r="X153" s="87"/>
      <c r="Y153" s="88"/>
    </row>
    <row r="154" spans="2:25" s="35" customFormat="1" ht="14.25" customHeight="1" x14ac:dyDescent="0.25"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85"/>
      <c r="O154" s="90"/>
      <c r="P154" s="136"/>
      <c r="Q154" s="136"/>
      <c r="R154" s="136"/>
      <c r="S154" s="136"/>
      <c r="T154" s="136"/>
      <c r="U154" s="136"/>
      <c r="V154" s="86"/>
      <c r="W154" s="86"/>
      <c r="X154" s="87"/>
      <c r="Y154" s="88"/>
    </row>
    <row r="155" spans="2:25" s="35" customFormat="1" ht="14.25" customHeight="1" x14ac:dyDescent="0.25"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85"/>
      <c r="O155" s="90"/>
      <c r="P155" s="136"/>
      <c r="Q155" s="136"/>
      <c r="R155" s="136"/>
      <c r="S155" s="136"/>
      <c r="T155" s="136"/>
      <c r="U155" s="136"/>
      <c r="V155" s="86"/>
      <c r="W155" s="86"/>
      <c r="X155" s="87"/>
      <c r="Y155" s="88"/>
    </row>
    <row r="156" spans="2:25" s="35" customFormat="1" ht="14.25" customHeight="1" x14ac:dyDescent="0.25"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85"/>
      <c r="O156" s="90"/>
      <c r="P156" s="136"/>
      <c r="Q156" s="136"/>
      <c r="R156" s="136"/>
      <c r="S156" s="136"/>
      <c r="T156" s="136"/>
      <c r="U156" s="136"/>
      <c r="V156" s="86"/>
      <c r="W156" s="86"/>
      <c r="X156" s="87"/>
      <c r="Y156" s="88"/>
    </row>
    <row r="157" spans="2:25" s="35" customFormat="1" ht="14.25" customHeight="1" x14ac:dyDescent="0.25"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85"/>
      <c r="O157" s="90"/>
      <c r="P157" s="136"/>
      <c r="Q157" s="136"/>
      <c r="R157" s="136"/>
      <c r="S157" s="136"/>
      <c r="T157" s="136"/>
      <c r="U157" s="136"/>
      <c r="V157" s="86"/>
      <c r="W157" s="86"/>
      <c r="X157" s="87"/>
      <c r="Y157" s="88"/>
    </row>
    <row r="158" spans="2:25" s="35" customFormat="1" ht="14.25" customHeight="1" x14ac:dyDescent="0.25"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85"/>
      <c r="O158" s="90"/>
      <c r="P158" s="136"/>
      <c r="Q158" s="136"/>
      <c r="R158" s="136"/>
      <c r="S158" s="136"/>
      <c r="T158" s="136"/>
      <c r="U158" s="136"/>
      <c r="V158" s="86"/>
      <c r="W158" s="86"/>
      <c r="X158" s="87"/>
      <c r="Y158" s="88"/>
    </row>
    <row r="159" spans="2:25" s="35" customFormat="1" ht="14.25" customHeight="1" x14ac:dyDescent="0.25"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85"/>
      <c r="O159" s="90"/>
      <c r="P159" s="136"/>
      <c r="Q159" s="136"/>
      <c r="R159" s="136"/>
      <c r="S159" s="136"/>
      <c r="T159" s="136"/>
      <c r="U159" s="136"/>
      <c r="V159" s="86"/>
      <c r="W159" s="86"/>
      <c r="X159" s="87"/>
      <c r="Y159" s="88"/>
    </row>
    <row r="160" spans="2:25" s="35" customFormat="1" ht="14.25" customHeight="1" x14ac:dyDescent="0.25"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85"/>
      <c r="O160" s="90"/>
      <c r="P160" s="136"/>
      <c r="Q160" s="136"/>
      <c r="R160" s="136"/>
      <c r="S160" s="136"/>
      <c r="T160" s="136"/>
      <c r="U160" s="136"/>
      <c r="V160" s="86"/>
      <c r="W160" s="86"/>
      <c r="X160" s="87"/>
      <c r="Y160" s="88"/>
    </row>
    <row r="161" spans="1:31" s="35" customFormat="1" ht="14.25" customHeight="1" x14ac:dyDescent="0.25"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85"/>
      <c r="O161" s="90"/>
      <c r="P161" s="136"/>
      <c r="Q161" s="136"/>
      <c r="R161" s="136"/>
      <c r="S161" s="136"/>
      <c r="T161" s="136"/>
      <c r="U161" s="136"/>
      <c r="V161" s="86"/>
      <c r="W161" s="86"/>
      <c r="X161" s="87"/>
      <c r="Y161" s="88"/>
    </row>
    <row r="162" spans="1:31" s="35" customFormat="1" ht="14.25" customHeight="1" x14ac:dyDescent="0.25"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85"/>
      <c r="O162" s="90"/>
      <c r="P162" s="136"/>
      <c r="Q162" s="136"/>
      <c r="R162" s="136"/>
      <c r="S162" s="136"/>
      <c r="T162" s="136"/>
      <c r="U162" s="136"/>
      <c r="V162" s="86"/>
      <c r="W162" s="86"/>
      <c r="X162" s="87"/>
      <c r="Y162" s="88"/>
    </row>
    <row r="163" spans="1:31" s="35" customFormat="1" ht="14.25" customHeight="1" x14ac:dyDescent="0.25"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85"/>
      <c r="O163" s="90"/>
      <c r="P163" s="136"/>
      <c r="Q163" s="136"/>
      <c r="R163" s="136"/>
      <c r="S163" s="136"/>
      <c r="T163" s="136"/>
      <c r="U163" s="136"/>
      <c r="V163" s="86"/>
      <c r="W163" s="86"/>
      <c r="X163" s="87"/>
      <c r="Y163" s="88"/>
    </row>
    <row r="164" spans="1:31" s="35" customFormat="1" ht="14.25" customHeight="1" x14ac:dyDescent="0.25"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85"/>
      <c r="O164" s="90"/>
      <c r="P164" s="136"/>
      <c r="Q164" s="136"/>
      <c r="R164" s="136"/>
      <c r="S164" s="136"/>
      <c r="T164" s="136"/>
      <c r="U164" s="136"/>
      <c r="V164" s="86"/>
      <c r="W164" s="86"/>
      <c r="X164" s="87"/>
      <c r="Y164" s="88"/>
    </row>
    <row r="165" spans="1:31" s="35" customFormat="1" ht="14.25" customHeight="1" x14ac:dyDescent="0.25"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85"/>
      <c r="O165" s="90"/>
      <c r="P165" s="136"/>
      <c r="Q165" s="136"/>
      <c r="R165" s="136"/>
      <c r="S165" s="136"/>
      <c r="T165" s="136"/>
      <c r="U165" s="136"/>
      <c r="V165" s="86"/>
      <c r="W165" s="86"/>
      <c r="X165" s="87"/>
      <c r="Y165" s="88"/>
    </row>
    <row r="166" spans="1:31" s="35" customFormat="1" ht="14.25" customHeight="1" x14ac:dyDescent="0.25"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85"/>
      <c r="O166" s="90"/>
      <c r="P166" s="136"/>
      <c r="Q166" s="136"/>
      <c r="R166" s="136"/>
      <c r="S166" s="136"/>
      <c r="T166" s="136"/>
      <c r="U166" s="136"/>
      <c r="V166" s="86"/>
      <c r="W166" s="86"/>
      <c r="X166" s="87"/>
      <c r="Y166" s="88"/>
    </row>
    <row r="167" spans="1:31" s="35" customFormat="1" ht="14.25" customHeight="1" x14ac:dyDescent="0.25"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85"/>
      <c r="O167" s="90"/>
      <c r="P167" s="136"/>
      <c r="Q167" s="136"/>
      <c r="R167" s="136"/>
      <c r="S167" s="136"/>
      <c r="T167" s="136"/>
      <c r="U167" s="136"/>
      <c r="V167" s="86"/>
      <c r="W167" s="86"/>
      <c r="X167" s="87"/>
      <c r="Y167" s="88"/>
    </row>
    <row r="168" spans="1:31" s="35" customFormat="1" ht="14.25" customHeight="1" x14ac:dyDescent="0.25"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85"/>
      <c r="O168" s="90"/>
      <c r="P168" s="136"/>
      <c r="Q168" s="136"/>
      <c r="R168" s="136"/>
      <c r="S168" s="136"/>
      <c r="T168" s="136"/>
      <c r="U168" s="136"/>
      <c r="V168" s="86"/>
      <c r="W168" s="86"/>
      <c r="X168" s="87"/>
      <c r="Y168" s="88"/>
    </row>
    <row r="169" spans="1:31" s="35" customFormat="1" ht="14.25" customHeight="1" x14ac:dyDescent="0.25"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85"/>
      <c r="O169" s="90"/>
      <c r="P169" s="136"/>
      <c r="Q169" s="136"/>
      <c r="R169" s="136"/>
      <c r="S169" s="136"/>
      <c r="T169" s="136"/>
      <c r="U169" s="136"/>
      <c r="V169" s="86"/>
      <c r="W169" s="86"/>
      <c r="X169" s="87"/>
      <c r="Y169" s="88"/>
    </row>
    <row r="170" spans="1:31" s="35" customFormat="1" ht="14.25" customHeight="1" x14ac:dyDescent="0.25"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85"/>
      <c r="O170" s="90"/>
      <c r="P170" s="136"/>
      <c r="Q170" s="136"/>
      <c r="R170" s="136"/>
      <c r="S170" s="136"/>
      <c r="T170" s="136"/>
      <c r="U170" s="136"/>
      <c r="V170" s="86"/>
      <c r="W170" s="86"/>
      <c r="X170" s="87"/>
      <c r="Y170" s="88"/>
    </row>
    <row r="171" spans="1:31" s="35" customFormat="1" ht="14.25" customHeight="1" x14ac:dyDescent="0.25"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85"/>
      <c r="O171" s="90"/>
      <c r="P171" s="136"/>
      <c r="Q171" s="136"/>
      <c r="R171" s="136"/>
      <c r="S171" s="136"/>
      <c r="T171" s="136"/>
      <c r="U171" s="136"/>
      <c r="V171" s="86"/>
      <c r="W171" s="86"/>
      <c r="X171" s="87"/>
      <c r="Y171" s="88"/>
    </row>
    <row r="172" spans="1:31" ht="14.25" customHeight="1" x14ac:dyDescent="0.25"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85"/>
      <c r="O172" s="90"/>
      <c r="P172" s="136"/>
      <c r="Q172" s="136"/>
      <c r="R172" s="136"/>
      <c r="S172" s="136"/>
      <c r="T172" s="136"/>
      <c r="U172" s="136"/>
      <c r="V172" s="86"/>
      <c r="W172" s="86"/>
      <c r="X172" s="87"/>
      <c r="Y172" s="88"/>
      <c r="Z172" s="35"/>
      <c r="AA172" s="35"/>
      <c r="AB172" s="35"/>
      <c r="AC172" s="35"/>
      <c r="AD172" s="35"/>
      <c r="AE172" s="35"/>
    </row>
    <row r="173" spans="1:31" ht="14.25" customHeight="1" x14ac:dyDescent="0.25"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85"/>
      <c r="O173" s="90"/>
      <c r="P173" s="136"/>
      <c r="Q173" s="136"/>
      <c r="R173" s="136"/>
      <c r="S173" s="136"/>
      <c r="T173" s="136"/>
      <c r="U173" s="136"/>
      <c r="V173" s="86"/>
      <c r="W173" s="86"/>
      <c r="X173" s="87"/>
      <c r="Y173" s="88"/>
      <c r="Z173" s="35"/>
      <c r="AA173" s="35"/>
      <c r="AB173" s="35"/>
      <c r="AC173" s="35"/>
      <c r="AD173" s="35"/>
      <c r="AE173" s="35"/>
    </row>
    <row r="174" spans="1:31" s="35" customFormat="1" ht="14.25" customHeight="1" x14ac:dyDescent="0.25">
      <c r="A174" s="61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Z174" s="48"/>
      <c r="AA174" s="48"/>
      <c r="AB174" s="48"/>
      <c r="AC174" s="48"/>
      <c r="AD174" s="48"/>
      <c r="AE174" s="48"/>
    </row>
    <row r="175" spans="1:31" ht="14.25" customHeight="1" x14ac:dyDescent="0.25"/>
    <row r="176" spans="1:31" s="70" customFormat="1" ht="14.25" customHeight="1" x14ac:dyDescent="0.25"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6"/>
      <c r="M176" s="36"/>
      <c r="N176" s="36"/>
      <c r="O176" s="35"/>
      <c r="P176" s="35"/>
      <c r="Q176" s="35"/>
      <c r="R176" s="37"/>
      <c r="S176" s="37"/>
      <c r="T176" s="37"/>
      <c r="U176" s="37"/>
      <c r="V176" s="36"/>
      <c r="W176" s="35"/>
      <c r="X176" s="35"/>
      <c r="Y176" s="35"/>
      <c r="Z176" s="35"/>
      <c r="AA176" s="35"/>
      <c r="AB176" s="35"/>
      <c r="AC176" s="35"/>
      <c r="AD176" s="35"/>
      <c r="AE176" s="35"/>
    </row>
    <row r="177" spans="2:31" ht="14.25" customHeight="1" x14ac:dyDescent="0.25"/>
    <row r="178" spans="2:31" ht="14.25" customHeight="1" x14ac:dyDescent="0.25">
      <c r="B178" s="140"/>
      <c r="C178" s="141"/>
      <c r="D178" s="141"/>
      <c r="E178" s="41"/>
      <c r="F178" s="41"/>
      <c r="G178" s="41"/>
      <c r="H178" s="140"/>
      <c r="I178" s="140"/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41"/>
      <c r="Y178" s="34"/>
      <c r="AD178" s="70"/>
    </row>
    <row r="179" spans="2:31" ht="14.25" customHeight="1" x14ac:dyDescent="0.25">
      <c r="B179" s="137"/>
      <c r="C179" s="137"/>
      <c r="D179" s="137"/>
      <c r="E179" s="89"/>
      <c r="F179" s="89"/>
      <c r="G179" s="89"/>
      <c r="H179" s="138"/>
      <c r="I179" s="138"/>
      <c r="J179" s="138"/>
      <c r="K179" s="138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91"/>
      <c r="Y179" s="93"/>
    </row>
    <row r="180" spans="2:31" ht="14.25" customHeight="1" x14ac:dyDescent="0.25">
      <c r="B180" s="137"/>
      <c r="C180" s="137"/>
      <c r="D180" s="137"/>
      <c r="E180" s="89"/>
      <c r="F180" s="89"/>
      <c r="G180" s="89"/>
      <c r="H180" s="138"/>
      <c r="I180" s="138"/>
      <c r="J180" s="138"/>
      <c r="K180" s="138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91"/>
      <c r="Y180" s="93"/>
    </row>
    <row r="181" spans="2:31" ht="14.25" customHeight="1" x14ac:dyDescent="0.25">
      <c r="B181" s="137"/>
      <c r="C181" s="137"/>
      <c r="D181" s="137"/>
      <c r="E181" s="89"/>
      <c r="F181" s="89"/>
      <c r="G181" s="89"/>
      <c r="H181" s="138"/>
      <c r="I181" s="138"/>
      <c r="J181" s="138"/>
      <c r="K181" s="138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91"/>
      <c r="Y181" s="93"/>
    </row>
    <row r="182" spans="2:31" ht="14.25" customHeight="1" x14ac:dyDescent="0.25">
      <c r="B182" s="137"/>
      <c r="C182" s="137"/>
      <c r="D182" s="137"/>
      <c r="E182" s="89"/>
      <c r="F182" s="89"/>
      <c r="G182" s="89"/>
      <c r="H182" s="138"/>
      <c r="I182" s="138"/>
      <c r="J182" s="138"/>
      <c r="K182" s="138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91"/>
      <c r="Y182" s="93"/>
    </row>
    <row r="183" spans="2:31" ht="14.25" customHeight="1" x14ac:dyDescent="0.25">
      <c r="B183" s="137"/>
      <c r="C183" s="137"/>
      <c r="D183" s="137"/>
      <c r="E183" s="89"/>
      <c r="F183" s="89"/>
      <c r="G183" s="89"/>
      <c r="H183" s="138"/>
      <c r="I183" s="138"/>
      <c r="J183" s="138"/>
      <c r="K183" s="138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91"/>
      <c r="Y183" s="93"/>
    </row>
    <row r="184" spans="2:31" ht="14.25" customHeight="1" x14ac:dyDescent="0.25">
      <c r="L184" s="95"/>
      <c r="M184" s="95"/>
      <c r="N184" s="95"/>
      <c r="O184" s="95"/>
      <c r="P184" s="95"/>
      <c r="Y184" s="96"/>
      <c r="Z184" s="91"/>
    </row>
    <row r="185" spans="2:31" s="35" customFormat="1" ht="14.25" customHeight="1" x14ac:dyDescent="0.25">
      <c r="B185" s="48"/>
      <c r="C185" s="48"/>
      <c r="D185" s="48"/>
      <c r="E185" s="48"/>
      <c r="F185" s="48"/>
      <c r="G185" s="48"/>
      <c r="H185" s="48"/>
      <c r="I185" s="48"/>
      <c r="J185" s="48"/>
      <c r="K185" s="95"/>
      <c r="L185" s="95"/>
      <c r="M185" s="95"/>
      <c r="N185" s="95"/>
      <c r="O185" s="95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</row>
    <row r="186" spans="2:31" s="35" customFormat="1" ht="14.25" customHeight="1" x14ac:dyDescent="0.25">
      <c r="B186" s="140"/>
      <c r="C186" s="141"/>
      <c r="D186" s="141"/>
      <c r="E186" s="142"/>
      <c r="F186" s="142"/>
      <c r="G186" s="142"/>
      <c r="H186" s="142"/>
      <c r="I186" s="142"/>
      <c r="J186" s="142"/>
      <c r="K186" s="142"/>
      <c r="L186" s="142"/>
      <c r="M186" s="142"/>
      <c r="N186" s="41"/>
      <c r="O186" s="41"/>
      <c r="P186" s="41"/>
      <c r="Q186" s="140"/>
      <c r="R186" s="140"/>
      <c r="S186" s="140"/>
      <c r="T186" s="140"/>
      <c r="U186" s="38"/>
      <c r="V186" s="41"/>
      <c r="W186" s="41"/>
      <c r="X186" s="41"/>
      <c r="Y186" s="41"/>
      <c r="Z186" s="48"/>
      <c r="AA186" s="48"/>
      <c r="AB186" s="48"/>
      <c r="AC186" s="48"/>
      <c r="AD186" s="48"/>
      <c r="AE186" s="48"/>
    </row>
    <row r="187" spans="2:31" s="35" customFormat="1" ht="14.25" customHeight="1" x14ac:dyDescent="0.25">
      <c r="B187" s="136"/>
      <c r="C187" s="136"/>
      <c r="D187" s="136"/>
      <c r="E187" s="136"/>
      <c r="F187" s="136"/>
      <c r="G187" s="136"/>
      <c r="H187" s="136"/>
      <c r="I187" s="136"/>
      <c r="J187" s="136"/>
      <c r="K187" s="136"/>
      <c r="L187" s="136"/>
      <c r="M187" s="136"/>
      <c r="N187" s="85"/>
      <c r="O187" s="90"/>
      <c r="P187" s="90"/>
      <c r="Q187" s="136"/>
      <c r="R187" s="136"/>
      <c r="S187" s="136"/>
      <c r="T187" s="136"/>
      <c r="U187" s="85"/>
      <c r="V187" s="86"/>
      <c r="W187" s="86"/>
      <c r="X187" s="87"/>
      <c r="Y187" s="88"/>
    </row>
    <row r="188" spans="2:31" s="35" customFormat="1" ht="14.25" customHeight="1" x14ac:dyDescent="0.25">
      <c r="B188" s="136"/>
      <c r="C188" s="136"/>
      <c r="D188" s="136"/>
      <c r="E188" s="136"/>
      <c r="F188" s="136"/>
      <c r="G188" s="136"/>
      <c r="H188" s="136"/>
      <c r="I188" s="136"/>
      <c r="J188" s="136"/>
      <c r="K188" s="136"/>
      <c r="L188" s="136"/>
      <c r="M188" s="136"/>
      <c r="N188" s="85"/>
      <c r="O188" s="90"/>
      <c r="P188" s="90"/>
      <c r="Q188" s="136"/>
      <c r="R188" s="136"/>
      <c r="S188" s="136"/>
      <c r="T188" s="136"/>
      <c r="U188" s="85"/>
      <c r="V188" s="86"/>
      <c r="W188" s="86"/>
      <c r="X188" s="87"/>
      <c r="Y188" s="88"/>
    </row>
    <row r="189" spans="2:31" s="35" customFormat="1" ht="14.25" customHeight="1" x14ac:dyDescent="0.25">
      <c r="B189" s="136"/>
      <c r="C189" s="136"/>
      <c r="D189" s="136"/>
      <c r="E189" s="136"/>
      <c r="F189" s="136"/>
      <c r="G189" s="136"/>
      <c r="H189" s="136"/>
      <c r="I189" s="136"/>
      <c r="J189" s="136"/>
      <c r="K189" s="136"/>
      <c r="L189" s="136"/>
      <c r="M189" s="136"/>
      <c r="N189" s="85"/>
      <c r="O189" s="90"/>
      <c r="P189" s="90"/>
      <c r="Q189" s="136"/>
      <c r="R189" s="136"/>
      <c r="S189" s="136"/>
      <c r="T189" s="136"/>
      <c r="U189" s="85"/>
      <c r="V189" s="86"/>
      <c r="W189" s="86"/>
      <c r="X189" s="87"/>
      <c r="Y189" s="88"/>
    </row>
    <row r="190" spans="2:31" s="35" customFormat="1" ht="14.25" customHeight="1" x14ac:dyDescent="0.25">
      <c r="B190" s="136"/>
      <c r="C190" s="136"/>
      <c r="D190" s="136"/>
      <c r="E190" s="136"/>
      <c r="F190" s="136"/>
      <c r="G190" s="136"/>
      <c r="H190" s="136"/>
      <c r="I190" s="136"/>
      <c r="J190" s="136"/>
      <c r="K190" s="136"/>
      <c r="L190" s="136"/>
      <c r="M190" s="136"/>
      <c r="N190" s="85"/>
      <c r="O190" s="90"/>
      <c r="P190" s="90"/>
      <c r="Q190" s="136"/>
      <c r="R190" s="136"/>
      <c r="S190" s="136"/>
      <c r="T190" s="136"/>
      <c r="U190" s="85"/>
      <c r="V190" s="86"/>
      <c r="W190" s="86"/>
      <c r="X190" s="87"/>
      <c r="Y190" s="88"/>
    </row>
    <row r="191" spans="2:31" s="35" customFormat="1" ht="14.25" customHeight="1" x14ac:dyDescent="0.25">
      <c r="B191" s="136"/>
      <c r="C191" s="136"/>
      <c r="D191" s="136"/>
      <c r="E191" s="136"/>
      <c r="F191" s="136"/>
      <c r="G191" s="136"/>
      <c r="H191" s="136"/>
      <c r="I191" s="136"/>
      <c r="J191" s="136"/>
      <c r="K191" s="136"/>
      <c r="L191" s="136"/>
      <c r="M191" s="136"/>
      <c r="N191" s="85"/>
      <c r="O191" s="90"/>
      <c r="P191" s="90"/>
      <c r="Q191" s="136"/>
      <c r="R191" s="136"/>
      <c r="S191" s="136"/>
      <c r="T191" s="136"/>
      <c r="U191" s="85"/>
      <c r="V191" s="86"/>
      <c r="W191" s="86"/>
      <c r="X191" s="87"/>
      <c r="Y191" s="88"/>
    </row>
    <row r="192" spans="2:31" s="35" customFormat="1" ht="14.25" customHeight="1" x14ac:dyDescent="0.25"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85"/>
      <c r="O192" s="90"/>
      <c r="P192" s="90"/>
      <c r="Q192" s="136"/>
      <c r="R192" s="136"/>
      <c r="S192" s="136"/>
      <c r="T192" s="136"/>
      <c r="U192" s="85"/>
      <c r="V192" s="86"/>
      <c r="W192" s="86"/>
      <c r="X192" s="87"/>
      <c r="Y192" s="88"/>
    </row>
    <row r="193" spans="2:25" s="35" customFormat="1" ht="14.25" customHeight="1" x14ac:dyDescent="0.25"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85"/>
      <c r="O193" s="90"/>
      <c r="P193" s="90"/>
      <c r="Q193" s="136"/>
      <c r="R193" s="136"/>
      <c r="S193" s="136"/>
      <c r="T193" s="136"/>
      <c r="U193" s="85"/>
      <c r="V193" s="86"/>
      <c r="W193" s="86"/>
      <c r="X193" s="87"/>
      <c r="Y193" s="88"/>
    </row>
    <row r="194" spans="2:25" s="35" customFormat="1" ht="14.25" customHeight="1" x14ac:dyDescent="0.25"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85"/>
      <c r="O194" s="90"/>
      <c r="P194" s="90"/>
      <c r="Q194" s="136"/>
      <c r="R194" s="136"/>
      <c r="S194" s="136"/>
      <c r="T194" s="136"/>
      <c r="U194" s="85"/>
      <c r="V194" s="86"/>
      <c r="W194" s="86"/>
      <c r="X194" s="87"/>
      <c r="Y194" s="88"/>
    </row>
    <row r="195" spans="2:25" s="35" customFormat="1" ht="14.25" customHeight="1" x14ac:dyDescent="0.25"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85"/>
      <c r="O195" s="90"/>
      <c r="P195" s="90"/>
      <c r="Q195" s="136"/>
      <c r="R195" s="136"/>
      <c r="S195" s="136"/>
      <c r="T195" s="136"/>
      <c r="U195" s="85"/>
      <c r="V195" s="86"/>
      <c r="W195" s="86"/>
      <c r="X195" s="87"/>
      <c r="Y195" s="88"/>
    </row>
    <row r="196" spans="2:25" s="35" customFormat="1" ht="14.25" customHeight="1" x14ac:dyDescent="0.25"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85"/>
      <c r="O196" s="90"/>
      <c r="P196" s="90"/>
      <c r="Q196" s="136"/>
      <c r="R196" s="136"/>
      <c r="S196" s="136"/>
      <c r="T196" s="136"/>
      <c r="U196" s="85"/>
      <c r="V196" s="86"/>
      <c r="W196" s="86"/>
      <c r="X196" s="87"/>
      <c r="Y196" s="88"/>
    </row>
    <row r="197" spans="2:25" s="35" customFormat="1" ht="14.25" customHeight="1" x14ac:dyDescent="0.25"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85"/>
      <c r="O197" s="90"/>
      <c r="P197" s="90"/>
      <c r="Q197" s="136"/>
      <c r="R197" s="136"/>
      <c r="S197" s="136"/>
      <c r="T197" s="136"/>
      <c r="U197" s="85"/>
      <c r="V197" s="86"/>
      <c r="W197" s="86"/>
      <c r="X197" s="87"/>
      <c r="Y197" s="88"/>
    </row>
    <row r="198" spans="2:25" s="35" customFormat="1" ht="14.25" customHeight="1" x14ac:dyDescent="0.25"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85"/>
      <c r="O198" s="90"/>
      <c r="P198" s="90"/>
      <c r="Q198" s="136"/>
      <c r="R198" s="136"/>
      <c r="S198" s="136"/>
      <c r="T198" s="136"/>
      <c r="U198" s="85"/>
      <c r="V198" s="86"/>
      <c r="W198" s="86"/>
      <c r="X198" s="87"/>
      <c r="Y198" s="88"/>
    </row>
    <row r="199" spans="2:25" s="35" customFormat="1" ht="14.25" customHeight="1" x14ac:dyDescent="0.25"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85"/>
      <c r="O199" s="90"/>
      <c r="P199" s="90"/>
      <c r="Q199" s="136"/>
      <c r="R199" s="136"/>
      <c r="S199" s="136"/>
      <c r="T199" s="136"/>
      <c r="U199" s="85"/>
      <c r="V199" s="86"/>
      <c r="W199" s="86"/>
      <c r="X199" s="87"/>
      <c r="Y199" s="88"/>
    </row>
    <row r="200" spans="2:25" s="35" customFormat="1" ht="14.25" customHeight="1" x14ac:dyDescent="0.25"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85"/>
      <c r="O200" s="90"/>
      <c r="P200" s="90"/>
      <c r="Q200" s="136"/>
      <c r="R200" s="136"/>
      <c r="S200" s="136"/>
      <c r="T200" s="136"/>
      <c r="U200" s="85"/>
      <c r="V200" s="86"/>
      <c r="W200" s="86"/>
      <c r="X200" s="87"/>
      <c r="Y200" s="88"/>
    </row>
    <row r="201" spans="2:25" s="35" customFormat="1" ht="14.25" customHeight="1" x14ac:dyDescent="0.25"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85"/>
      <c r="O201" s="90"/>
      <c r="P201" s="90"/>
      <c r="Q201" s="136"/>
      <c r="R201" s="136"/>
      <c r="S201" s="136"/>
      <c r="T201" s="136"/>
      <c r="U201" s="85"/>
      <c r="V201" s="86"/>
      <c r="W201" s="86"/>
      <c r="X201" s="87"/>
      <c r="Y201" s="88"/>
    </row>
    <row r="202" spans="2:25" s="35" customFormat="1" ht="14.25" customHeight="1" x14ac:dyDescent="0.25"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85"/>
      <c r="O202" s="90"/>
      <c r="P202" s="90"/>
      <c r="Q202" s="136"/>
      <c r="R202" s="136"/>
      <c r="S202" s="136"/>
      <c r="T202" s="136"/>
      <c r="U202" s="85"/>
      <c r="V202" s="86"/>
      <c r="W202" s="86"/>
      <c r="X202" s="87"/>
      <c r="Y202" s="88"/>
    </row>
    <row r="203" spans="2:25" s="35" customFormat="1" ht="14.25" customHeight="1" x14ac:dyDescent="0.25"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85"/>
      <c r="O203" s="90"/>
      <c r="P203" s="90"/>
      <c r="Q203" s="136"/>
      <c r="R203" s="136"/>
      <c r="S203" s="136"/>
      <c r="T203" s="136"/>
      <c r="U203" s="85"/>
      <c r="V203" s="86"/>
      <c r="W203" s="86"/>
      <c r="X203" s="87"/>
      <c r="Y203" s="88"/>
    </row>
    <row r="204" spans="2:25" s="35" customFormat="1" ht="14.25" customHeight="1" x14ac:dyDescent="0.25"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85"/>
      <c r="O204" s="90"/>
      <c r="P204" s="90"/>
      <c r="Q204" s="136"/>
      <c r="R204" s="136"/>
      <c r="S204" s="136"/>
      <c r="T204" s="136"/>
      <c r="U204" s="85"/>
      <c r="V204" s="86"/>
      <c r="W204" s="86"/>
      <c r="X204" s="87"/>
      <c r="Y204" s="88"/>
    </row>
    <row r="205" spans="2:25" s="35" customFormat="1" ht="14.25" customHeight="1" x14ac:dyDescent="0.25"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85"/>
      <c r="O205" s="90"/>
      <c r="P205" s="90"/>
      <c r="Q205" s="136"/>
      <c r="R205" s="136"/>
      <c r="S205" s="136"/>
      <c r="T205" s="136"/>
      <c r="U205" s="85"/>
      <c r="V205" s="86"/>
      <c r="W205" s="86"/>
      <c r="X205" s="87"/>
      <c r="Y205" s="88"/>
    </row>
    <row r="206" spans="2:25" s="35" customFormat="1" ht="14.25" customHeight="1" x14ac:dyDescent="0.25"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85"/>
      <c r="O206" s="90"/>
      <c r="P206" s="90"/>
      <c r="Q206" s="136"/>
      <c r="R206" s="136"/>
      <c r="S206" s="136"/>
      <c r="T206" s="136"/>
      <c r="U206" s="85"/>
      <c r="V206" s="86"/>
      <c r="W206" s="86"/>
      <c r="X206" s="87"/>
      <c r="Y206" s="88"/>
    </row>
    <row r="207" spans="2:25" s="35" customFormat="1" ht="14.25" customHeight="1" x14ac:dyDescent="0.25"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85"/>
      <c r="O207" s="90"/>
      <c r="P207" s="90"/>
      <c r="Q207" s="136"/>
      <c r="R207" s="136"/>
      <c r="S207" s="136"/>
      <c r="T207" s="136"/>
      <c r="U207" s="85"/>
      <c r="V207" s="86"/>
      <c r="W207" s="86"/>
      <c r="X207" s="87"/>
      <c r="Y207" s="88"/>
    </row>
    <row r="208" spans="2:25" s="35" customFormat="1" ht="14.25" customHeight="1" x14ac:dyDescent="0.25"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85"/>
      <c r="O208" s="90"/>
      <c r="P208" s="90"/>
      <c r="Q208" s="136"/>
      <c r="R208" s="136"/>
      <c r="S208" s="136"/>
      <c r="T208" s="136"/>
      <c r="U208" s="85"/>
      <c r="V208" s="86"/>
      <c r="W208" s="86"/>
      <c r="X208" s="87"/>
      <c r="Y208" s="88"/>
    </row>
    <row r="209" spans="2:25" s="35" customFormat="1" ht="14.25" customHeight="1" x14ac:dyDescent="0.25"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85"/>
      <c r="O209" s="90"/>
      <c r="P209" s="90"/>
      <c r="Q209" s="136"/>
      <c r="R209" s="136"/>
      <c r="S209" s="136"/>
      <c r="T209" s="136"/>
      <c r="U209" s="85"/>
      <c r="V209" s="86"/>
      <c r="W209" s="86"/>
      <c r="X209" s="87"/>
      <c r="Y209" s="88"/>
    </row>
    <row r="210" spans="2:25" s="35" customFormat="1" ht="14.25" customHeight="1" x14ac:dyDescent="0.25"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85"/>
      <c r="O210" s="90"/>
      <c r="P210" s="90"/>
      <c r="Q210" s="136"/>
      <c r="R210" s="136"/>
      <c r="S210" s="136"/>
      <c r="T210" s="136"/>
      <c r="U210" s="85"/>
      <c r="V210" s="86"/>
      <c r="W210" s="86"/>
      <c r="X210" s="87"/>
      <c r="Y210" s="88"/>
    </row>
    <row r="211" spans="2:25" s="35" customFormat="1" ht="14.25" customHeight="1" x14ac:dyDescent="0.25"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85"/>
      <c r="O211" s="90"/>
      <c r="P211" s="90"/>
      <c r="Q211" s="136"/>
      <c r="R211" s="136"/>
      <c r="S211" s="136"/>
      <c r="T211" s="136"/>
      <c r="U211" s="85"/>
      <c r="V211" s="86"/>
      <c r="W211" s="86"/>
      <c r="X211" s="87"/>
      <c r="Y211" s="88"/>
    </row>
    <row r="212" spans="2:25" s="35" customFormat="1" ht="14.25" customHeight="1" x14ac:dyDescent="0.25"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85"/>
      <c r="O212" s="90"/>
      <c r="P212" s="90"/>
      <c r="Q212" s="136"/>
      <c r="R212" s="136"/>
      <c r="S212" s="136"/>
      <c r="T212" s="136"/>
      <c r="U212" s="85"/>
      <c r="V212" s="86"/>
      <c r="W212" s="86"/>
      <c r="X212" s="87"/>
      <c r="Y212" s="88"/>
    </row>
    <row r="213" spans="2:25" s="35" customFormat="1" ht="14.25" customHeight="1" x14ac:dyDescent="0.25"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85"/>
      <c r="O213" s="90"/>
      <c r="P213" s="90"/>
      <c r="Q213" s="136"/>
      <c r="R213" s="136"/>
      <c r="S213" s="136"/>
      <c r="T213" s="136"/>
      <c r="U213" s="85"/>
      <c r="V213" s="86"/>
      <c r="W213" s="86"/>
      <c r="X213" s="87"/>
      <c r="Y213" s="88"/>
    </row>
    <row r="214" spans="2:25" s="35" customFormat="1" ht="14.25" customHeight="1" x14ac:dyDescent="0.25"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85"/>
      <c r="O214" s="90"/>
      <c r="P214" s="90"/>
      <c r="Q214" s="136"/>
      <c r="R214" s="136"/>
      <c r="S214" s="136"/>
      <c r="T214" s="136"/>
      <c r="U214" s="85"/>
      <c r="V214" s="86"/>
      <c r="W214" s="86"/>
      <c r="X214" s="87"/>
      <c r="Y214" s="88"/>
    </row>
    <row r="215" spans="2:25" s="35" customFormat="1" ht="14.25" customHeight="1" x14ac:dyDescent="0.25"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85"/>
      <c r="O215" s="90"/>
      <c r="P215" s="90"/>
      <c r="Q215" s="136"/>
      <c r="R215" s="136"/>
      <c r="S215" s="136"/>
      <c r="T215" s="136"/>
      <c r="U215" s="85"/>
      <c r="V215" s="86"/>
      <c r="W215" s="86"/>
      <c r="X215" s="87"/>
      <c r="Y215" s="88"/>
    </row>
    <row r="216" spans="2:25" s="35" customFormat="1" ht="14.25" customHeight="1" x14ac:dyDescent="0.25"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85"/>
      <c r="O216" s="90"/>
      <c r="P216" s="90"/>
      <c r="Q216" s="136"/>
      <c r="R216" s="136"/>
      <c r="S216" s="136"/>
      <c r="T216" s="136"/>
      <c r="U216" s="85"/>
      <c r="V216" s="86"/>
      <c r="W216" s="86"/>
      <c r="X216" s="87"/>
      <c r="Y216" s="88"/>
    </row>
    <row r="217" spans="2:25" s="35" customFormat="1" ht="14.25" customHeight="1" x14ac:dyDescent="0.25"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85"/>
      <c r="O217" s="90"/>
      <c r="P217" s="90"/>
      <c r="Q217" s="136"/>
      <c r="R217" s="136"/>
      <c r="S217" s="136"/>
      <c r="T217" s="136"/>
      <c r="U217" s="85"/>
      <c r="V217" s="86"/>
      <c r="W217" s="86"/>
      <c r="X217" s="87"/>
      <c r="Y217" s="88"/>
    </row>
    <row r="218" spans="2:25" s="35" customFormat="1" ht="14.25" customHeight="1" x14ac:dyDescent="0.25"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85"/>
      <c r="O218" s="90"/>
      <c r="P218" s="90"/>
      <c r="Q218" s="136"/>
      <c r="R218" s="136"/>
      <c r="S218" s="136"/>
      <c r="T218" s="136"/>
      <c r="U218" s="85"/>
      <c r="V218" s="86"/>
      <c r="W218" s="86"/>
      <c r="X218" s="87"/>
      <c r="Y218" s="88"/>
    </row>
    <row r="219" spans="2:25" s="35" customFormat="1" ht="14.25" customHeight="1" x14ac:dyDescent="0.25"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85"/>
      <c r="O219" s="90"/>
      <c r="P219" s="90"/>
      <c r="Q219" s="136"/>
      <c r="R219" s="136"/>
      <c r="S219" s="136"/>
      <c r="T219" s="136"/>
      <c r="U219" s="85"/>
      <c r="V219" s="86"/>
      <c r="W219" s="86"/>
      <c r="X219" s="87"/>
      <c r="Y219" s="88"/>
    </row>
    <row r="220" spans="2:25" s="35" customFormat="1" ht="14.25" customHeight="1" x14ac:dyDescent="0.25"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85"/>
      <c r="O220" s="90"/>
      <c r="P220" s="90"/>
      <c r="Q220" s="136"/>
      <c r="R220" s="136"/>
      <c r="S220" s="136"/>
      <c r="T220" s="136"/>
      <c r="U220" s="85"/>
      <c r="V220" s="86"/>
      <c r="W220" s="86"/>
      <c r="X220" s="87"/>
      <c r="Y220" s="88"/>
    </row>
    <row r="221" spans="2:25" s="35" customFormat="1" ht="14.25" customHeight="1" x14ac:dyDescent="0.25"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85"/>
      <c r="O221" s="90"/>
      <c r="P221" s="90"/>
      <c r="Q221" s="136"/>
      <c r="R221" s="136"/>
      <c r="S221" s="136"/>
      <c r="T221" s="136"/>
      <c r="U221" s="85"/>
      <c r="V221" s="86"/>
      <c r="W221" s="86"/>
      <c r="X221" s="87"/>
      <c r="Y221" s="88"/>
    </row>
    <row r="222" spans="2:25" s="35" customFormat="1" ht="14.25" customHeight="1" x14ac:dyDescent="0.25"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85"/>
      <c r="O222" s="90"/>
      <c r="P222" s="90"/>
      <c r="Q222" s="136"/>
      <c r="R222" s="136"/>
      <c r="S222" s="136"/>
      <c r="T222" s="136"/>
      <c r="U222" s="85"/>
      <c r="V222" s="86"/>
      <c r="W222" s="86"/>
      <c r="X222" s="87"/>
      <c r="Y222" s="88"/>
    </row>
    <row r="223" spans="2:25" s="35" customFormat="1" ht="14.25" customHeight="1" x14ac:dyDescent="0.25"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85"/>
      <c r="O223" s="90"/>
      <c r="P223" s="90"/>
      <c r="Q223" s="136"/>
      <c r="R223" s="136"/>
      <c r="S223" s="136"/>
      <c r="T223" s="136"/>
      <c r="U223" s="85"/>
      <c r="V223" s="86"/>
      <c r="W223" s="86"/>
      <c r="X223" s="87"/>
      <c r="Y223" s="88"/>
    </row>
    <row r="224" spans="2:25" s="35" customFormat="1" ht="14.25" customHeight="1" x14ac:dyDescent="0.25"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85"/>
      <c r="O224" s="90"/>
      <c r="P224" s="90"/>
      <c r="Q224" s="136"/>
      <c r="R224" s="136"/>
      <c r="S224" s="136"/>
      <c r="T224" s="136"/>
      <c r="U224" s="85"/>
      <c r="V224" s="86"/>
      <c r="W224" s="86"/>
      <c r="X224" s="87"/>
      <c r="Y224" s="88"/>
    </row>
    <row r="225" spans="1:31" ht="14.25" customHeight="1" x14ac:dyDescent="0.25"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85"/>
      <c r="O225" s="90"/>
      <c r="P225" s="90"/>
      <c r="Q225" s="136"/>
      <c r="R225" s="136"/>
      <c r="S225" s="136"/>
      <c r="T225" s="136"/>
      <c r="U225" s="85"/>
      <c r="V225" s="86"/>
      <c r="W225" s="86"/>
      <c r="X225" s="87"/>
      <c r="Y225" s="88"/>
      <c r="Z225" s="35"/>
      <c r="AA225" s="35"/>
      <c r="AB225" s="35"/>
      <c r="AC225" s="35"/>
      <c r="AD225" s="35"/>
      <c r="AE225" s="35"/>
    </row>
    <row r="226" spans="1:31" ht="14.25" customHeight="1" x14ac:dyDescent="0.25"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85"/>
      <c r="O226" s="90"/>
      <c r="P226" s="90"/>
      <c r="Q226" s="136"/>
      <c r="R226" s="136"/>
      <c r="S226" s="136"/>
      <c r="T226" s="136"/>
      <c r="U226" s="85"/>
      <c r="V226" s="86"/>
      <c r="W226" s="86"/>
      <c r="X226" s="87"/>
      <c r="Y226" s="88"/>
      <c r="Z226" s="35"/>
      <c r="AA226" s="35"/>
      <c r="AB226" s="35"/>
      <c r="AC226" s="35"/>
      <c r="AD226" s="35"/>
      <c r="AE226" s="35"/>
    </row>
    <row r="227" spans="1:31" s="35" customFormat="1" ht="14.25" customHeight="1" x14ac:dyDescent="0.25">
      <c r="A227" s="61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</row>
    <row r="228" spans="1:31" ht="14.25" customHeight="1" x14ac:dyDescent="0.25"/>
    <row r="229" spans="1:31" s="70" customFormat="1" ht="14.25" customHeight="1" x14ac:dyDescent="0.25"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6"/>
      <c r="M229" s="36"/>
      <c r="N229" s="36"/>
      <c r="O229" s="35"/>
      <c r="P229" s="35"/>
      <c r="Q229" s="35"/>
      <c r="R229" s="37"/>
      <c r="S229" s="37"/>
      <c r="T229" s="37"/>
      <c r="U229" s="37"/>
      <c r="V229" s="36"/>
      <c r="W229" s="35"/>
      <c r="X229" s="35"/>
      <c r="Y229" s="35"/>
      <c r="Z229" s="35"/>
      <c r="AA229" s="35"/>
      <c r="AB229" s="35"/>
      <c r="AC229" s="35"/>
      <c r="AD229" s="35"/>
      <c r="AE229" s="35"/>
    </row>
    <row r="230" spans="1:31" ht="14.25" customHeight="1" x14ac:dyDescent="0.25"/>
    <row r="231" spans="1:31" ht="14.25" customHeight="1" x14ac:dyDescent="0.25">
      <c r="B231" s="140"/>
      <c r="C231" s="141"/>
      <c r="D231" s="141"/>
      <c r="E231" s="41"/>
      <c r="F231" s="41"/>
      <c r="G231" s="41"/>
      <c r="H231" s="140"/>
      <c r="I231" s="140"/>
      <c r="J231" s="140"/>
      <c r="K231" s="140"/>
      <c r="L231" s="140"/>
      <c r="M231" s="140"/>
      <c r="N231" s="140"/>
      <c r="O231" s="140"/>
      <c r="P231" s="140"/>
      <c r="Q231" s="41"/>
      <c r="W231" s="70"/>
      <c r="X231" s="34"/>
      <c r="Y231" s="70"/>
      <c r="Z231" s="70"/>
      <c r="AA231" s="70"/>
      <c r="AB231" s="70"/>
      <c r="AC231" s="70"/>
      <c r="AD231" s="70"/>
      <c r="AE231" s="70"/>
    </row>
    <row r="232" spans="1:31" ht="14.25" customHeight="1" x14ac:dyDescent="0.25">
      <c r="B232" s="137"/>
      <c r="C232" s="137"/>
      <c r="D232" s="137"/>
      <c r="E232" s="89"/>
      <c r="F232" s="89"/>
      <c r="G232" s="89"/>
      <c r="H232" s="138"/>
      <c r="I232" s="138"/>
      <c r="J232" s="138"/>
      <c r="K232" s="138"/>
      <c r="L232" s="139"/>
      <c r="M232" s="139"/>
      <c r="N232" s="139"/>
      <c r="O232" s="139"/>
      <c r="P232" s="139"/>
      <c r="Q232" s="91"/>
      <c r="X232" s="93"/>
    </row>
    <row r="233" spans="1:31" ht="14.25" customHeight="1" x14ac:dyDescent="0.25">
      <c r="B233" s="137"/>
      <c r="C233" s="137"/>
      <c r="D233" s="137"/>
      <c r="E233" s="89"/>
      <c r="F233" s="89"/>
      <c r="G233" s="89"/>
      <c r="H233" s="138"/>
      <c r="I233" s="138"/>
      <c r="J233" s="138"/>
      <c r="K233" s="138"/>
      <c r="L233" s="139"/>
      <c r="M233" s="139"/>
      <c r="N233" s="139"/>
      <c r="O233" s="139"/>
      <c r="P233" s="139"/>
      <c r="Q233" s="91"/>
      <c r="X233" s="93"/>
    </row>
    <row r="234" spans="1:31" ht="14.25" customHeight="1" x14ac:dyDescent="0.25">
      <c r="B234" s="137"/>
      <c r="C234" s="137"/>
      <c r="D234" s="137"/>
      <c r="E234" s="89"/>
      <c r="F234" s="89"/>
      <c r="G234" s="89"/>
      <c r="H234" s="138"/>
      <c r="I234" s="138"/>
      <c r="J234" s="138"/>
      <c r="K234" s="138"/>
      <c r="L234" s="139"/>
      <c r="M234" s="139"/>
      <c r="N234" s="139"/>
      <c r="O234" s="139"/>
      <c r="P234" s="139"/>
      <c r="Q234" s="91"/>
      <c r="X234" s="93"/>
    </row>
    <row r="235" spans="1:31" ht="14.25" customHeight="1" x14ac:dyDescent="0.25">
      <c r="B235" s="137"/>
      <c r="C235" s="137"/>
      <c r="D235" s="137"/>
      <c r="E235" s="89"/>
      <c r="F235" s="89"/>
      <c r="G235" s="89"/>
      <c r="H235" s="138"/>
      <c r="I235" s="138"/>
      <c r="J235" s="138"/>
      <c r="K235" s="138"/>
      <c r="L235" s="139"/>
      <c r="M235" s="139"/>
      <c r="N235" s="139"/>
      <c r="O235" s="139"/>
      <c r="P235" s="139"/>
      <c r="Q235" s="91"/>
      <c r="X235" s="93"/>
    </row>
    <row r="236" spans="1:31" ht="14.25" customHeight="1" x14ac:dyDescent="0.25">
      <c r="B236" s="137"/>
      <c r="C236" s="137"/>
      <c r="D236" s="137"/>
      <c r="E236" s="89"/>
      <c r="F236" s="89"/>
      <c r="G236" s="89"/>
      <c r="H236" s="138"/>
      <c r="I236" s="138"/>
      <c r="J236" s="138"/>
      <c r="K236" s="138"/>
      <c r="L236" s="139"/>
      <c r="M236" s="139"/>
      <c r="N236" s="139"/>
      <c r="O236" s="139"/>
      <c r="P236" s="139"/>
      <c r="Q236" s="91"/>
      <c r="X236" s="93"/>
    </row>
    <row r="237" spans="1:31" ht="14.25" customHeight="1" x14ac:dyDescent="0.25">
      <c r="B237" s="137"/>
      <c r="C237" s="137"/>
      <c r="D237" s="137"/>
      <c r="E237" s="89"/>
      <c r="F237" s="89"/>
      <c r="G237" s="89"/>
      <c r="H237" s="138"/>
      <c r="I237" s="138"/>
      <c r="J237" s="138"/>
      <c r="K237" s="138"/>
      <c r="L237" s="139"/>
      <c r="M237" s="139"/>
      <c r="N237" s="139"/>
      <c r="O237" s="139"/>
      <c r="P237" s="139"/>
      <c r="Q237" s="91"/>
      <c r="X237" s="93"/>
    </row>
    <row r="238" spans="1:31" ht="14.25" customHeight="1" x14ac:dyDescent="0.25">
      <c r="B238" s="137"/>
      <c r="C238" s="137"/>
      <c r="D238" s="137"/>
      <c r="E238" s="89"/>
      <c r="F238" s="89"/>
      <c r="G238" s="89"/>
      <c r="H238" s="138"/>
      <c r="I238" s="138"/>
      <c r="J238" s="138"/>
      <c r="K238" s="138"/>
      <c r="L238" s="139"/>
      <c r="M238" s="139"/>
      <c r="N238" s="139"/>
      <c r="O238" s="139"/>
      <c r="P238" s="139"/>
      <c r="Q238" s="91"/>
      <c r="X238" s="93"/>
    </row>
    <row r="239" spans="1:31" ht="14.25" customHeight="1" x14ac:dyDescent="0.25">
      <c r="L239" s="95"/>
      <c r="M239" s="95"/>
      <c r="N239" s="95"/>
      <c r="O239" s="95"/>
      <c r="P239" s="95"/>
      <c r="X239" s="92"/>
      <c r="Y239" s="91"/>
    </row>
    <row r="240" spans="1:31" s="35" customFormat="1" ht="14.25" customHeight="1" x14ac:dyDescent="0.25">
      <c r="B240" s="48"/>
      <c r="C240" s="48"/>
      <c r="D240" s="48"/>
      <c r="E240" s="48"/>
      <c r="F240" s="48"/>
      <c r="G240" s="48"/>
      <c r="H240" s="48"/>
      <c r="I240" s="48"/>
      <c r="J240" s="48"/>
      <c r="K240" s="95"/>
      <c r="L240" s="95"/>
      <c r="M240" s="95"/>
      <c r="N240" s="95"/>
      <c r="O240" s="95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</row>
    <row r="241" spans="2:31" s="35" customFormat="1" ht="14.25" customHeight="1" x14ac:dyDescent="0.25">
      <c r="B241" s="140"/>
      <c r="C241" s="141"/>
      <c r="D241" s="141"/>
      <c r="E241" s="142"/>
      <c r="F241" s="142"/>
      <c r="G241" s="142"/>
      <c r="H241" s="142"/>
      <c r="I241" s="142"/>
      <c r="J241" s="142"/>
      <c r="K241" s="142"/>
      <c r="L241" s="142"/>
      <c r="M241" s="142"/>
      <c r="N241" s="41"/>
      <c r="O241" s="41"/>
      <c r="P241" s="140"/>
      <c r="Q241" s="140"/>
      <c r="R241" s="140"/>
      <c r="S241" s="140"/>
      <c r="T241" s="140"/>
      <c r="U241" s="140"/>
      <c r="V241" s="41"/>
      <c r="W241" s="41"/>
      <c r="X241" s="41"/>
      <c r="Y241" s="41"/>
      <c r="Z241" s="48"/>
      <c r="AA241" s="48"/>
      <c r="AB241" s="48"/>
      <c r="AC241" s="48"/>
      <c r="AD241" s="48"/>
      <c r="AE241" s="48"/>
    </row>
    <row r="242" spans="2:31" s="35" customFormat="1" ht="14.25" customHeight="1" x14ac:dyDescent="0.25">
      <c r="B242" s="136"/>
      <c r="C242" s="136"/>
      <c r="D242" s="136"/>
      <c r="E242" s="136"/>
      <c r="F242" s="136"/>
      <c r="G242" s="136"/>
      <c r="H242" s="136"/>
      <c r="I242" s="136"/>
      <c r="J242" s="136"/>
      <c r="K242" s="136"/>
      <c r="L242" s="136"/>
      <c r="M242" s="136"/>
      <c r="N242" s="85"/>
      <c r="O242" s="90"/>
      <c r="P242" s="136"/>
      <c r="Q242" s="136"/>
      <c r="R242" s="136"/>
      <c r="S242" s="136"/>
      <c r="T242" s="136"/>
      <c r="U242" s="136"/>
      <c r="V242" s="86"/>
      <c r="W242" s="86"/>
      <c r="X242" s="87"/>
      <c r="Y242" s="88"/>
    </row>
    <row r="243" spans="2:31" s="35" customFormat="1" ht="14.25" customHeight="1" x14ac:dyDescent="0.25">
      <c r="B243" s="136"/>
      <c r="C243" s="136"/>
      <c r="D243" s="136"/>
      <c r="E243" s="136"/>
      <c r="F243" s="136"/>
      <c r="G243" s="136"/>
      <c r="H243" s="136"/>
      <c r="I243" s="136"/>
      <c r="J243" s="136"/>
      <c r="K243" s="136"/>
      <c r="L243" s="136"/>
      <c r="M243" s="136"/>
      <c r="N243" s="85"/>
      <c r="O243" s="90"/>
      <c r="P243" s="136"/>
      <c r="Q243" s="136"/>
      <c r="R243" s="136"/>
      <c r="S243" s="136"/>
      <c r="T243" s="136"/>
      <c r="U243" s="136"/>
      <c r="V243" s="86"/>
      <c r="W243" s="86"/>
      <c r="X243" s="87"/>
      <c r="Y243" s="88"/>
    </row>
    <row r="244" spans="2:31" s="35" customFormat="1" ht="14.25" customHeight="1" x14ac:dyDescent="0.25">
      <c r="B244" s="136"/>
      <c r="C244" s="136"/>
      <c r="D244" s="136"/>
      <c r="E244" s="136"/>
      <c r="F244" s="136"/>
      <c r="G244" s="136"/>
      <c r="H244" s="136"/>
      <c r="I244" s="136"/>
      <c r="J244" s="136"/>
      <c r="K244" s="136"/>
      <c r="L244" s="136"/>
      <c r="M244" s="136"/>
      <c r="N244" s="85"/>
      <c r="O244" s="90"/>
      <c r="P244" s="136"/>
      <c r="Q244" s="136"/>
      <c r="R244" s="136"/>
      <c r="S244" s="136"/>
      <c r="T244" s="136"/>
      <c r="U244" s="136"/>
      <c r="V244" s="86"/>
      <c r="W244" s="86"/>
      <c r="X244" s="87"/>
      <c r="Y244" s="88"/>
    </row>
    <row r="245" spans="2:31" s="35" customFormat="1" ht="14.25" customHeight="1" x14ac:dyDescent="0.25">
      <c r="B245" s="136"/>
      <c r="C245" s="136"/>
      <c r="D245" s="136"/>
      <c r="E245" s="136"/>
      <c r="F245" s="136"/>
      <c r="G245" s="136"/>
      <c r="H245" s="136"/>
      <c r="I245" s="136"/>
      <c r="J245" s="136"/>
      <c r="K245" s="136"/>
      <c r="L245" s="136"/>
      <c r="M245" s="136"/>
      <c r="N245" s="85"/>
      <c r="O245" s="90"/>
      <c r="P245" s="136"/>
      <c r="Q245" s="136"/>
      <c r="R245" s="136"/>
      <c r="S245" s="136"/>
      <c r="T245" s="136"/>
      <c r="U245" s="136"/>
      <c r="V245" s="86"/>
      <c r="W245" s="86"/>
      <c r="X245" s="87"/>
      <c r="Y245" s="88"/>
    </row>
    <row r="246" spans="2:31" s="35" customFormat="1" ht="14.25" customHeight="1" x14ac:dyDescent="0.25">
      <c r="B246" s="136"/>
      <c r="C246" s="136"/>
      <c r="D246" s="136"/>
      <c r="E246" s="136"/>
      <c r="F246" s="136"/>
      <c r="G246" s="136"/>
      <c r="H246" s="136"/>
      <c r="I246" s="136"/>
      <c r="J246" s="136"/>
      <c r="K246" s="136"/>
      <c r="L246" s="136"/>
      <c r="M246" s="136"/>
      <c r="N246" s="85"/>
      <c r="O246" s="90"/>
      <c r="P246" s="136"/>
      <c r="Q246" s="136"/>
      <c r="R246" s="136"/>
      <c r="S246" s="136"/>
      <c r="T246" s="136"/>
      <c r="U246" s="136"/>
      <c r="V246" s="86"/>
      <c r="W246" s="86"/>
      <c r="X246" s="87"/>
      <c r="Y246" s="88"/>
    </row>
    <row r="247" spans="2:31" s="35" customFormat="1" ht="14.25" customHeight="1" x14ac:dyDescent="0.25"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85"/>
      <c r="O247" s="90"/>
      <c r="P247" s="136"/>
      <c r="Q247" s="136"/>
      <c r="R247" s="136"/>
      <c r="S247" s="136"/>
      <c r="T247" s="136"/>
      <c r="U247" s="136"/>
      <c r="V247" s="86"/>
      <c r="W247" s="86"/>
      <c r="X247" s="87"/>
      <c r="Y247" s="88"/>
    </row>
    <row r="248" spans="2:31" s="35" customFormat="1" ht="14.25" customHeight="1" x14ac:dyDescent="0.25"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85"/>
      <c r="O248" s="90"/>
      <c r="P248" s="136"/>
      <c r="Q248" s="136"/>
      <c r="R248" s="136"/>
      <c r="S248" s="136"/>
      <c r="T248" s="136"/>
      <c r="U248" s="136"/>
      <c r="V248" s="86"/>
      <c r="W248" s="86"/>
      <c r="X248" s="87"/>
      <c r="Y248" s="88"/>
    </row>
    <row r="249" spans="2:31" s="35" customFormat="1" ht="14.25" customHeight="1" x14ac:dyDescent="0.25"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85"/>
      <c r="O249" s="90"/>
      <c r="P249" s="136"/>
      <c r="Q249" s="136"/>
      <c r="R249" s="136"/>
      <c r="S249" s="136"/>
      <c r="T249" s="136"/>
      <c r="U249" s="136"/>
      <c r="V249" s="86"/>
      <c r="W249" s="86"/>
      <c r="X249" s="87"/>
      <c r="Y249" s="88"/>
    </row>
    <row r="250" spans="2:31" s="35" customFormat="1" ht="14.25" customHeight="1" x14ac:dyDescent="0.25"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85"/>
      <c r="O250" s="90"/>
      <c r="P250" s="136"/>
      <c r="Q250" s="136"/>
      <c r="R250" s="136"/>
      <c r="S250" s="136"/>
      <c r="T250" s="136"/>
      <c r="U250" s="136"/>
      <c r="V250" s="86"/>
      <c r="W250" s="86"/>
      <c r="X250" s="87"/>
      <c r="Y250" s="88"/>
    </row>
    <row r="251" spans="2:31" s="35" customFormat="1" ht="14.25" customHeight="1" x14ac:dyDescent="0.25"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85"/>
      <c r="O251" s="90"/>
      <c r="P251" s="136"/>
      <c r="Q251" s="136"/>
      <c r="R251" s="136"/>
      <c r="S251" s="136"/>
      <c r="T251" s="136"/>
      <c r="U251" s="136"/>
      <c r="V251" s="86"/>
      <c r="W251" s="86"/>
      <c r="X251" s="87"/>
      <c r="Y251" s="88"/>
    </row>
    <row r="252" spans="2:31" s="35" customFormat="1" ht="14.25" customHeight="1" x14ac:dyDescent="0.25"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85"/>
      <c r="O252" s="90"/>
      <c r="P252" s="136"/>
      <c r="Q252" s="136"/>
      <c r="R252" s="136"/>
      <c r="S252" s="136"/>
      <c r="T252" s="136"/>
      <c r="U252" s="136"/>
      <c r="V252" s="86"/>
      <c r="W252" s="86"/>
      <c r="X252" s="87"/>
      <c r="Y252" s="88"/>
    </row>
    <row r="253" spans="2:31" s="35" customFormat="1" ht="14.25" customHeight="1" x14ac:dyDescent="0.25"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85"/>
      <c r="O253" s="90"/>
      <c r="P253" s="136"/>
      <c r="Q253" s="136"/>
      <c r="R253" s="136"/>
      <c r="S253" s="136"/>
      <c r="T253" s="136"/>
      <c r="U253" s="136"/>
      <c r="V253" s="86"/>
      <c r="W253" s="86"/>
      <c r="X253" s="87"/>
      <c r="Y253" s="88"/>
    </row>
    <row r="254" spans="2:31" s="35" customFormat="1" ht="14.25" customHeight="1" x14ac:dyDescent="0.25"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85"/>
      <c r="O254" s="90"/>
      <c r="P254" s="136"/>
      <c r="Q254" s="136"/>
      <c r="R254" s="136"/>
      <c r="S254" s="136"/>
      <c r="T254" s="136"/>
      <c r="U254" s="136"/>
      <c r="V254" s="86"/>
      <c r="W254" s="86"/>
      <c r="X254" s="87"/>
      <c r="Y254" s="88"/>
    </row>
    <row r="255" spans="2:31" s="35" customFormat="1" ht="14.25" customHeight="1" x14ac:dyDescent="0.25"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85"/>
      <c r="O255" s="90"/>
      <c r="P255" s="136"/>
      <c r="Q255" s="136"/>
      <c r="R255" s="136"/>
      <c r="S255" s="136"/>
      <c r="T255" s="136"/>
      <c r="U255" s="136"/>
      <c r="V255" s="86"/>
      <c r="W255" s="86"/>
      <c r="X255" s="87"/>
      <c r="Y255" s="88"/>
    </row>
    <row r="256" spans="2:31" s="35" customFormat="1" ht="14.25" customHeight="1" x14ac:dyDescent="0.25"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85"/>
      <c r="O256" s="90"/>
      <c r="P256" s="136"/>
      <c r="Q256" s="136"/>
      <c r="R256" s="136"/>
      <c r="S256" s="136"/>
      <c r="T256" s="136"/>
      <c r="U256" s="136"/>
      <c r="V256" s="86"/>
      <c r="W256" s="86"/>
      <c r="X256" s="87"/>
      <c r="Y256" s="88"/>
    </row>
    <row r="257" spans="2:25" s="35" customFormat="1" ht="14.25" customHeight="1" x14ac:dyDescent="0.25"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85"/>
      <c r="O257" s="90"/>
      <c r="P257" s="136"/>
      <c r="Q257" s="136"/>
      <c r="R257" s="136"/>
      <c r="S257" s="136"/>
      <c r="T257" s="136"/>
      <c r="U257" s="136"/>
      <c r="V257" s="86"/>
      <c r="W257" s="86"/>
      <c r="X257" s="87"/>
      <c r="Y257" s="88"/>
    </row>
    <row r="258" spans="2:25" s="35" customFormat="1" ht="14.25" customHeight="1" x14ac:dyDescent="0.25"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85"/>
      <c r="O258" s="90"/>
      <c r="P258" s="136"/>
      <c r="Q258" s="136"/>
      <c r="R258" s="136"/>
      <c r="S258" s="136"/>
      <c r="T258" s="136"/>
      <c r="U258" s="136"/>
      <c r="V258" s="86"/>
      <c r="W258" s="86"/>
      <c r="X258" s="87"/>
      <c r="Y258" s="88"/>
    </row>
    <row r="259" spans="2:25" s="35" customFormat="1" ht="14.25" customHeight="1" x14ac:dyDescent="0.25"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85"/>
      <c r="O259" s="90"/>
      <c r="P259" s="136"/>
      <c r="Q259" s="136"/>
      <c r="R259" s="136"/>
      <c r="S259" s="136"/>
      <c r="T259" s="136"/>
      <c r="U259" s="136"/>
      <c r="V259" s="86"/>
      <c r="W259" s="86"/>
      <c r="X259" s="87"/>
      <c r="Y259" s="88"/>
    </row>
    <row r="260" spans="2:25" s="35" customFormat="1" ht="14.25" customHeight="1" x14ac:dyDescent="0.25"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85"/>
      <c r="O260" s="90"/>
      <c r="P260" s="136"/>
      <c r="Q260" s="136"/>
      <c r="R260" s="136"/>
      <c r="S260" s="136"/>
      <c r="T260" s="136"/>
      <c r="U260" s="136"/>
      <c r="V260" s="86"/>
      <c r="W260" s="86"/>
      <c r="X260" s="87"/>
      <c r="Y260" s="88"/>
    </row>
    <row r="261" spans="2:25" s="35" customFormat="1" ht="14.25" customHeight="1" x14ac:dyDescent="0.25"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85"/>
      <c r="O261" s="90"/>
      <c r="P261" s="136"/>
      <c r="Q261" s="136"/>
      <c r="R261" s="136"/>
      <c r="S261" s="136"/>
      <c r="T261" s="136"/>
      <c r="U261" s="136"/>
      <c r="V261" s="86"/>
      <c r="W261" s="86"/>
      <c r="X261" s="87"/>
      <c r="Y261" s="88"/>
    </row>
    <row r="262" spans="2:25" s="35" customFormat="1" ht="14.25" customHeight="1" x14ac:dyDescent="0.25"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85"/>
      <c r="O262" s="90"/>
      <c r="P262" s="136"/>
      <c r="Q262" s="136"/>
      <c r="R262" s="136"/>
      <c r="S262" s="136"/>
      <c r="T262" s="136"/>
      <c r="U262" s="136"/>
      <c r="V262" s="86"/>
      <c r="W262" s="86"/>
      <c r="X262" s="87"/>
      <c r="Y262" s="88"/>
    </row>
    <row r="263" spans="2:25" s="35" customFormat="1" ht="14.25" customHeight="1" x14ac:dyDescent="0.25"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85"/>
      <c r="O263" s="90"/>
      <c r="P263" s="136"/>
      <c r="Q263" s="136"/>
      <c r="R263" s="136"/>
      <c r="S263" s="136"/>
      <c r="T263" s="136"/>
      <c r="U263" s="136"/>
      <c r="V263" s="86"/>
      <c r="W263" s="86"/>
      <c r="X263" s="87"/>
      <c r="Y263" s="88"/>
    </row>
    <row r="264" spans="2:25" s="35" customFormat="1" ht="14.25" customHeight="1" x14ac:dyDescent="0.25"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85"/>
      <c r="O264" s="90"/>
      <c r="P264" s="136"/>
      <c r="Q264" s="136"/>
      <c r="R264" s="136"/>
      <c r="S264" s="136"/>
      <c r="T264" s="136"/>
      <c r="U264" s="136"/>
      <c r="V264" s="86"/>
      <c r="W264" s="86"/>
      <c r="X264" s="87"/>
      <c r="Y264" s="88"/>
    </row>
    <row r="265" spans="2:25" s="35" customFormat="1" ht="14.25" customHeight="1" x14ac:dyDescent="0.25"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85"/>
      <c r="O265" s="90"/>
      <c r="P265" s="136"/>
      <c r="Q265" s="136"/>
      <c r="R265" s="136"/>
      <c r="S265" s="136"/>
      <c r="T265" s="136"/>
      <c r="U265" s="136"/>
      <c r="V265" s="86"/>
      <c r="W265" s="86"/>
      <c r="X265" s="87"/>
      <c r="Y265" s="88"/>
    </row>
    <row r="266" spans="2:25" s="35" customFormat="1" ht="14.25" customHeight="1" x14ac:dyDescent="0.25"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85"/>
      <c r="O266" s="90"/>
      <c r="P266" s="136"/>
      <c r="Q266" s="136"/>
      <c r="R266" s="136"/>
      <c r="S266" s="136"/>
      <c r="T266" s="136"/>
      <c r="U266" s="136"/>
      <c r="V266" s="86"/>
      <c r="W266" s="86"/>
      <c r="X266" s="87"/>
      <c r="Y266" s="88"/>
    </row>
    <row r="267" spans="2:25" s="35" customFormat="1" ht="14.25" customHeight="1" x14ac:dyDescent="0.25"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85"/>
      <c r="O267" s="90"/>
      <c r="P267" s="136"/>
      <c r="Q267" s="136"/>
      <c r="R267" s="136"/>
      <c r="S267" s="136"/>
      <c r="T267" s="136"/>
      <c r="U267" s="136"/>
      <c r="V267" s="86"/>
      <c r="W267" s="86"/>
      <c r="X267" s="87"/>
      <c r="Y267" s="88"/>
    </row>
    <row r="268" spans="2:25" s="35" customFormat="1" ht="14.25" customHeight="1" x14ac:dyDescent="0.25"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85"/>
      <c r="O268" s="90"/>
      <c r="P268" s="136"/>
      <c r="Q268" s="136"/>
      <c r="R268" s="136"/>
      <c r="S268" s="136"/>
      <c r="T268" s="136"/>
      <c r="U268" s="136"/>
      <c r="V268" s="86"/>
      <c r="W268" s="86"/>
      <c r="X268" s="87"/>
      <c r="Y268" s="88"/>
    </row>
    <row r="269" spans="2:25" s="35" customFormat="1" ht="14.25" customHeight="1" x14ac:dyDescent="0.25"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85"/>
      <c r="O269" s="90"/>
      <c r="P269" s="136"/>
      <c r="Q269" s="136"/>
      <c r="R269" s="136"/>
      <c r="S269" s="136"/>
      <c r="T269" s="136"/>
      <c r="U269" s="136"/>
      <c r="V269" s="86"/>
      <c r="W269" s="86"/>
      <c r="X269" s="87"/>
      <c r="Y269" s="88"/>
    </row>
    <row r="270" spans="2:25" s="35" customFormat="1" ht="14.25" customHeight="1" x14ac:dyDescent="0.25"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85"/>
      <c r="O270" s="90"/>
      <c r="P270" s="136"/>
      <c r="Q270" s="136"/>
      <c r="R270" s="136"/>
      <c r="S270" s="136"/>
      <c r="T270" s="136"/>
      <c r="U270" s="136"/>
      <c r="V270" s="86"/>
      <c r="W270" s="86"/>
      <c r="X270" s="87"/>
      <c r="Y270" s="88"/>
    </row>
    <row r="271" spans="2:25" s="35" customFormat="1" ht="14.25" customHeight="1" x14ac:dyDescent="0.25"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85"/>
      <c r="O271" s="90"/>
      <c r="P271" s="136"/>
      <c r="Q271" s="136"/>
      <c r="R271" s="136"/>
      <c r="S271" s="136"/>
      <c r="T271" s="136"/>
      <c r="U271" s="136"/>
      <c r="V271" s="86"/>
      <c r="W271" s="86"/>
      <c r="X271" s="87"/>
      <c r="Y271" s="88"/>
    </row>
    <row r="272" spans="2:25" s="35" customFormat="1" ht="14.25" customHeight="1" x14ac:dyDescent="0.25"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85"/>
      <c r="O272" s="90"/>
      <c r="P272" s="136"/>
      <c r="Q272" s="136"/>
      <c r="R272" s="136"/>
      <c r="S272" s="136"/>
      <c r="T272" s="136"/>
      <c r="U272" s="136"/>
      <c r="V272" s="86"/>
      <c r="W272" s="86"/>
      <c r="X272" s="87"/>
      <c r="Y272" s="88"/>
    </row>
    <row r="273" spans="2:25" s="35" customFormat="1" ht="14.25" customHeight="1" x14ac:dyDescent="0.25"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85"/>
      <c r="O273" s="90"/>
      <c r="P273" s="136"/>
      <c r="Q273" s="136"/>
      <c r="R273" s="136"/>
      <c r="S273" s="136"/>
      <c r="T273" s="136"/>
      <c r="U273" s="136"/>
      <c r="V273" s="86"/>
      <c r="W273" s="86"/>
      <c r="X273" s="87"/>
      <c r="Y273" s="88"/>
    </row>
    <row r="274" spans="2:25" s="35" customFormat="1" ht="14.25" customHeight="1" x14ac:dyDescent="0.25"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85"/>
      <c r="O274" s="90"/>
      <c r="P274" s="136"/>
      <c r="Q274" s="136"/>
      <c r="R274" s="136"/>
      <c r="S274" s="136"/>
      <c r="T274" s="136"/>
      <c r="U274" s="136"/>
      <c r="V274" s="86"/>
      <c r="W274" s="86"/>
      <c r="X274" s="87"/>
      <c r="Y274" s="88"/>
    </row>
    <row r="275" spans="2:25" s="35" customFormat="1" ht="14.25" customHeight="1" x14ac:dyDescent="0.25"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85"/>
      <c r="O275" s="90"/>
      <c r="P275" s="136"/>
      <c r="Q275" s="136"/>
      <c r="R275" s="136"/>
      <c r="S275" s="136"/>
      <c r="T275" s="136"/>
      <c r="U275" s="136"/>
      <c r="V275" s="86"/>
      <c r="W275" s="86"/>
      <c r="X275" s="87"/>
      <c r="Y275" s="88"/>
    </row>
    <row r="276" spans="2:25" s="35" customFormat="1" ht="14.25" customHeight="1" x14ac:dyDescent="0.25"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85"/>
      <c r="O276" s="90"/>
      <c r="P276" s="136"/>
      <c r="Q276" s="136"/>
      <c r="R276" s="136"/>
      <c r="S276" s="136"/>
      <c r="T276" s="136"/>
      <c r="U276" s="136"/>
      <c r="V276" s="86"/>
      <c r="W276" s="86"/>
      <c r="X276" s="87"/>
      <c r="Y276" s="88"/>
    </row>
    <row r="277" spans="2:25" s="35" customFormat="1" ht="14.25" customHeight="1" x14ac:dyDescent="0.25"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85"/>
      <c r="O277" s="90"/>
      <c r="P277" s="136"/>
      <c r="Q277" s="136"/>
      <c r="R277" s="136"/>
      <c r="S277" s="136"/>
      <c r="T277" s="136"/>
      <c r="U277" s="136"/>
      <c r="V277" s="86"/>
      <c r="W277" s="86"/>
      <c r="X277" s="87"/>
      <c r="Y277" s="88"/>
    </row>
    <row r="278" spans="2:25" s="35" customFormat="1" ht="14.25" customHeight="1" x14ac:dyDescent="0.25"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85"/>
      <c r="O278" s="90"/>
      <c r="P278" s="136"/>
      <c r="Q278" s="136"/>
      <c r="R278" s="136"/>
      <c r="S278" s="136"/>
      <c r="T278" s="136"/>
      <c r="U278" s="136"/>
      <c r="V278" s="86"/>
      <c r="W278" s="86"/>
      <c r="X278" s="87"/>
      <c r="Y278" s="88"/>
    </row>
    <row r="279" spans="2:25" s="35" customFormat="1" ht="14.25" customHeight="1" x14ac:dyDescent="0.25"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85"/>
      <c r="O279" s="90"/>
      <c r="P279" s="136"/>
      <c r="Q279" s="136"/>
      <c r="R279" s="136"/>
      <c r="S279" s="136"/>
      <c r="T279" s="136"/>
      <c r="U279" s="136"/>
      <c r="V279" s="86"/>
      <c r="W279" s="86"/>
      <c r="X279" s="87"/>
      <c r="Y279" s="88"/>
    </row>
    <row r="280" spans="2:25" s="35" customFormat="1" ht="14.25" customHeight="1" x14ac:dyDescent="0.25"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85"/>
      <c r="O280" s="90"/>
      <c r="P280" s="136"/>
      <c r="Q280" s="136"/>
      <c r="R280" s="136"/>
      <c r="S280" s="136"/>
      <c r="T280" s="136"/>
      <c r="U280" s="136"/>
      <c r="V280" s="86"/>
      <c r="W280" s="86"/>
      <c r="X280" s="87"/>
      <c r="Y280" s="88"/>
    </row>
    <row r="281" spans="2:25" s="35" customFormat="1" ht="14.25" customHeight="1" x14ac:dyDescent="0.25"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85"/>
      <c r="O281" s="90"/>
      <c r="P281" s="136"/>
      <c r="Q281" s="136"/>
      <c r="R281" s="136"/>
      <c r="S281" s="136"/>
      <c r="T281" s="136"/>
      <c r="U281" s="136"/>
      <c r="V281" s="86"/>
      <c r="W281" s="86"/>
      <c r="X281" s="87"/>
      <c r="Y281" s="88"/>
    </row>
    <row r="282" spans="2:25" s="35" customFormat="1" ht="14.25" customHeight="1" x14ac:dyDescent="0.25"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85"/>
      <c r="O282" s="90"/>
      <c r="P282" s="136"/>
      <c r="Q282" s="136"/>
      <c r="R282" s="136"/>
      <c r="S282" s="136"/>
      <c r="T282" s="136"/>
      <c r="U282" s="136"/>
      <c r="V282" s="86"/>
      <c r="W282" s="86"/>
      <c r="X282" s="87"/>
      <c r="Y282" s="88"/>
    </row>
    <row r="283" spans="2:25" s="35" customFormat="1" ht="14.25" customHeight="1" x14ac:dyDescent="0.25"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85"/>
      <c r="O283" s="90"/>
      <c r="P283" s="136"/>
      <c r="Q283" s="136"/>
      <c r="R283" s="136"/>
      <c r="S283" s="136"/>
      <c r="T283" s="136"/>
      <c r="U283" s="136"/>
      <c r="V283" s="86"/>
      <c r="W283" s="86"/>
      <c r="X283" s="87"/>
      <c r="Y283" s="88"/>
    </row>
    <row r="284" spans="2:25" s="35" customFormat="1" ht="14.25" customHeight="1" x14ac:dyDescent="0.25"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85"/>
      <c r="O284" s="90"/>
      <c r="P284" s="136"/>
      <c r="Q284" s="136"/>
      <c r="R284" s="136"/>
      <c r="S284" s="136"/>
      <c r="T284" s="136"/>
      <c r="U284" s="136"/>
      <c r="V284" s="86"/>
      <c r="W284" s="86"/>
      <c r="X284" s="87"/>
      <c r="Y284" s="88"/>
    </row>
    <row r="285" spans="2:25" s="35" customFormat="1" ht="14.25" customHeight="1" x14ac:dyDescent="0.25"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85"/>
      <c r="O285" s="90"/>
      <c r="P285" s="136"/>
      <c r="Q285" s="136"/>
      <c r="R285" s="136"/>
      <c r="S285" s="136"/>
      <c r="T285" s="136"/>
      <c r="U285" s="136"/>
      <c r="V285" s="86"/>
      <c r="W285" s="86"/>
      <c r="X285" s="87"/>
      <c r="Y285" s="88"/>
    </row>
    <row r="286" spans="2:25" s="35" customFormat="1" ht="14.25" customHeight="1" x14ac:dyDescent="0.25"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85"/>
      <c r="O286" s="90"/>
      <c r="P286" s="136"/>
      <c r="Q286" s="136"/>
      <c r="R286" s="136"/>
      <c r="S286" s="136"/>
      <c r="T286" s="136"/>
      <c r="U286" s="136"/>
      <c r="V286" s="86"/>
      <c r="W286" s="86"/>
      <c r="X286" s="87"/>
      <c r="Y286" s="88"/>
    </row>
    <row r="287" spans="2:25" s="35" customFormat="1" ht="14.25" customHeight="1" x14ac:dyDescent="0.25"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85"/>
      <c r="O287" s="90"/>
      <c r="P287" s="136"/>
      <c r="Q287" s="136"/>
      <c r="R287" s="136"/>
      <c r="S287" s="136"/>
      <c r="T287" s="136"/>
      <c r="U287" s="136"/>
      <c r="V287" s="86"/>
      <c r="W287" s="86"/>
      <c r="X287" s="87"/>
      <c r="Y287" s="88"/>
    </row>
    <row r="288" spans="2:25" s="35" customFormat="1" ht="14.25" customHeight="1" x14ac:dyDescent="0.25"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85"/>
      <c r="O288" s="90"/>
      <c r="P288" s="136"/>
      <c r="Q288" s="136"/>
      <c r="R288" s="136"/>
      <c r="S288" s="136"/>
      <c r="T288" s="136"/>
      <c r="U288" s="136"/>
      <c r="V288" s="86"/>
      <c r="W288" s="86"/>
      <c r="X288" s="87"/>
      <c r="Y288" s="88"/>
    </row>
    <row r="289" spans="1:31" s="35" customFormat="1" ht="14.25" customHeight="1" x14ac:dyDescent="0.25"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85"/>
      <c r="O289" s="90"/>
      <c r="P289" s="136"/>
      <c r="Q289" s="136"/>
      <c r="R289" s="136"/>
      <c r="S289" s="136"/>
      <c r="T289" s="136"/>
      <c r="U289" s="136"/>
      <c r="V289" s="86"/>
      <c r="W289" s="86"/>
      <c r="X289" s="87"/>
      <c r="Y289" s="88"/>
    </row>
    <row r="290" spans="1:31" ht="14.25" customHeight="1" x14ac:dyDescent="0.25"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85"/>
      <c r="O290" s="90"/>
      <c r="P290" s="136"/>
      <c r="Q290" s="136"/>
      <c r="R290" s="136"/>
      <c r="S290" s="136"/>
      <c r="T290" s="136"/>
      <c r="U290" s="136"/>
      <c r="V290" s="86"/>
      <c r="W290" s="86"/>
      <c r="X290" s="87"/>
      <c r="Y290" s="88"/>
      <c r="Z290" s="35"/>
      <c r="AA290" s="35"/>
      <c r="AB290" s="35"/>
      <c r="AC290" s="35"/>
      <c r="AD290" s="35"/>
      <c r="AE290" s="35"/>
    </row>
    <row r="291" spans="1:31" ht="14.25" customHeight="1" x14ac:dyDescent="0.25"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85"/>
      <c r="O291" s="90"/>
      <c r="P291" s="136"/>
      <c r="Q291" s="136"/>
      <c r="R291" s="136"/>
      <c r="S291" s="136"/>
      <c r="T291" s="136"/>
      <c r="U291" s="136"/>
      <c r="V291" s="86"/>
      <c r="W291" s="86"/>
      <c r="X291" s="87"/>
      <c r="Y291" s="88"/>
      <c r="Z291" s="35"/>
      <c r="AA291" s="35"/>
      <c r="AB291" s="35"/>
      <c r="AC291" s="35"/>
      <c r="AD291" s="35"/>
      <c r="AE291" s="35"/>
    </row>
    <row r="292" spans="1:31" ht="14.25" customHeight="1" x14ac:dyDescent="0.25">
      <c r="A292" s="61"/>
    </row>
    <row r="293" spans="1:31" ht="14.25" customHeight="1" x14ac:dyDescent="0.25"/>
    <row r="294" spans="1:31" ht="14.25" customHeight="1" x14ac:dyDescent="0.25">
      <c r="A294" s="70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6"/>
      <c r="M294" s="36"/>
      <c r="N294" s="36"/>
      <c r="O294" s="35"/>
      <c r="P294" s="35"/>
      <c r="Q294" s="35"/>
      <c r="R294" s="37"/>
      <c r="S294" s="37"/>
      <c r="T294" s="37"/>
      <c r="U294" s="37"/>
      <c r="V294" s="36"/>
      <c r="W294" s="35"/>
      <c r="X294" s="35"/>
      <c r="Y294" s="35"/>
      <c r="Z294" s="35"/>
      <c r="AA294" s="35"/>
      <c r="AB294" s="35"/>
      <c r="AC294" s="35"/>
      <c r="AD294" s="35"/>
      <c r="AE294" s="35"/>
    </row>
    <row r="295" spans="1:31" ht="14.25" customHeight="1" x14ac:dyDescent="0.25"/>
    <row r="296" spans="1:31" ht="14.25" customHeight="1" x14ac:dyDescent="0.25">
      <c r="B296" s="140"/>
      <c r="C296" s="141"/>
      <c r="D296" s="141"/>
      <c r="E296" s="41"/>
      <c r="F296" s="41"/>
      <c r="G296" s="41"/>
      <c r="H296" s="140"/>
      <c r="I296" s="140"/>
      <c r="J296" s="140"/>
      <c r="K296" s="140"/>
      <c r="L296" s="41"/>
      <c r="M296" s="140"/>
      <c r="N296" s="140"/>
      <c r="O296" s="140"/>
      <c r="P296" s="140"/>
      <c r="Q296" s="140"/>
      <c r="R296" s="41"/>
      <c r="X296" s="70"/>
      <c r="Y296" s="34"/>
      <c r="Z296" s="70"/>
      <c r="AE296" s="70"/>
    </row>
    <row r="297" spans="1:31" ht="14.25" customHeight="1" x14ac:dyDescent="0.25">
      <c r="B297" s="137"/>
      <c r="C297" s="137"/>
      <c r="D297" s="137"/>
      <c r="E297" s="89"/>
      <c r="F297" s="89"/>
      <c r="G297" s="89"/>
      <c r="H297" s="138"/>
      <c r="I297" s="138"/>
      <c r="J297" s="138"/>
      <c r="K297" s="138"/>
      <c r="L297" s="90"/>
      <c r="M297" s="139"/>
      <c r="N297" s="139"/>
      <c r="O297" s="139"/>
      <c r="P297" s="139"/>
      <c r="Q297" s="139"/>
      <c r="R297" s="91"/>
      <c r="Y297" s="93"/>
    </row>
    <row r="298" spans="1:31" ht="14.25" customHeight="1" x14ac:dyDescent="0.25">
      <c r="B298" s="137"/>
      <c r="C298" s="137"/>
      <c r="D298" s="137"/>
      <c r="E298" s="89"/>
      <c r="F298" s="89"/>
      <c r="G298" s="89"/>
      <c r="H298" s="138"/>
      <c r="I298" s="138"/>
      <c r="J298" s="138"/>
      <c r="K298" s="138"/>
      <c r="L298" s="90"/>
      <c r="M298" s="139"/>
      <c r="N298" s="139"/>
      <c r="O298" s="139"/>
      <c r="P298" s="139"/>
      <c r="Q298" s="139"/>
      <c r="R298" s="91"/>
      <c r="Y298" s="93"/>
    </row>
    <row r="299" spans="1:31" ht="14.25" customHeight="1" x14ac:dyDescent="0.25">
      <c r="B299" s="137"/>
      <c r="C299" s="137"/>
      <c r="D299" s="137"/>
      <c r="E299" s="89"/>
      <c r="F299" s="89"/>
      <c r="G299" s="89"/>
      <c r="H299" s="138"/>
      <c r="I299" s="138"/>
      <c r="J299" s="138"/>
      <c r="K299" s="138"/>
      <c r="L299" s="90"/>
      <c r="M299" s="139"/>
      <c r="N299" s="139"/>
      <c r="O299" s="139"/>
      <c r="P299" s="139"/>
      <c r="Q299" s="139"/>
      <c r="R299" s="91"/>
      <c r="Y299" s="93"/>
    </row>
    <row r="300" spans="1:31" ht="14.25" customHeight="1" x14ac:dyDescent="0.25">
      <c r="B300" s="137"/>
      <c r="C300" s="137"/>
      <c r="D300" s="137"/>
      <c r="E300" s="89"/>
      <c r="F300" s="89"/>
      <c r="G300" s="89"/>
      <c r="H300" s="138"/>
      <c r="I300" s="138"/>
      <c r="J300" s="138"/>
      <c r="K300" s="138"/>
      <c r="L300" s="90"/>
      <c r="M300" s="139"/>
      <c r="N300" s="139"/>
      <c r="O300" s="139"/>
      <c r="P300" s="139"/>
      <c r="Q300" s="139"/>
      <c r="R300" s="91"/>
      <c r="Y300" s="93"/>
    </row>
    <row r="301" spans="1:31" ht="14.25" customHeight="1" x14ac:dyDescent="0.25">
      <c r="B301" s="137"/>
      <c r="C301" s="137"/>
      <c r="D301" s="137"/>
      <c r="E301" s="89"/>
      <c r="F301" s="89"/>
      <c r="G301" s="89"/>
      <c r="H301" s="138"/>
      <c r="I301" s="138"/>
      <c r="J301" s="138"/>
      <c r="K301" s="138"/>
      <c r="L301" s="90"/>
      <c r="M301" s="139"/>
      <c r="N301" s="139"/>
      <c r="O301" s="139"/>
      <c r="P301" s="139"/>
      <c r="Q301" s="139"/>
      <c r="R301" s="91"/>
      <c r="Y301" s="93"/>
    </row>
    <row r="302" spans="1:31" ht="14.25" customHeight="1" x14ac:dyDescent="0.25">
      <c r="B302" s="137"/>
      <c r="C302" s="137"/>
      <c r="D302" s="137"/>
      <c r="E302" s="89"/>
      <c r="F302" s="89"/>
      <c r="G302" s="89"/>
      <c r="H302" s="138"/>
      <c r="I302" s="138"/>
      <c r="J302" s="138"/>
      <c r="K302" s="138"/>
      <c r="L302" s="90"/>
      <c r="M302" s="139"/>
      <c r="N302" s="139"/>
      <c r="O302" s="139"/>
      <c r="P302" s="139"/>
      <c r="Q302" s="139"/>
      <c r="R302" s="91"/>
      <c r="Y302" s="93"/>
    </row>
    <row r="303" spans="1:31" ht="14.25" customHeight="1" x14ac:dyDescent="0.25">
      <c r="L303" s="95"/>
      <c r="M303" s="95"/>
      <c r="N303" s="95"/>
      <c r="O303" s="95"/>
      <c r="P303" s="95"/>
      <c r="Y303" s="92"/>
      <c r="Z303" s="91"/>
    </row>
    <row r="304" spans="1:31" ht="14.25" customHeight="1" x14ac:dyDescent="0.25">
      <c r="A304" s="35"/>
      <c r="K304" s="95"/>
      <c r="L304" s="95"/>
      <c r="M304" s="95"/>
      <c r="N304" s="95"/>
      <c r="O304" s="95"/>
    </row>
    <row r="305" spans="1:26" ht="14.25" customHeight="1" x14ac:dyDescent="0.25">
      <c r="A305" s="35"/>
      <c r="B305" s="140"/>
      <c r="C305" s="141"/>
      <c r="D305" s="141"/>
      <c r="E305" s="142"/>
      <c r="F305" s="142"/>
      <c r="G305" s="142"/>
      <c r="H305" s="142"/>
      <c r="I305" s="142"/>
      <c r="J305" s="142"/>
      <c r="K305" s="142"/>
      <c r="L305" s="142"/>
      <c r="M305" s="142"/>
      <c r="N305" s="41"/>
      <c r="O305" s="41"/>
      <c r="P305" s="140"/>
      <c r="Q305" s="140"/>
      <c r="R305" s="140"/>
      <c r="S305" s="140"/>
      <c r="T305" s="140"/>
      <c r="U305" s="140"/>
      <c r="V305" s="41"/>
      <c r="W305" s="41"/>
      <c r="X305" s="41"/>
      <c r="Y305" s="41"/>
    </row>
    <row r="306" spans="1:26" ht="14.25" customHeight="1" x14ac:dyDescent="0.25">
      <c r="A306" s="35"/>
      <c r="B306" s="136"/>
      <c r="C306" s="136"/>
      <c r="D306" s="136"/>
      <c r="E306" s="136"/>
      <c r="F306" s="136"/>
      <c r="G306" s="136"/>
      <c r="H306" s="136"/>
      <c r="I306" s="136"/>
      <c r="J306" s="136"/>
      <c r="K306" s="136"/>
      <c r="L306" s="136"/>
      <c r="M306" s="136"/>
      <c r="N306" s="85"/>
      <c r="O306" s="90"/>
      <c r="P306" s="136"/>
      <c r="Q306" s="136"/>
      <c r="R306" s="136"/>
      <c r="S306" s="136"/>
      <c r="T306" s="136"/>
      <c r="U306" s="136"/>
      <c r="V306" s="86"/>
      <c r="W306" s="86"/>
      <c r="X306" s="87"/>
      <c r="Y306" s="88"/>
      <c r="Z306" s="35"/>
    </row>
    <row r="307" spans="1:26" ht="14.25" customHeight="1" x14ac:dyDescent="0.25">
      <c r="A307" s="35"/>
      <c r="B307" s="136"/>
      <c r="C307" s="136"/>
      <c r="D307" s="136"/>
      <c r="E307" s="136"/>
      <c r="F307" s="136"/>
      <c r="G307" s="136"/>
      <c r="H307" s="136"/>
      <c r="I307" s="136"/>
      <c r="J307" s="136"/>
      <c r="K307" s="136"/>
      <c r="L307" s="136"/>
      <c r="M307" s="136"/>
      <c r="N307" s="85"/>
      <c r="O307" s="90"/>
      <c r="P307" s="136"/>
      <c r="Q307" s="136"/>
      <c r="R307" s="136"/>
      <c r="S307" s="136"/>
      <c r="T307" s="136"/>
      <c r="U307" s="136"/>
      <c r="V307" s="86"/>
      <c r="W307" s="86"/>
      <c r="X307" s="87"/>
      <c r="Y307" s="88"/>
      <c r="Z307" s="35"/>
    </row>
    <row r="308" spans="1:26" ht="14.25" customHeight="1" x14ac:dyDescent="0.25">
      <c r="A308" s="35"/>
      <c r="B308" s="136"/>
      <c r="C308" s="136"/>
      <c r="D308" s="136"/>
      <c r="E308" s="136"/>
      <c r="F308" s="136"/>
      <c r="G308" s="136"/>
      <c r="H308" s="136"/>
      <c r="I308" s="136"/>
      <c r="J308" s="136"/>
      <c r="K308" s="136"/>
      <c r="L308" s="136"/>
      <c r="M308" s="136"/>
      <c r="N308" s="85"/>
      <c r="O308" s="90"/>
      <c r="P308" s="136"/>
      <c r="Q308" s="136"/>
      <c r="R308" s="136"/>
      <c r="S308" s="136"/>
      <c r="T308" s="136"/>
      <c r="U308" s="136"/>
      <c r="V308" s="86"/>
      <c r="W308" s="86"/>
      <c r="X308" s="87"/>
      <c r="Y308" s="88"/>
      <c r="Z308" s="35"/>
    </row>
    <row r="309" spans="1:26" ht="14.25" customHeight="1" x14ac:dyDescent="0.25">
      <c r="A309" s="35"/>
      <c r="B309" s="136"/>
      <c r="C309" s="136"/>
      <c r="D309" s="136"/>
      <c r="E309" s="136"/>
      <c r="F309" s="136"/>
      <c r="G309" s="136"/>
      <c r="H309" s="136"/>
      <c r="I309" s="136"/>
      <c r="J309" s="136"/>
      <c r="K309" s="136"/>
      <c r="L309" s="136"/>
      <c r="M309" s="136"/>
      <c r="N309" s="85"/>
      <c r="O309" s="90"/>
      <c r="P309" s="136"/>
      <c r="Q309" s="136"/>
      <c r="R309" s="136"/>
      <c r="S309" s="136"/>
      <c r="T309" s="136"/>
      <c r="U309" s="136"/>
      <c r="V309" s="86"/>
      <c r="W309" s="86"/>
      <c r="X309" s="87"/>
      <c r="Y309" s="88"/>
      <c r="Z309" s="35"/>
    </row>
    <row r="310" spans="1:26" ht="14.25" customHeight="1" x14ac:dyDescent="0.25">
      <c r="A310" s="35"/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85"/>
      <c r="O310" s="90"/>
      <c r="P310" s="136"/>
      <c r="Q310" s="136"/>
      <c r="R310" s="136"/>
      <c r="S310" s="136"/>
      <c r="T310" s="136"/>
      <c r="U310" s="136"/>
      <c r="V310" s="86"/>
      <c r="W310" s="86"/>
      <c r="X310" s="87"/>
      <c r="Y310" s="88"/>
      <c r="Z310" s="35"/>
    </row>
    <row r="311" spans="1:26" ht="14.25" customHeight="1" x14ac:dyDescent="0.25">
      <c r="A311" s="35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85"/>
      <c r="O311" s="90"/>
      <c r="P311" s="136"/>
      <c r="Q311" s="136"/>
      <c r="R311" s="136"/>
      <c r="S311" s="136"/>
      <c r="T311" s="136"/>
      <c r="U311" s="136"/>
      <c r="V311" s="86"/>
      <c r="W311" s="86"/>
      <c r="X311" s="87"/>
      <c r="Y311" s="88"/>
      <c r="Z311" s="35"/>
    </row>
    <row r="312" spans="1:26" ht="14.25" customHeight="1" x14ac:dyDescent="0.25">
      <c r="A312" s="35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85"/>
      <c r="O312" s="90"/>
      <c r="P312" s="136"/>
      <c r="Q312" s="136"/>
      <c r="R312" s="136"/>
      <c r="S312" s="136"/>
      <c r="T312" s="136"/>
      <c r="U312" s="136"/>
      <c r="V312" s="86"/>
      <c r="W312" s="86"/>
      <c r="X312" s="87"/>
      <c r="Y312" s="88"/>
      <c r="Z312" s="35"/>
    </row>
    <row r="313" spans="1:26" ht="14.25" customHeight="1" x14ac:dyDescent="0.25">
      <c r="A313" s="35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85"/>
      <c r="O313" s="90"/>
      <c r="P313" s="136"/>
      <c r="Q313" s="136"/>
      <c r="R313" s="136"/>
      <c r="S313" s="136"/>
      <c r="T313" s="136"/>
      <c r="U313" s="136"/>
      <c r="V313" s="86"/>
      <c r="W313" s="86"/>
      <c r="X313" s="87"/>
      <c r="Y313" s="88"/>
      <c r="Z313" s="35"/>
    </row>
    <row r="314" spans="1:26" ht="14.25" customHeight="1" x14ac:dyDescent="0.25">
      <c r="A314" s="35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85"/>
      <c r="O314" s="90"/>
      <c r="P314" s="136"/>
      <c r="Q314" s="136"/>
      <c r="R314" s="136"/>
      <c r="S314" s="136"/>
      <c r="T314" s="136"/>
      <c r="U314" s="136"/>
      <c r="V314" s="86"/>
      <c r="W314" s="86"/>
      <c r="X314" s="87"/>
      <c r="Y314" s="88"/>
      <c r="Z314" s="35"/>
    </row>
    <row r="315" spans="1:26" ht="14.25" customHeight="1" x14ac:dyDescent="0.25">
      <c r="A315" s="35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85"/>
      <c r="O315" s="90"/>
      <c r="P315" s="136"/>
      <c r="Q315" s="136"/>
      <c r="R315" s="136"/>
      <c r="S315" s="136"/>
      <c r="T315" s="136"/>
      <c r="U315" s="136"/>
      <c r="V315" s="86"/>
      <c r="W315" s="86"/>
      <c r="X315" s="87"/>
      <c r="Y315" s="88"/>
      <c r="Z315" s="35"/>
    </row>
    <row r="316" spans="1:26" ht="14.25" customHeight="1" x14ac:dyDescent="0.25">
      <c r="A316" s="35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85"/>
      <c r="O316" s="90"/>
      <c r="P316" s="136"/>
      <c r="Q316" s="136"/>
      <c r="R316" s="136"/>
      <c r="S316" s="136"/>
      <c r="T316" s="136"/>
      <c r="U316" s="136"/>
      <c r="V316" s="86"/>
      <c r="W316" s="86"/>
      <c r="X316" s="87"/>
      <c r="Y316" s="88"/>
      <c r="Z316" s="35"/>
    </row>
    <row r="317" spans="1:26" ht="14.25" customHeight="1" x14ac:dyDescent="0.25">
      <c r="A317" s="35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85"/>
      <c r="O317" s="90"/>
      <c r="P317" s="136"/>
      <c r="Q317" s="136"/>
      <c r="R317" s="136"/>
      <c r="S317" s="136"/>
      <c r="T317" s="136"/>
      <c r="U317" s="136"/>
      <c r="V317" s="86"/>
      <c r="W317" s="86"/>
      <c r="X317" s="87"/>
      <c r="Y317" s="88"/>
      <c r="Z317" s="35"/>
    </row>
    <row r="318" spans="1:26" ht="14.25" customHeight="1" x14ac:dyDescent="0.25">
      <c r="A318" s="35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85"/>
      <c r="O318" s="90"/>
      <c r="P318" s="136"/>
      <c r="Q318" s="136"/>
      <c r="R318" s="136"/>
      <c r="S318" s="136"/>
      <c r="T318" s="136"/>
      <c r="U318" s="136"/>
      <c r="V318" s="86"/>
      <c r="W318" s="86"/>
      <c r="X318" s="87"/>
      <c r="Y318" s="88"/>
      <c r="Z318" s="35"/>
    </row>
    <row r="319" spans="1:26" ht="14.25" customHeight="1" x14ac:dyDescent="0.25">
      <c r="A319" s="35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85"/>
      <c r="O319" s="90"/>
      <c r="P319" s="136"/>
      <c r="Q319" s="136"/>
      <c r="R319" s="136"/>
      <c r="S319" s="136"/>
      <c r="T319" s="136"/>
      <c r="U319" s="136"/>
      <c r="V319" s="86"/>
      <c r="W319" s="86"/>
      <c r="X319" s="87"/>
      <c r="Y319" s="88"/>
      <c r="Z319" s="35"/>
    </row>
    <row r="320" spans="1:26" ht="14.25" customHeight="1" x14ac:dyDescent="0.25">
      <c r="A320" s="35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85"/>
      <c r="O320" s="90"/>
      <c r="P320" s="136"/>
      <c r="Q320" s="136"/>
      <c r="R320" s="136"/>
      <c r="S320" s="136"/>
      <c r="T320" s="136"/>
      <c r="U320" s="136"/>
      <c r="V320" s="86"/>
      <c r="W320" s="86"/>
      <c r="X320" s="87"/>
      <c r="Y320" s="88"/>
      <c r="Z320" s="35"/>
    </row>
    <row r="321" spans="1:26" ht="14.25" customHeight="1" x14ac:dyDescent="0.25">
      <c r="A321" s="35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85"/>
      <c r="O321" s="90"/>
      <c r="P321" s="136"/>
      <c r="Q321" s="136"/>
      <c r="R321" s="136"/>
      <c r="S321" s="136"/>
      <c r="T321" s="136"/>
      <c r="U321" s="136"/>
      <c r="V321" s="86"/>
      <c r="W321" s="86"/>
      <c r="X321" s="87"/>
      <c r="Y321" s="88"/>
      <c r="Z321" s="35"/>
    </row>
    <row r="322" spans="1:26" ht="14.25" customHeight="1" x14ac:dyDescent="0.25">
      <c r="A322" s="35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85"/>
      <c r="O322" s="90"/>
      <c r="P322" s="136"/>
      <c r="Q322" s="136"/>
      <c r="R322" s="136"/>
      <c r="S322" s="136"/>
      <c r="T322" s="136"/>
      <c r="U322" s="136"/>
      <c r="V322" s="86"/>
      <c r="W322" s="86"/>
      <c r="X322" s="87"/>
      <c r="Y322" s="88"/>
      <c r="Z322" s="35"/>
    </row>
    <row r="323" spans="1:26" ht="14.25" customHeight="1" x14ac:dyDescent="0.25">
      <c r="A323" s="35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85"/>
      <c r="O323" s="90"/>
      <c r="P323" s="136"/>
      <c r="Q323" s="136"/>
      <c r="R323" s="136"/>
      <c r="S323" s="136"/>
      <c r="T323" s="136"/>
      <c r="U323" s="136"/>
      <c r="V323" s="86"/>
      <c r="W323" s="86"/>
      <c r="X323" s="87"/>
      <c r="Y323" s="88"/>
      <c r="Z323" s="35"/>
    </row>
    <row r="324" spans="1:26" ht="14.25" customHeight="1" x14ac:dyDescent="0.25">
      <c r="A324" s="35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85"/>
      <c r="O324" s="90"/>
      <c r="P324" s="136"/>
      <c r="Q324" s="136"/>
      <c r="R324" s="136"/>
      <c r="S324" s="136"/>
      <c r="T324" s="136"/>
      <c r="U324" s="136"/>
      <c r="V324" s="86"/>
      <c r="W324" s="86"/>
      <c r="X324" s="87"/>
      <c r="Y324" s="88"/>
      <c r="Z324" s="35"/>
    </row>
    <row r="325" spans="1:26" ht="14.25" customHeight="1" x14ac:dyDescent="0.25">
      <c r="A325" s="35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85"/>
      <c r="O325" s="90"/>
      <c r="P325" s="136"/>
      <c r="Q325" s="136"/>
      <c r="R325" s="136"/>
      <c r="S325" s="136"/>
      <c r="T325" s="136"/>
      <c r="U325" s="136"/>
      <c r="V325" s="86"/>
      <c r="W325" s="86"/>
      <c r="X325" s="87"/>
      <c r="Y325" s="88"/>
      <c r="Z325" s="35"/>
    </row>
    <row r="326" spans="1:26" ht="14.25" customHeight="1" x14ac:dyDescent="0.25">
      <c r="A326" s="35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85"/>
      <c r="O326" s="90"/>
      <c r="P326" s="136"/>
      <c r="Q326" s="136"/>
      <c r="R326" s="136"/>
      <c r="S326" s="136"/>
      <c r="T326" s="136"/>
      <c r="U326" s="136"/>
      <c r="V326" s="86"/>
      <c r="W326" s="86"/>
      <c r="X326" s="87"/>
      <c r="Y326" s="88"/>
      <c r="Z326" s="35"/>
    </row>
    <row r="327" spans="1:26" ht="14.25" customHeight="1" x14ac:dyDescent="0.25">
      <c r="A327" s="35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85"/>
      <c r="O327" s="90"/>
      <c r="P327" s="136"/>
      <c r="Q327" s="136"/>
      <c r="R327" s="136"/>
      <c r="S327" s="136"/>
      <c r="T327" s="136"/>
      <c r="U327" s="136"/>
      <c r="V327" s="86"/>
      <c r="W327" s="86"/>
      <c r="X327" s="87"/>
      <c r="Y327" s="88"/>
      <c r="Z327" s="35"/>
    </row>
    <row r="328" spans="1:26" ht="14.25" customHeight="1" x14ac:dyDescent="0.25">
      <c r="A328" s="35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85"/>
      <c r="O328" s="90"/>
      <c r="P328" s="136"/>
      <c r="Q328" s="136"/>
      <c r="R328" s="136"/>
      <c r="S328" s="136"/>
      <c r="T328" s="136"/>
      <c r="U328" s="136"/>
      <c r="V328" s="86"/>
      <c r="W328" s="86"/>
      <c r="X328" s="87"/>
      <c r="Y328" s="88"/>
      <c r="Z328" s="35"/>
    </row>
    <row r="329" spans="1:26" ht="14.25" customHeight="1" x14ac:dyDescent="0.25">
      <c r="A329" s="35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85"/>
      <c r="O329" s="90"/>
      <c r="P329" s="136"/>
      <c r="Q329" s="136"/>
      <c r="R329" s="136"/>
      <c r="S329" s="136"/>
      <c r="T329" s="136"/>
      <c r="U329" s="136"/>
      <c r="V329" s="86"/>
      <c r="W329" s="86"/>
      <c r="X329" s="87"/>
      <c r="Y329" s="88"/>
      <c r="Z329" s="35"/>
    </row>
    <row r="330" spans="1:26" ht="14.25" customHeight="1" x14ac:dyDescent="0.25">
      <c r="A330" s="35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85"/>
      <c r="O330" s="90"/>
      <c r="P330" s="136"/>
      <c r="Q330" s="136"/>
      <c r="R330" s="136"/>
      <c r="S330" s="136"/>
      <c r="T330" s="136"/>
      <c r="U330" s="136"/>
      <c r="V330" s="86"/>
      <c r="W330" s="86"/>
      <c r="X330" s="87"/>
      <c r="Y330" s="88"/>
      <c r="Z330" s="35"/>
    </row>
    <row r="331" spans="1:26" ht="14.25" customHeight="1" x14ac:dyDescent="0.25">
      <c r="A331" s="35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85"/>
      <c r="O331" s="90"/>
      <c r="P331" s="136"/>
      <c r="Q331" s="136"/>
      <c r="R331" s="136"/>
      <c r="S331" s="136"/>
      <c r="T331" s="136"/>
      <c r="U331" s="136"/>
      <c r="V331" s="86"/>
      <c r="W331" s="86"/>
      <c r="X331" s="87"/>
      <c r="Y331" s="88"/>
      <c r="Z331" s="35"/>
    </row>
    <row r="332" spans="1:26" ht="14.25" customHeight="1" x14ac:dyDescent="0.25">
      <c r="A332" s="35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85"/>
      <c r="O332" s="90"/>
      <c r="P332" s="136"/>
      <c r="Q332" s="136"/>
      <c r="R332" s="136"/>
      <c r="S332" s="136"/>
      <c r="T332" s="136"/>
      <c r="U332" s="136"/>
      <c r="V332" s="86"/>
      <c r="W332" s="86"/>
      <c r="X332" s="87"/>
      <c r="Y332" s="88"/>
      <c r="Z332" s="35"/>
    </row>
    <row r="333" spans="1:26" ht="14.25" customHeight="1" x14ac:dyDescent="0.25">
      <c r="A333" s="35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85"/>
      <c r="O333" s="90"/>
      <c r="P333" s="136"/>
      <c r="Q333" s="136"/>
      <c r="R333" s="136"/>
      <c r="S333" s="136"/>
      <c r="T333" s="136"/>
      <c r="U333" s="136"/>
      <c r="V333" s="86"/>
      <c r="W333" s="86"/>
      <c r="X333" s="87"/>
      <c r="Y333" s="88"/>
      <c r="Z333" s="35"/>
    </row>
    <row r="334" spans="1:26" ht="14.25" customHeight="1" x14ac:dyDescent="0.25">
      <c r="A334" s="35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85"/>
      <c r="O334" s="90"/>
      <c r="P334" s="136"/>
      <c r="Q334" s="136"/>
      <c r="R334" s="136"/>
      <c r="S334" s="136"/>
      <c r="T334" s="136"/>
      <c r="U334" s="136"/>
      <c r="V334" s="86"/>
      <c r="W334" s="86"/>
      <c r="X334" s="87"/>
      <c r="Y334" s="88"/>
      <c r="Z334" s="35"/>
    </row>
    <row r="335" spans="1:26" ht="14.25" customHeight="1" x14ac:dyDescent="0.25">
      <c r="A335" s="35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85"/>
      <c r="O335" s="90"/>
      <c r="P335" s="136"/>
      <c r="Q335" s="136"/>
      <c r="R335" s="136"/>
      <c r="S335" s="136"/>
      <c r="T335" s="136"/>
      <c r="U335" s="136"/>
      <c r="V335" s="86"/>
      <c r="W335" s="86"/>
      <c r="X335" s="87"/>
      <c r="Y335" s="88"/>
      <c r="Z335" s="35"/>
    </row>
    <row r="336" spans="1:26" ht="14.25" customHeight="1" x14ac:dyDescent="0.25">
      <c r="A336" s="35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85"/>
      <c r="O336" s="90"/>
      <c r="P336" s="136"/>
      <c r="Q336" s="136"/>
      <c r="R336" s="136"/>
      <c r="S336" s="136"/>
      <c r="T336" s="136"/>
      <c r="U336" s="136"/>
      <c r="V336" s="86"/>
      <c r="W336" s="86"/>
      <c r="X336" s="87"/>
      <c r="Y336" s="88"/>
      <c r="Z336" s="35"/>
    </row>
    <row r="337" spans="1:26" ht="14.25" customHeight="1" x14ac:dyDescent="0.25">
      <c r="A337" s="35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85"/>
      <c r="O337" s="90"/>
      <c r="P337" s="136"/>
      <c r="Q337" s="136"/>
      <c r="R337" s="136"/>
      <c r="S337" s="136"/>
      <c r="T337" s="136"/>
      <c r="U337" s="136"/>
      <c r="V337" s="86"/>
      <c r="W337" s="86"/>
      <c r="X337" s="87"/>
      <c r="Y337" s="88"/>
      <c r="Z337" s="35"/>
    </row>
    <row r="338" spans="1:26" ht="14.25" customHeight="1" x14ac:dyDescent="0.25">
      <c r="A338" s="35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85"/>
      <c r="O338" s="90"/>
      <c r="P338" s="136"/>
      <c r="Q338" s="136"/>
      <c r="R338" s="136"/>
      <c r="S338" s="136"/>
      <c r="T338" s="136"/>
      <c r="U338" s="136"/>
      <c r="V338" s="86"/>
      <c r="W338" s="86"/>
      <c r="X338" s="87"/>
      <c r="Y338" s="88"/>
      <c r="Z338" s="35"/>
    </row>
    <row r="339" spans="1:26" ht="14.25" customHeight="1" x14ac:dyDescent="0.25">
      <c r="A339" s="35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85"/>
      <c r="O339" s="90"/>
      <c r="P339" s="136"/>
      <c r="Q339" s="136"/>
      <c r="R339" s="136"/>
      <c r="S339" s="136"/>
      <c r="T339" s="136"/>
      <c r="U339" s="136"/>
      <c r="V339" s="86"/>
      <c r="W339" s="86"/>
      <c r="X339" s="87"/>
      <c r="Y339" s="88"/>
      <c r="Z339" s="35"/>
    </row>
    <row r="340" spans="1:26" ht="14.25" customHeight="1" x14ac:dyDescent="0.25">
      <c r="A340" s="35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85"/>
      <c r="O340" s="90"/>
      <c r="P340" s="136"/>
      <c r="Q340" s="136"/>
      <c r="R340" s="136"/>
      <c r="S340" s="136"/>
      <c r="T340" s="136"/>
      <c r="U340" s="136"/>
      <c r="V340" s="86"/>
      <c r="W340" s="86"/>
      <c r="X340" s="87"/>
      <c r="Y340" s="88"/>
      <c r="Z340" s="35"/>
    </row>
    <row r="341" spans="1:26" ht="14.25" customHeight="1" x14ac:dyDescent="0.25">
      <c r="A341" s="35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85"/>
      <c r="O341" s="90"/>
      <c r="P341" s="136"/>
      <c r="Q341" s="136"/>
      <c r="R341" s="136"/>
      <c r="S341" s="136"/>
      <c r="T341" s="136"/>
      <c r="U341" s="136"/>
      <c r="V341" s="86"/>
      <c r="W341" s="86"/>
      <c r="X341" s="87"/>
      <c r="Y341" s="88"/>
      <c r="Z341" s="35"/>
    </row>
    <row r="342" spans="1:26" ht="14.25" customHeight="1" x14ac:dyDescent="0.25">
      <c r="A342" s="35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85"/>
      <c r="O342" s="90"/>
      <c r="P342" s="136"/>
      <c r="Q342" s="136"/>
      <c r="R342" s="136"/>
      <c r="S342" s="136"/>
      <c r="T342" s="136"/>
      <c r="U342" s="136"/>
      <c r="V342" s="86"/>
      <c r="W342" s="86"/>
      <c r="X342" s="87"/>
      <c r="Y342" s="88"/>
      <c r="Z342" s="35"/>
    </row>
    <row r="343" spans="1:26" ht="14.25" customHeight="1" x14ac:dyDescent="0.25">
      <c r="A343" s="35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85"/>
      <c r="O343" s="90"/>
      <c r="P343" s="136"/>
      <c r="Q343" s="136"/>
      <c r="R343" s="136"/>
      <c r="S343" s="136"/>
      <c r="T343" s="136"/>
      <c r="U343" s="136"/>
      <c r="V343" s="86"/>
      <c r="W343" s="86"/>
      <c r="X343" s="87"/>
      <c r="Y343" s="88"/>
      <c r="Z343" s="35"/>
    </row>
    <row r="344" spans="1:26" ht="14.25" customHeight="1" x14ac:dyDescent="0.25">
      <c r="A344" s="35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85"/>
      <c r="O344" s="90"/>
      <c r="P344" s="136"/>
      <c r="Q344" s="136"/>
      <c r="R344" s="136"/>
      <c r="S344" s="136"/>
      <c r="T344" s="136"/>
      <c r="U344" s="136"/>
      <c r="V344" s="86"/>
      <c r="W344" s="86"/>
      <c r="X344" s="87"/>
      <c r="Y344" s="88"/>
      <c r="Z344" s="35"/>
    </row>
    <row r="345" spans="1:26" ht="14.25" customHeight="1" x14ac:dyDescent="0.25">
      <c r="A345" s="35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85"/>
      <c r="O345" s="90"/>
      <c r="P345" s="136"/>
      <c r="Q345" s="136"/>
      <c r="R345" s="136"/>
      <c r="S345" s="136"/>
      <c r="T345" s="136"/>
      <c r="U345" s="136"/>
      <c r="V345" s="86"/>
      <c r="W345" s="86"/>
      <c r="X345" s="87"/>
      <c r="Y345" s="88"/>
      <c r="Z345" s="35"/>
    </row>
    <row r="346" spans="1:26" ht="14.25" customHeight="1" x14ac:dyDescent="0.25">
      <c r="A346" s="35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85"/>
      <c r="O346" s="90"/>
      <c r="P346" s="136"/>
      <c r="Q346" s="136"/>
      <c r="R346" s="136"/>
      <c r="S346" s="136"/>
      <c r="T346" s="136"/>
      <c r="U346" s="136"/>
      <c r="V346" s="86"/>
      <c r="W346" s="86"/>
      <c r="X346" s="87"/>
      <c r="Y346" s="88"/>
      <c r="Z346" s="35"/>
    </row>
    <row r="347" spans="1:26" ht="14.25" customHeight="1" x14ac:dyDescent="0.25">
      <c r="A347" s="35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85"/>
      <c r="O347" s="90"/>
      <c r="P347" s="136"/>
      <c r="Q347" s="136"/>
      <c r="R347" s="136"/>
      <c r="S347" s="136"/>
      <c r="T347" s="136"/>
      <c r="U347" s="136"/>
      <c r="V347" s="86"/>
      <c r="W347" s="86"/>
      <c r="X347" s="87"/>
      <c r="Y347" s="88"/>
      <c r="Z347" s="35"/>
    </row>
    <row r="348" spans="1:26" ht="14.25" customHeight="1" x14ac:dyDescent="0.25">
      <c r="A348" s="35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85"/>
      <c r="O348" s="90"/>
      <c r="P348" s="136"/>
      <c r="Q348" s="136"/>
      <c r="R348" s="136"/>
      <c r="S348" s="136"/>
      <c r="T348" s="136"/>
      <c r="U348" s="136"/>
      <c r="V348" s="86"/>
      <c r="W348" s="86"/>
      <c r="X348" s="87"/>
      <c r="Y348" s="88"/>
      <c r="Z348" s="35"/>
    </row>
    <row r="349" spans="1:26" ht="14.25" customHeight="1" x14ac:dyDescent="0.25">
      <c r="A349" s="35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85"/>
      <c r="O349" s="90"/>
      <c r="P349" s="136"/>
      <c r="Q349" s="136"/>
      <c r="R349" s="136"/>
      <c r="S349" s="136"/>
      <c r="T349" s="136"/>
      <c r="U349" s="136"/>
      <c r="V349" s="86"/>
      <c r="W349" s="86"/>
      <c r="X349" s="87"/>
      <c r="Y349" s="88"/>
      <c r="Z349" s="35"/>
    </row>
    <row r="350" spans="1:26" ht="14.25" customHeight="1" x14ac:dyDescent="0.25">
      <c r="A350" s="35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85"/>
      <c r="O350" s="90"/>
      <c r="P350" s="136"/>
      <c r="Q350" s="136"/>
      <c r="R350" s="136"/>
      <c r="S350" s="136"/>
      <c r="T350" s="136"/>
      <c r="U350" s="136"/>
      <c r="V350" s="86"/>
      <c r="W350" s="86"/>
      <c r="X350" s="87"/>
      <c r="Y350" s="88"/>
      <c r="Z350" s="35"/>
    </row>
    <row r="351" spans="1:26" ht="14.25" customHeight="1" x14ac:dyDescent="0.25">
      <c r="A351" s="35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85"/>
      <c r="O351" s="90"/>
      <c r="P351" s="136"/>
      <c r="Q351" s="136"/>
      <c r="R351" s="136"/>
      <c r="S351" s="136"/>
      <c r="T351" s="136"/>
      <c r="U351" s="136"/>
      <c r="V351" s="86"/>
      <c r="W351" s="86"/>
      <c r="X351" s="87"/>
      <c r="Y351" s="88"/>
      <c r="Z351" s="35"/>
    </row>
    <row r="352" spans="1:26" ht="14.25" customHeight="1" x14ac:dyDescent="0.25">
      <c r="A352" s="35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85"/>
      <c r="O352" s="90"/>
      <c r="P352" s="136"/>
      <c r="Q352" s="136"/>
      <c r="R352" s="136"/>
      <c r="S352" s="136"/>
      <c r="T352" s="136"/>
      <c r="U352" s="136"/>
      <c r="V352" s="86"/>
      <c r="W352" s="86"/>
      <c r="X352" s="87"/>
      <c r="Y352" s="88"/>
      <c r="Z352" s="35"/>
    </row>
    <row r="353" spans="1:31" ht="14.25" customHeight="1" x14ac:dyDescent="0.25">
      <c r="A353" s="35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85"/>
      <c r="O353" s="90"/>
      <c r="P353" s="136"/>
      <c r="Q353" s="136"/>
      <c r="R353" s="136"/>
      <c r="S353" s="136"/>
      <c r="T353" s="136"/>
      <c r="U353" s="136"/>
      <c r="V353" s="86"/>
      <c r="W353" s="86"/>
      <c r="X353" s="87"/>
      <c r="Y353" s="88"/>
      <c r="Z353" s="35"/>
    </row>
    <row r="354" spans="1:31" ht="14.25" customHeight="1" x14ac:dyDescent="0.25"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85"/>
      <c r="O354" s="90"/>
      <c r="P354" s="136"/>
      <c r="Q354" s="136"/>
      <c r="R354" s="136"/>
      <c r="S354" s="136"/>
      <c r="T354" s="136"/>
      <c r="U354" s="136"/>
      <c r="V354" s="86"/>
      <c r="W354" s="86"/>
      <c r="X354" s="87"/>
      <c r="Y354" s="88"/>
      <c r="Z354" s="35"/>
    </row>
    <row r="355" spans="1:31" ht="14.25" customHeight="1" x14ac:dyDescent="0.25"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85"/>
      <c r="O355" s="90"/>
      <c r="P355" s="136"/>
      <c r="Q355" s="136"/>
      <c r="R355" s="136"/>
      <c r="S355" s="136"/>
      <c r="T355" s="136"/>
      <c r="U355" s="136"/>
      <c r="V355" s="86"/>
      <c r="W355" s="86"/>
      <c r="X355" s="87"/>
      <c r="Y355" s="88"/>
      <c r="Z355" s="35"/>
    </row>
    <row r="356" spans="1:31" ht="14.25" customHeight="1" x14ac:dyDescent="0.25">
      <c r="A356" s="61"/>
    </row>
    <row r="357" spans="1:31" ht="14.25" customHeight="1" x14ac:dyDescent="0.25"/>
    <row r="358" spans="1:31" ht="14.25" customHeight="1" x14ac:dyDescent="0.25">
      <c r="A358" s="70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6"/>
      <c r="M358" s="36"/>
      <c r="N358" s="36"/>
      <c r="O358" s="35"/>
      <c r="P358" s="35"/>
      <c r="Q358" s="35"/>
      <c r="R358" s="37"/>
      <c r="S358" s="37"/>
      <c r="T358" s="37"/>
      <c r="U358" s="37"/>
      <c r="V358" s="36"/>
      <c r="W358" s="35"/>
      <c r="X358" s="35"/>
      <c r="Y358" s="35"/>
      <c r="Z358" s="35"/>
      <c r="AA358" s="35"/>
      <c r="AB358" s="35"/>
      <c r="AC358" s="35"/>
      <c r="AD358" s="35"/>
      <c r="AE358" s="35"/>
    </row>
    <row r="359" spans="1:31" ht="14.25" customHeight="1" x14ac:dyDescent="0.25"/>
    <row r="360" spans="1:31" ht="14.25" customHeight="1" x14ac:dyDescent="0.25">
      <c r="B360" s="140"/>
      <c r="C360" s="141"/>
      <c r="D360" s="141"/>
      <c r="E360" s="41"/>
      <c r="F360" s="41"/>
      <c r="G360" s="41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41"/>
      <c r="Y360" s="34"/>
      <c r="Z360" s="70"/>
      <c r="AE360" s="70"/>
    </row>
    <row r="361" spans="1:31" ht="14.25" customHeight="1" x14ac:dyDescent="0.25">
      <c r="B361" s="137"/>
      <c r="C361" s="137"/>
      <c r="D361" s="137"/>
      <c r="E361" s="89"/>
      <c r="F361" s="89"/>
      <c r="G361" s="89"/>
      <c r="H361" s="138"/>
      <c r="I361" s="138"/>
      <c r="J361" s="138"/>
      <c r="K361" s="138"/>
      <c r="L361" s="139"/>
      <c r="M361" s="139"/>
      <c r="N361" s="139"/>
      <c r="O361" s="139"/>
      <c r="P361" s="139"/>
      <c r="Q361" s="139"/>
      <c r="R361" s="139"/>
      <c r="S361" s="139"/>
      <c r="T361" s="139"/>
      <c r="U361" s="139"/>
      <c r="V361" s="91"/>
      <c r="Y361" s="93"/>
    </row>
    <row r="362" spans="1:31" ht="14.25" customHeight="1" x14ac:dyDescent="0.25">
      <c r="B362" s="137"/>
      <c r="C362" s="137"/>
      <c r="D362" s="137"/>
      <c r="E362" s="89"/>
      <c r="F362" s="89"/>
      <c r="G362" s="89"/>
      <c r="H362" s="138"/>
      <c r="I362" s="138"/>
      <c r="J362" s="138"/>
      <c r="K362" s="138"/>
      <c r="L362" s="139"/>
      <c r="M362" s="139"/>
      <c r="N362" s="139"/>
      <c r="O362" s="139"/>
      <c r="P362" s="139"/>
      <c r="Q362" s="139"/>
      <c r="R362" s="139"/>
      <c r="S362" s="139"/>
      <c r="T362" s="139"/>
      <c r="U362" s="139"/>
      <c r="V362" s="91"/>
      <c r="Y362" s="93"/>
    </row>
    <row r="363" spans="1:31" ht="14.25" customHeight="1" x14ac:dyDescent="0.25">
      <c r="B363" s="137"/>
      <c r="C363" s="137"/>
      <c r="D363" s="137"/>
      <c r="E363" s="89"/>
      <c r="F363" s="89"/>
      <c r="G363" s="89"/>
      <c r="H363" s="138"/>
      <c r="I363" s="138"/>
      <c r="J363" s="138"/>
      <c r="K363" s="138"/>
      <c r="L363" s="139"/>
      <c r="M363" s="139"/>
      <c r="N363" s="139"/>
      <c r="O363" s="139"/>
      <c r="P363" s="139"/>
      <c r="Q363" s="139"/>
      <c r="R363" s="139"/>
      <c r="S363" s="139"/>
      <c r="T363" s="139"/>
      <c r="U363" s="139"/>
      <c r="V363" s="91"/>
      <c r="Y363" s="93"/>
    </row>
    <row r="364" spans="1:31" ht="14.25" customHeight="1" x14ac:dyDescent="0.25">
      <c r="B364" s="137"/>
      <c r="C364" s="137"/>
      <c r="D364" s="137"/>
      <c r="E364" s="89"/>
      <c r="F364" s="89"/>
      <c r="G364" s="89"/>
      <c r="H364" s="138"/>
      <c r="I364" s="138"/>
      <c r="J364" s="138"/>
      <c r="K364" s="138"/>
      <c r="L364" s="139"/>
      <c r="M364" s="139"/>
      <c r="N364" s="139"/>
      <c r="O364" s="139"/>
      <c r="P364" s="139"/>
      <c r="Q364" s="139"/>
      <c r="R364" s="139"/>
      <c r="S364" s="139"/>
      <c r="T364" s="139"/>
      <c r="U364" s="139"/>
      <c r="V364" s="91"/>
      <c r="Y364" s="93"/>
    </row>
    <row r="365" spans="1:31" ht="14.25" customHeight="1" x14ac:dyDescent="0.25">
      <c r="B365" s="137"/>
      <c r="C365" s="137"/>
      <c r="D365" s="137"/>
      <c r="E365" s="89"/>
      <c r="F365" s="89"/>
      <c r="G365" s="89"/>
      <c r="H365" s="138"/>
      <c r="I365" s="138"/>
      <c r="J365" s="138"/>
      <c r="K365" s="138"/>
      <c r="L365" s="139"/>
      <c r="M365" s="139"/>
      <c r="N365" s="139"/>
      <c r="O365" s="139"/>
      <c r="P365" s="139"/>
      <c r="Q365" s="139"/>
      <c r="R365" s="139"/>
      <c r="S365" s="139"/>
      <c r="T365" s="139"/>
      <c r="U365" s="139"/>
      <c r="V365" s="91"/>
      <c r="Y365" s="93"/>
    </row>
    <row r="366" spans="1:31" ht="14.25" customHeight="1" x14ac:dyDescent="0.25">
      <c r="B366" s="137"/>
      <c r="C366" s="137"/>
      <c r="D366" s="137"/>
      <c r="E366" s="89"/>
      <c r="F366" s="89"/>
      <c r="G366" s="89"/>
      <c r="H366" s="138"/>
      <c r="I366" s="138"/>
      <c r="J366" s="138"/>
      <c r="K366" s="138"/>
      <c r="L366" s="139"/>
      <c r="M366" s="139"/>
      <c r="N366" s="139"/>
      <c r="O366" s="139"/>
      <c r="P366" s="139"/>
      <c r="Q366" s="139"/>
      <c r="R366" s="139"/>
      <c r="S366" s="139"/>
      <c r="T366" s="139"/>
      <c r="U366" s="139"/>
      <c r="V366" s="91"/>
      <c r="Y366" s="93"/>
    </row>
    <row r="367" spans="1:31" ht="14.25" customHeight="1" x14ac:dyDescent="0.25">
      <c r="B367" s="137"/>
      <c r="C367" s="137"/>
      <c r="D367" s="137"/>
      <c r="E367" s="89"/>
      <c r="F367" s="89"/>
      <c r="G367" s="89"/>
      <c r="H367" s="138"/>
      <c r="I367" s="138"/>
      <c r="J367" s="138"/>
      <c r="K367" s="138"/>
      <c r="L367" s="139"/>
      <c r="M367" s="139"/>
      <c r="N367" s="139"/>
      <c r="O367" s="139"/>
      <c r="P367" s="139"/>
      <c r="Q367" s="139"/>
      <c r="R367" s="139"/>
      <c r="S367" s="139"/>
      <c r="T367" s="139"/>
      <c r="U367" s="139"/>
      <c r="V367" s="91"/>
      <c r="Y367" s="93"/>
    </row>
    <row r="368" spans="1:31" ht="14.25" customHeight="1" x14ac:dyDescent="0.25">
      <c r="B368" s="137"/>
      <c r="C368" s="137"/>
      <c r="D368" s="137"/>
      <c r="E368" s="89"/>
      <c r="F368" s="89"/>
      <c r="G368" s="89"/>
      <c r="H368" s="138"/>
      <c r="I368" s="138"/>
      <c r="J368" s="138"/>
      <c r="K368" s="138"/>
      <c r="L368" s="139"/>
      <c r="M368" s="139"/>
      <c r="N368" s="139"/>
      <c r="O368" s="139"/>
      <c r="P368" s="139"/>
      <c r="Q368" s="139"/>
      <c r="R368" s="139"/>
      <c r="S368" s="139"/>
      <c r="T368" s="139"/>
      <c r="U368" s="139"/>
      <c r="V368" s="91"/>
      <c r="Y368" s="93"/>
    </row>
    <row r="369" spans="1:29" ht="14.25" customHeight="1" x14ac:dyDescent="0.25">
      <c r="B369" s="137"/>
      <c r="C369" s="137"/>
      <c r="D369" s="137"/>
      <c r="E369" s="89"/>
      <c r="F369" s="89"/>
      <c r="G369" s="89"/>
      <c r="H369" s="138"/>
      <c r="I369" s="138"/>
      <c r="J369" s="138"/>
      <c r="K369" s="138"/>
      <c r="L369" s="139"/>
      <c r="M369" s="139"/>
      <c r="N369" s="139"/>
      <c r="O369" s="139"/>
      <c r="P369" s="139"/>
      <c r="Q369" s="139"/>
      <c r="R369" s="139"/>
      <c r="S369" s="139"/>
      <c r="T369" s="139"/>
      <c r="U369" s="139"/>
      <c r="V369" s="91"/>
      <c r="Y369" s="93"/>
    </row>
    <row r="370" spans="1:29" ht="14.25" customHeight="1" x14ac:dyDescent="0.25">
      <c r="B370" s="137"/>
      <c r="C370" s="137"/>
      <c r="D370" s="137"/>
      <c r="E370" s="89"/>
      <c r="F370" s="89"/>
      <c r="G370" s="89"/>
      <c r="H370" s="138"/>
      <c r="I370" s="138"/>
      <c r="J370" s="138"/>
      <c r="K370" s="138"/>
      <c r="L370" s="139"/>
      <c r="M370" s="139"/>
      <c r="N370" s="139"/>
      <c r="O370" s="139"/>
      <c r="P370" s="139"/>
      <c r="Q370" s="139"/>
      <c r="R370" s="139"/>
      <c r="S370" s="139"/>
      <c r="T370" s="139"/>
      <c r="U370" s="139"/>
      <c r="V370" s="91"/>
      <c r="Y370" s="93"/>
    </row>
    <row r="371" spans="1:29" ht="14.25" customHeight="1" x14ac:dyDescent="0.25">
      <c r="B371" s="137"/>
      <c r="C371" s="137"/>
      <c r="D371" s="137"/>
      <c r="E371" s="89"/>
      <c r="F371" s="89"/>
      <c r="G371" s="89"/>
      <c r="H371" s="138"/>
      <c r="I371" s="138"/>
      <c r="J371" s="138"/>
      <c r="K371" s="138"/>
      <c r="L371" s="139"/>
      <c r="M371" s="139"/>
      <c r="N371" s="139"/>
      <c r="O371" s="139"/>
      <c r="P371" s="139"/>
      <c r="Q371" s="139"/>
      <c r="R371" s="139"/>
      <c r="S371" s="139"/>
      <c r="T371" s="139"/>
      <c r="U371" s="139"/>
      <c r="V371" s="91"/>
      <c r="Y371" s="93"/>
    </row>
    <row r="372" spans="1:29" ht="14.25" customHeight="1" x14ac:dyDescent="0.25">
      <c r="B372" s="137"/>
      <c r="C372" s="137"/>
      <c r="D372" s="137"/>
      <c r="E372" s="89"/>
      <c r="F372" s="89"/>
      <c r="G372" s="89"/>
      <c r="H372" s="138"/>
      <c r="I372" s="138"/>
      <c r="J372" s="138"/>
      <c r="K372" s="138"/>
      <c r="L372" s="139"/>
      <c r="M372" s="139"/>
      <c r="N372" s="139"/>
      <c r="O372" s="139"/>
      <c r="P372" s="139"/>
      <c r="Q372" s="139"/>
      <c r="R372" s="139"/>
      <c r="S372" s="139"/>
      <c r="T372" s="139"/>
      <c r="U372" s="139"/>
      <c r="V372" s="91"/>
      <c r="Y372" s="93"/>
    </row>
    <row r="373" spans="1:29" ht="14.25" customHeight="1" x14ac:dyDescent="0.25">
      <c r="B373" s="137"/>
      <c r="C373" s="137"/>
      <c r="D373" s="137"/>
      <c r="E373" s="89"/>
      <c r="F373" s="89"/>
      <c r="G373" s="89"/>
      <c r="H373" s="138"/>
      <c r="I373" s="138"/>
      <c r="J373" s="138"/>
      <c r="K373" s="138"/>
      <c r="L373" s="139"/>
      <c r="M373" s="139"/>
      <c r="N373" s="139"/>
      <c r="O373" s="139"/>
      <c r="P373" s="139"/>
      <c r="Q373" s="139"/>
      <c r="R373" s="139"/>
      <c r="S373" s="139"/>
      <c r="T373" s="139"/>
      <c r="U373" s="139"/>
      <c r="V373" s="91"/>
      <c r="Y373" s="93"/>
    </row>
    <row r="374" spans="1:29" ht="14.25" customHeight="1" x14ac:dyDescent="0.25">
      <c r="B374" s="137"/>
      <c r="C374" s="137"/>
      <c r="D374" s="137"/>
      <c r="E374" s="89"/>
      <c r="F374" s="89"/>
      <c r="G374" s="89"/>
      <c r="H374" s="138"/>
      <c r="I374" s="138"/>
      <c r="J374" s="138"/>
      <c r="K374" s="138"/>
      <c r="L374" s="139"/>
      <c r="M374" s="139"/>
      <c r="N374" s="139"/>
      <c r="O374" s="139"/>
      <c r="P374" s="139"/>
      <c r="Q374" s="139"/>
      <c r="R374" s="139"/>
      <c r="S374" s="139"/>
      <c r="T374" s="139"/>
      <c r="U374" s="139"/>
      <c r="V374" s="91"/>
      <c r="Y374" s="93"/>
    </row>
    <row r="375" spans="1:29" ht="14.25" customHeight="1" x14ac:dyDescent="0.25">
      <c r="B375" s="137"/>
      <c r="C375" s="137"/>
      <c r="D375" s="137"/>
      <c r="E375" s="89"/>
      <c r="F375" s="89"/>
      <c r="G375" s="89"/>
      <c r="H375" s="138"/>
      <c r="I375" s="138"/>
      <c r="J375" s="138"/>
      <c r="K375" s="138"/>
      <c r="L375" s="139"/>
      <c r="M375" s="139"/>
      <c r="N375" s="139"/>
      <c r="O375" s="139"/>
      <c r="P375" s="139"/>
      <c r="Q375" s="139"/>
      <c r="R375" s="139"/>
      <c r="S375" s="139"/>
      <c r="T375" s="139"/>
      <c r="U375" s="139"/>
      <c r="V375" s="91"/>
      <c r="Y375" s="93"/>
    </row>
    <row r="376" spans="1:29" ht="14.25" customHeight="1" x14ac:dyDescent="0.25">
      <c r="B376" s="137"/>
      <c r="C376" s="137"/>
      <c r="D376" s="137"/>
      <c r="E376" s="89"/>
      <c r="F376" s="89"/>
      <c r="G376" s="89"/>
      <c r="H376" s="138"/>
      <c r="I376" s="138"/>
      <c r="J376" s="138"/>
      <c r="K376" s="138"/>
      <c r="L376" s="139"/>
      <c r="M376" s="139"/>
      <c r="N376" s="139"/>
      <c r="O376" s="139"/>
      <c r="P376" s="139"/>
      <c r="Q376" s="139"/>
      <c r="R376" s="139"/>
      <c r="S376" s="139"/>
      <c r="T376" s="139"/>
      <c r="U376" s="139"/>
      <c r="V376" s="91"/>
      <c r="Y376" s="93"/>
    </row>
    <row r="377" spans="1:29" ht="14.25" customHeight="1" x14ac:dyDescent="0.25">
      <c r="B377" s="137"/>
      <c r="C377" s="137"/>
      <c r="D377" s="137"/>
      <c r="E377" s="89"/>
      <c r="F377" s="89"/>
      <c r="G377" s="89"/>
      <c r="H377" s="138"/>
      <c r="I377" s="138"/>
      <c r="J377" s="138"/>
      <c r="K377" s="138"/>
      <c r="L377" s="139"/>
      <c r="M377" s="139"/>
      <c r="N377" s="139"/>
      <c r="O377" s="139"/>
      <c r="P377" s="139"/>
      <c r="Q377" s="139"/>
      <c r="R377" s="139"/>
      <c r="S377" s="139"/>
      <c r="T377" s="139"/>
      <c r="U377" s="139"/>
      <c r="V377" s="91"/>
      <c r="Y377" s="93"/>
    </row>
    <row r="378" spans="1:29" ht="14.25" customHeight="1" x14ac:dyDescent="0.25">
      <c r="B378" s="137"/>
      <c r="C378" s="137"/>
      <c r="D378" s="137"/>
      <c r="E378" s="89"/>
      <c r="F378" s="89"/>
      <c r="G378" s="89"/>
      <c r="H378" s="138"/>
      <c r="I378" s="138"/>
      <c r="J378" s="138"/>
      <c r="K378" s="138"/>
      <c r="L378" s="139"/>
      <c r="M378" s="139"/>
      <c r="N378" s="139"/>
      <c r="O378" s="139"/>
      <c r="P378" s="139"/>
      <c r="Q378" s="139"/>
      <c r="R378" s="139"/>
      <c r="S378" s="139"/>
      <c r="T378" s="139"/>
      <c r="U378" s="139"/>
      <c r="V378" s="91"/>
      <c r="Y378" s="93"/>
    </row>
    <row r="379" spans="1:29" ht="14.25" customHeight="1" x14ac:dyDescent="0.25">
      <c r="L379" s="95"/>
      <c r="M379" s="95"/>
      <c r="N379" s="95"/>
      <c r="O379" s="95"/>
      <c r="P379" s="95"/>
      <c r="Y379" s="92"/>
      <c r="Z379" s="91"/>
    </row>
    <row r="380" spans="1:29" ht="14.25" customHeight="1" x14ac:dyDescent="0.25">
      <c r="A380" s="35"/>
      <c r="K380" s="95"/>
      <c r="L380" s="95"/>
      <c r="M380" s="95"/>
      <c r="N380" s="95"/>
      <c r="O380" s="95"/>
    </row>
    <row r="381" spans="1:29" ht="14.25" customHeight="1" x14ac:dyDescent="0.25">
      <c r="A381" s="35"/>
      <c r="B381" s="140"/>
      <c r="C381" s="141"/>
      <c r="D381" s="141"/>
      <c r="E381" s="142"/>
      <c r="F381" s="142"/>
      <c r="G381" s="142"/>
      <c r="H381" s="142"/>
      <c r="I381" s="142"/>
      <c r="J381" s="142"/>
      <c r="K381" s="142"/>
      <c r="L381" s="142"/>
      <c r="M381" s="142"/>
      <c r="N381" s="41"/>
      <c r="O381" s="41"/>
      <c r="P381" s="41"/>
      <c r="Q381" s="140"/>
      <c r="R381" s="140"/>
      <c r="S381" s="140"/>
      <c r="T381" s="140"/>
      <c r="U381" s="140"/>
      <c r="V381" s="140"/>
      <c r="W381" s="41"/>
      <c r="X381" s="41"/>
      <c r="Y381" s="41"/>
      <c r="Z381" s="41"/>
    </row>
    <row r="382" spans="1:29" ht="14.25" customHeight="1" x14ac:dyDescent="0.25">
      <c r="A382" s="35"/>
      <c r="B382" s="136"/>
      <c r="C382" s="136"/>
      <c r="D382" s="136"/>
      <c r="E382" s="136"/>
      <c r="F382" s="136"/>
      <c r="G382" s="136"/>
      <c r="H382" s="136"/>
      <c r="I382" s="136"/>
      <c r="J382" s="136"/>
      <c r="K382" s="136"/>
      <c r="L382" s="136"/>
      <c r="M382" s="136"/>
      <c r="N382" s="85"/>
      <c r="O382" s="90"/>
      <c r="P382" s="90"/>
      <c r="Q382" s="136"/>
      <c r="R382" s="136"/>
      <c r="S382" s="136"/>
      <c r="T382" s="136"/>
      <c r="U382" s="136"/>
      <c r="V382" s="136"/>
      <c r="W382" s="86"/>
      <c r="X382" s="86"/>
      <c r="Y382" s="87"/>
      <c r="Z382" s="88"/>
      <c r="AA382" s="35"/>
      <c r="AB382" s="35"/>
      <c r="AC382" s="35"/>
    </row>
    <row r="383" spans="1:29" ht="14.25" customHeight="1" x14ac:dyDescent="0.25">
      <c r="A383" s="35"/>
      <c r="B383" s="136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85"/>
      <c r="O383" s="90"/>
      <c r="P383" s="90"/>
      <c r="Q383" s="136"/>
      <c r="R383" s="136"/>
      <c r="S383" s="136"/>
      <c r="T383" s="136"/>
      <c r="U383" s="136"/>
      <c r="V383" s="136"/>
      <c r="W383" s="86"/>
      <c r="X383" s="86"/>
      <c r="Y383" s="87"/>
      <c r="Z383" s="88"/>
      <c r="AA383" s="35"/>
      <c r="AB383" s="35"/>
      <c r="AC383" s="35"/>
    </row>
    <row r="384" spans="1:29" ht="14.25" customHeight="1" x14ac:dyDescent="0.25">
      <c r="A384" s="35"/>
      <c r="B384" s="136"/>
      <c r="C384" s="136"/>
      <c r="D384" s="136"/>
      <c r="E384" s="136"/>
      <c r="F384" s="136"/>
      <c r="G384" s="136"/>
      <c r="H384" s="136"/>
      <c r="I384" s="136"/>
      <c r="J384" s="136"/>
      <c r="K384" s="136"/>
      <c r="L384" s="136"/>
      <c r="M384" s="136"/>
      <c r="N384" s="85"/>
      <c r="O384" s="90"/>
      <c r="P384" s="90"/>
      <c r="Q384" s="136"/>
      <c r="R384" s="136"/>
      <c r="S384" s="136"/>
      <c r="T384" s="136"/>
      <c r="U384" s="136"/>
      <c r="V384" s="136"/>
      <c r="W384" s="86"/>
      <c r="X384" s="86"/>
      <c r="Y384" s="87"/>
      <c r="Z384" s="88"/>
      <c r="AA384" s="35"/>
      <c r="AB384" s="35"/>
      <c r="AC384" s="35"/>
    </row>
    <row r="385" spans="1:29" ht="14.25" customHeight="1" x14ac:dyDescent="0.25">
      <c r="A385" s="35"/>
      <c r="B385" s="136"/>
      <c r="C385" s="136"/>
      <c r="D385" s="136"/>
      <c r="E385" s="136"/>
      <c r="F385" s="136"/>
      <c r="G385" s="136"/>
      <c r="H385" s="136"/>
      <c r="I385" s="136"/>
      <c r="J385" s="136"/>
      <c r="K385" s="136"/>
      <c r="L385" s="136"/>
      <c r="M385" s="136"/>
      <c r="N385" s="85"/>
      <c r="O385" s="90"/>
      <c r="P385" s="90"/>
      <c r="Q385" s="136"/>
      <c r="R385" s="136"/>
      <c r="S385" s="136"/>
      <c r="T385" s="136"/>
      <c r="U385" s="136"/>
      <c r="V385" s="136"/>
      <c r="W385" s="86"/>
      <c r="X385" s="86"/>
      <c r="Y385" s="87"/>
      <c r="Z385" s="88"/>
      <c r="AA385" s="35"/>
      <c r="AB385" s="35"/>
      <c r="AC385" s="35"/>
    </row>
    <row r="386" spans="1:29" ht="14.25" customHeight="1" x14ac:dyDescent="0.25">
      <c r="A386" s="35"/>
      <c r="B386" s="136"/>
      <c r="C386" s="136"/>
      <c r="D386" s="136"/>
      <c r="E386" s="136"/>
      <c r="F386" s="136"/>
      <c r="G386" s="136"/>
      <c r="H386" s="136"/>
      <c r="I386" s="136"/>
      <c r="J386" s="136"/>
      <c r="K386" s="136"/>
      <c r="L386" s="136"/>
      <c r="M386" s="136"/>
      <c r="N386" s="85"/>
      <c r="O386" s="90"/>
      <c r="P386" s="90"/>
      <c r="Q386" s="136"/>
      <c r="R386" s="136"/>
      <c r="S386" s="136"/>
      <c r="T386" s="136"/>
      <c r="U386" s="136"/>
      <c r="V386" s="136"/>
      <c r="W386" s="86"/>
      <c r="X386" s="86"/>
      <c r="Y386" s="87"/>
      <c r="Z386" s="88"/>
      <c r="AA386" s="35"/>
      <c r="AB386" s="35"/>
      <c r="AC386" s="35"/>
    </row>
    <row r="387" spans="1:29" ht="14.25" customHeight="1" x14ac:dyDescent="0.25">
      <c r="A387" s="35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85"/>
      <c r="O387" s="90"/>
      <c r="P387" s="90"/>
      <c r="Q387" s="136"/>
      <c r="R387" s="136"/>
      <c r="S387" s="136"/>
      <c r="T387" s="136"/>
      <c r="U387" s="136"/>
      <c r="V387" s="136"/>
      <c r="W387" s="86"/>
      <c r="X387" s="86"/>
      <c r="Y387" s="87"/>
      <c r="Z387" s="88"/>
      <c r="AA387" s="35"/>
      <c r="AB387" s="35"/>
      <c r="AC387" s="35"/>
    </row>
    <row r="388" spans="1:29" ht="14.25" customHeight="1" x14ac:dyDescent="0.25">
      <c r="A388" s="35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85"/>
      <c r="O388" s="90"/>
      <c r="P388" s="90"/>
      <c r="Q388" s="136"/>
      <c r="R388" s="136"/>
      <c r="S388" s="136"/>
      <c r="T388" s="136"/>
      <c r="U388" s="136"/>
      <c r="V388" s="136"/>
      <c r="W388" s="86"/>
      <c r="X388" s="86"/>
      <c r="Y388" s="87"/>
      <c r="Z388" s="88"/>
      <c r="AA388" s="35"/>
      <c r="AB388" s="35"/>
      <c r="AC388" s="35"/>
    </row>
    <row r="389" spans="1:29" ht="14.25" customHeight="1" x14ac:dyDescent="0.25">
      <c r="A389" s="35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85"/>
      <c r="O389" s="90"/>
      <c r="P389" s="90"/>
      <c r="Q389" s="136"/>
      <c r="R389" s="136"/>
      <c r="S389" s="136"/>
      <c r="T389" s="136"/>
      <c r="U389" s="136"/>
      <c r="V389" s="136"/>
      <c r="W389" s="86"/>
      <c r="X389" s="86"/>
      <c r="Y389" s="87"/>
      <c r="Z389" s="88"/>
      <c r="AA389" s="35"/>
      <c r="AB389" s="35"/>
      <c r="AC389" s="35"/>
    </row>
    <row r="390" spans="1:29" ht="14.25" customHeight="1" x14ac:dyDescent="0.25">
      <c r="A390" s="35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85"/>
      <c r="O390" s="90"/>
      <c r="P390" s="90"/>
      <c r="Q390" s="136"/>
      <c r="R390" s="136"/>
      <c r="S390" s="136"/>
      <c r="T390" s="136"/>
      <c r="U390" s="136"/>
      <c r="V390" s="136"/>
      <c r="W390" s="86"/>
      <c r="X390" s="86"/>
      <c r="Y390" s="87"/>
      <c r="Z390" s="88"/>
      <c r="AA390" s="35"/>
      <c r="AB390" s="35"/>
      <c r="AC390" s="35"/>
    </row>
    <row r="391" spans="1:29" ht="14.25" customHeight="1" x14ac:dyDescent="0.25">
      <c r="A391" s="35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85"/>
      <c r="O391" s="90"/>
      <c r="P391" s="90"/>
      <c r="Q391" s="136"/>
      <c r="R391" s="136"/>
      <c r="S391" s="136"/>
      <c r="T391" s="136"/>
      <c r="U391" s="136"/>
      <c r="V391" s="136"/>
      <c r="W391" s="86"/>
      <c r="X391" s="86"/>
      <c r="Y391" s="87"/>
      <c r="Z391" s="88"/>
      <c r="AA391" s="35"/>
      <c r="AB391" s="35"/>
      <c r="AC391" s="35"/>
    </row>
    <row r="392" spans="1:29" ht="14.25" customHeight="1" x14ac:dyDescent="0.25">
      <c r="A392" s="35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85"/>
      <c r="O392" s="90"/>
      <c r="P392" s="90"/>
      <c r="Q392" s="136"/>
      <c r="R392" s="136"/>
      <c r="S392" s="136"/>
      <c r="T392" s="136"/>
      <c r="U392" s="136"/>
      <c r="V392" s="136"/>
      <c r="W392" s="86"/>
      <c r="X392" s="86"/>
      <c r="Y392" s="87"/>
      <c r="Z392" s="88"/>
      <c r="AA392" s="35"/>
      <c r="AB392" s="35"/>
      <c r="AC392" s="35"/>
    </row>
    <row r="393" spans="1:29" ht="14.25" customHeight="1" x14ac:dyDescent="0.25">
      <c r="A393" s="35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85"/>
      <c r="O393" s="90"/>
      <c r="P393" s="90"/>
      <c r="Q393" s="136"/>
      <c r="R393" s="136"/>
      <c r="S393" s="136"/>
      <c r="T393" s="136"/>
      <c r="U393" s="136"/>
      <c r="V393" s="136"/>
      <c r="W393" s="86"/>
      <c r="X393" s="86"/>
      <c r="Y393" s="87"/>
      <c r="Z393" s="88"/>
      <c r="AA393" s="35"/>
      <c r="AB393" s="35"/>
      <c r="AC393" s="35"/>
    </row>
    <row r="394" spans="1:29" ht="14.25" customHeight="1" x14ac:dyDescent="0.25">
      <c r="A394" s="35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85"/>
      <c r="O394" s="90"/>
      <c r="P394" s="90"/>
      <c r="Q394" s="136"/>
      <c r="R394" s="136"/>
      <c r="S394" s="136"/>
      <c r="T394" s="136"/>
      <c r="U394" s="136"/>
      <c r="V394" s="136"/>
      <c r="W394" s="86"/>
      <c r="X394" s="86"/>
      <c r="Y394" s="87"/>
      <c r="Z394" s="88"/>
      <c r="AA394" s="35"/>
      <c r="AB394" s="35"/>
      <c r="AC394" s="35"/>
    </row>
    <row r="395" spans="1:29" ht="14.25" customHeight="1" x14ac:dyDescent="0.25">
      <c r="A395" s="35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85"/>
      <c r="O395" s="90"/>
      <c r="P395" s="90"/>
      <c r="Q395" s="136"/>
      <c r="R395" s="136"/>
      <c r="S395" s="136"/>
      <c r="T395" s="136"/>
      <c r="U395" s="136"/>
      <c r="V395" s="136"/>
      <c r="W395" s="86"/>
      <c r="X395" s="86"/>
      <c r="Y395" s="87"/>
      <c r="Z395" s="88"/>
      <c r="AA395" s="35"/>
      <c r="AB395" s="35"/>
      <c r="AC395" s="35"/>
    </row>
    <row r="396" spans="1:29" ht="14.25" customHeight="1" x14ac:dyDescent="0.25">
      <c r="A396" s="35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85"/>
      <c r="O396" s="90"/>
      <c r="P396" s="90"/>
      <c r="Q396" s="136"/>
      <c r="R396" s="136"/>
      <c r="S396" s="136"/>
      <c r="T396" s="136"/>
      <c r="U396" s="136"/>
      <c r="V396" s="136"/>
      <c r="W396" s="86"/>
      <c r="X396" s="86"/>
      <c r="Y396" s="87"/>
      <c r="Z396" s="88"/>
      <c r="AA396" s="35"/>
      <c r="AB396" s="35"/>
      <c r="AC396" s="35"/>
    </row>
    <row r="397" spans="1:29" ht="14.25" customHeight="1" x14ac:dyDescent="0.25">
      <c r="A397" s="35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85"/>
      <c r="O397" s="90"/>
      <c r="P397" s="90"/>
      <c r="Q397" s="136"/>
      <c r="R397" s="136"/>
      <c r="S397" s="136"/>
      <c r="T397" s="136"/>
      <c r="U397" s="136"/>
      <c r="V397" s="136"/>
      <c r="W397" s="86"/>
      <c r="X397" s="86"/>
      <c r="Y397" s="87"/>
      <c r="Z397" s="88"/>
      <c r="AA397" s="35"/>
      <c r="AB397" s="35"/>
      <c r="AC397" s="35"/>
    </row>
    <row r="398" spans="1:29" ht="14.25" customHeight="1" x14ac:dyDescent="0.25">
      <c r="A398" s="35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85"/>
      <c r="O398" s="90"/>
      <c r="P398" s="90"/>
      <c r="Q398" s="136"/>
      <c r="R398" s="136"/>
      <c r="S398" s="136"/>
      <c r="T398" s="136"/>
      <c r="U398" s="136"/>
      <c r="V398" s="136"/>
      <c r="W398" s="86"/>
      <c r="X398" s="86"/>
      <c r="Y398" s="87"/>
      <c r="Z398" s="88"/>
      <c r="AA398" s="35"/>
      <c r="AB398" s="35"/>
      <c r="AC398" s="35"/>
    </row>
    <row r="399" spans="1:29" ht="14.25" customHeight="1" x14ac:dyDescent="0.25">
      <c r="A399" s="35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85"/>
      <c r="O399" s="90"/>
      <c r="P399" s="90"/>
      <c r="Q399" s="136"/>
      <c r="R399" s="136"/>
      <c r="S399" s="136"/>
      <c r="T399" s="136"/>
      <c r="U399" s="136"/>
      <c r="V399" s="136"/>
      <c r="W399" s="86"/>
      <c r="X399" s="86"/>
      <c r="Y399" s="87"/>
      <c r="Z399" s="88"/>
      <c r="AA399" s="35"/>
      <c r="AB399" s="35"/>
      <c r="AC399" s="35"/>
    </row>
    <row r="400" spans="1:29" ht="14.25" customHeight="1" x14ac:dyDescent="0.25">
      <c r="A400" s="35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85"/>
      <c r="O400" s="90"/>
      <c r="P400" s="90"/>
      <c r="Q400" s="136"/>
      <c r="R400" s="136"/>
      <c r="S400" s="136"/>
      <c r="T400" s="136"/>
      <c r="U400" s="136"/>
      <c r="V400" s="136"/>
      <c r="W400" s="86"/>
      <c r="X400" s="86"/>
      <c r="Y400" s="87"/>
      <c r="Z400" s="88"/>
      <c r="AA400" s="35"/>
      <c r="AB400" s="35"/>
      <c r="AC400" s="35"/>
    </row>
    <row r="401" spans="1:29" ht="14.25" customHeight="1" x14ac:dyDescent="0.25">
      <c r="A401" s="35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85"/>
      <c r="O401" s="90"/>
      <c r="P401" s="90"/>
      <c r="Q401" s="136"/>
      <c r="R401" s="136"/>
      <c r="S401" s="136"/>
      <c r="T401" s="136"/>
      <c r="U401" s="136"/>
      <c r="V401" s="136"/>
      <c r="W401" s="86"/>
      <c r="X401" s="86"/>
      <c r="Y401" s="87"/>
      <c r="Z401" s="88"/>
      <c r="AA401" s="35"/>
      <c r="AB401" s="35"/>
      <c r="AC401" s="35"/>
    </row>
    <row r="402" spans="1:29" ht="14.25" customHeight="1" x14ac:dyDescent="0.25">
      <c r="A402" s="35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85"/>
      <c r="O402" s="90"/>
      <c r="P402" s="90"/>
      <c r="Q402" s="136"/>
      <c r="R402" s="136"/>
      <c r="S402" s="136"/>
      <c r="T402" s="136"/>
      <c r="U402" s="136"/>
      <c r="V402" s="136"/>
      <c r="W402" s="86"/>
      <c r="X402" s="86"/>
      <c r="Y402" s="87"/>
      <c r="Z402" s="88"/>
      <c r="AA402" s="35"/>
      <c r="AB402" s="35"/>
      <c r="AC402" s="35"/>
    </row>
    <row r="403" spans="1:29" ht="14.25" customHeight="1" x14ac:dyDescent="0.25">
      <c r="A403" s="35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85"/>
      <c r="O403" s="90"/>
      <c r="P403" s="90"/>
      <c r="Q403" s="136"/>
      <c r="R403" s="136"/>
      <c r="S403" s="136"/>
      <c r="T403" s="136"/>
      <c r="U403" s="136"/>
      <c r="V403" s="136"/>
      <c r="W403" s="86"/>
      <c r="X403" s="86"/>
      <c r="Y403" s="87"/>
      <c r="Z403" s="88"/>
      <c r="AA403" s="35"/>
      <c r="AB403" s="35"/>
      <c r="AC403" s="35"/>
    </row>
    <row r="404" spans="1:29" ht="14.25" customHeight="1" x14ac:dyDescent="0.25">
      <c r="A404" s="35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85"/>
      <c r="O404" s="90"/>
      <c r="P404" s="90"/>
      <c r="Q404" s="136"/>
      <c r="R404" s="136"/>
      <c r="S404" s="136"/>
      <c r="T404" s="136"/>
      <c r="U404" s="136"/>
      <c r="V404" s="136"/>
      <c r="W404" s="86"/>
      <c r="X404" s="86"/>
      <c r="Y404" s="87"/>
      <c r="Z404" s="88"/>
      <c r="AA404" s="35"/>
      <c r="AB404" s="35"/>
      <c r="AC404" s="35"/>
    </row>
    <row r="405" spans="1:29" ht="14.25" customHeight="1" x14ac:dyDescent="0.25">
      <c r="A405" s="35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85"/>
      <c r="O405" s="90"/>
      <c r="P405" s="90"/>
      <c r="Q405" s="136"/>
      <c r="R405" s="136"/>
      <c r="S405" s="136"/>
      <c r="T405" s="136"/>
      <c r="U405" s="136"/>
      <c r="V405" s="136"/>
      <c r="W405" s="86"/>
      <c r="X405" s="86"/>
      <c r="Y405" s="87"/>
      <c r="Z405" s="88"/>
      <c r="AA405" s="35"/>
      <c r="AB405" s="35"/>
      <c r="AC405" s="35"/>
    </row>
    <row r="406" spans="1:29" ht="14.25" customHeight="1" x14ac:dyDescent="0.25">
      <c r="A406" s="35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85"/>
      <c r="O406" s="90"/>
      <c r="P406" s="90"/>
      <c r="Q406" s="136"/>
      <c r="R406" s="136"/>
      <c r="S406" s="136"/>
      <c r="T406" s="136"/>
      <c r="U406" s="136"/>
      <c r="V406" s="136"/>
      <c r="W406" s="86"/>
      <c r="X406" s="86"/>
      <c r="Y406" s="87"/>
      <c r="Z406" s="88"/>
      <c r="AA406" s="35"/>
      <c r="AB406" s="35"/>
      <c r="AC406" s="35"/>
    </row>
    <row r="407" spans="1:29" ht="14.25" customHeight="1" x14ac:dyDescent="0.25">
      <c r="A407" s="35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85"/>
      <c r="O407" s="90"/>
      <c r="P407" s="90"/>
      <c r="Q407" s="136"/>
      <c r="R407" s="136"/>
      <c r="S407" s="136"/>
      <c r="T407" s="136"/>
      <c r="U407" s="136"/>
      <c r="V407" s="136"/>
      <c r="W407" s="86"/>
      <c r="X407" s="86"/>
      <c r="Y407" s="87"/>
      <c r="Z407" s="88"/>
      <c r="AA407" s="35"/>
      <c r="AB407" s="35"/>
      <c r="AC407" s="35"/>
    </row>
    <row r="408" spans="1:29" ht="14.25" customHeight="1" x14ac:dyDescent="0.25">
      <c r="A408" s="35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85"/>
      <c r="O408" s="90"/>
      <c r="P408" s="90"/>
      <c r="Q408" s="136"/>
      <c r="R408" s="136"/>
      <c r="S408" s="136"/>
      <c r="T408" s="136"/>
      <c r="U408" s="136"/>
      <c r="V408" s="136"/>
      <c r="W408" s="86"/>
      <c r="X408" s="86"/>
      <c r="Y408" s="87"/>
      <c r="Z408" s="88"/>
      <c r="AA408" s="35"/>
      <c r="AB408" s="35"/>
      <c r="AC408" s="35"/>
    </row>
    <row r="409" spans="1:29" ht="14.25" customHeight="1" x14ac:dyDescent="0.25">
      <c r="A409" s="35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85"/>
      <c r="O409" s="90"/>
      <c r="P409" s="90"/>
      <c r="Q409" s="136"/>
      <c r="R409" s="136"/>
      <c r="S409" s="136"/>
      <c r="T409" s="136"/>
      <c r="U409" s="136"/>
      <c r="V409" s="136"/>
      <c r="W409" s="86"/>
      <c r="X409" s="86"/>
      <c r="Y409" s="87"/>
      <c r="Z409" s="88"/>
      <c r="AA409" s="35"/>
      <c r="AB409" s="35"/>
      <c r="AC409" s="35"/>
    </row>
    <row r="410" spans="1:29" ht="14.25" customHeight="1" x14ac:dyDescent="0.25">
      <c r="A410" s="35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85"/>
      <c r="O410" s="90"/>
      <c r="P410" s="90"/>
      <c r="Q410" s="136"/>
      <c r="R410" s="136"/>
      <c r="S410" s="136"/>
      <c r="T410" s="136"/>
      <c r="U410" s="136"/>
      <c r="V410" s="136"/>
      <c r="W410" s="86"/>
      <c r="X410" s="86"/>
      <c r="Y410" s="87"/>
      <c r="Z410" s="88"/>
      <c r="AA410" s="35"/>
      <c r="AB410" s="35"/>
      <c r="AC410" s="35"/>
    </row>
    <row r="411" spans="1:29" ht="14.25" customHeight="1" x14ac:dyDescent="0.25">
      <c r="A411" s="35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85"/>
      <c r="O411" s="90"/>
      <c r="P411" s="90"/>
      <c r="Q411" s="136"/>
      <c r="R411" s="136"/>
      <c r="S411" s="136"/>
      <c r="T411" s="136"/>
      <c r="U411" s="136"/>
      <c r="V411" s="136"/>
      <c r="W411" s="86"/>
      <c r="X411" s="86"/>
      <c r="Y411" s="87"/>
      <c r="Z411" s="88"/>
      <c r="AA411" s="35"/>
      <c r="AB411" s="35"/>
      <c r="AC411" s="35"/>
    </row>
    <row r="412" spans="1:29" ht="14.25" customHeight="1" x14ac:dyDescent="0.25">
      <c r="A412" s="35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85"/>
      <c r="O412" s="90"/>
      <c r="P412" s="90"/>
      <c r="Q412" s="136"/>
      <c r="R412" s="136"/>
      <c r="S412" s="136"/>
      <c r="T412" s="136"/>
      <c r="U412" s="136"/>
      <c r="V412" s="136"/>
      <c r="W412" s="86"/>
      <c r="X412" s="86"/>
      <c r="Y412" s="87"/>
      <c r="Z412" s="88"/>
      <c r="AA412" s="35"/>
      <c r="AB412" s="35"/>
      <c r="AC412" s="35"/>
    </row>
    <row r="413" spans="1:29" ht="14.25" customHeight="1" x14ac:dyDescent="0.25">
      <c r="A413" s="35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85"/>
      <c r="O413" s="90"/>
      <c r="P413" s="90"/>
      <c r="Q413" s="136"/>
      <c r="R413" s="136"/>
      <c r="S413" s="136"/>
      <c r="T413" s="136"/>
      <c r="U413" s="136"/>
      <c r="V413" s="136"/>
      <c r="W413" s="86"/>
      <c r="X413" s="86"/>
      <c r="Y413" s="87"/>
      <c r="Z413" s="88"/>
      <c r="AA413" s="35"/>
      <c r="AB413" s="35"/>
      <c r="AC413" s="35"/>
    </row>
    <row r="414" spans="1:29" ht="14.25" customHeight="1" x14ac:dyDescent="0.25">
      <c r="A414" s="35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85"/>
      <c r="O414" s="90"/>
      <c r="P414" s="90"/>
      <c r="Q414" s="136"/>
      <c r="R414" s="136"/>
      <c r="S414" s="136"/>
      <c r="T414" s="136"/>
      <c r="U414" s="136"/>
      <c r="V414" s="136"/>
      <c r="W414" s="86"/>
      <c r="X414" s="86"/>
      <c r="Y414" s="87"/>
      <c r="Z414" s="88"/>
      <c r="AA414" s="35"/>
      <c r="AB414" s="35"/>
      <c r="AC414" s="35"/>
    </row>
    <row r="415" spans="1:29" ht="14.25" customHeight="1" x14ac:dyDescent="0.25">
      <c r="A415" s="35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85"/>
      <c r="O415" s="90"/>
      <c r="P415" s="90"/>
      <c r="Q415" s="136"/>
      <c r="R415" s="136"/>
      <c r="S415" s="136"/>
      <c r="T415" s="136"/>
      <c r="U415" s="136"/>
      <c r="V415" s="136"/>
      <c r="W415" s="86"/>
      <c r="X415" s="86"/>
      <c r="Y415" s="87"/>
      <c r="Z415" s="88"/>
      <c r="AA415" s="35"/>
      <c r="AB415" s="35"/>
      <c r="AC415" s="35"/>
    </row>
    <row r="416" spans="1:29" ht="14.25" customHeight="1" x14ac:dyDescent="0.25">
      <c r="A416" s="35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85"/>
      <c r="O416" s="90"/>
      <c r="P416" s="90"/>
      <c r="Q416" s="136"/>
      <c r="R416" s="136"/>
      <c r="S416" s="136"/>
      <c r="T416" s="136"/>
      <c r="U416" s="136"/>
      <c r="V416" s="136"/>
      <c r="W416" s="86"/>
      <c r="X416" s="86"/>
      <c r="Y416" s="87"/>
      <c r="Z416" s="88"/>
      <c r="AA416" s="35"/>
      <c r="AB416" s="35"/>
      <c r="AC416" s="35"/>
    </row>
    <row r="417" spans="1:29" ht="14.25" customHeight="1" x14ac:dyDescent="0.25">
      <c r="A417" s="35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85"/>
      <c r="O417" s="90"/>
      <c r="P417" s="90"/>
      <c r="Q417" s="136"/>
      <c r="R417" s="136"/>
      <c r="S417" s="136"/>
      <c r="T417" s="136"/>
      <c r="U417" s="136"/>
      <c r="V417" s="136"/>
      <c r="W417" s="86"/>
      <c r="X417" s="86"/>
      <c r="Y417" s="87"/>
      <c r="Z417" s="88"/>
      <c r="AA417" s="35"/>
      <c r="AB417" s="35"/>
      <c r="AC417" s="35"/>
    </row>
    <row r="418" spans="1:29" ht="14.25" customHeight="1" x14ac:dyDescent="0.25">
      <c r="A418" s="35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85"/>
      <c r="O418" s="90"/>
      <c r="P418" s="90"/>
      <c r="Q418" s="136"/>
      <c r="R418" s="136"/>
      <c r="S418" s="136"/>
      <c r="T418" s="136"/>
      <c r="U418" s="136"/>
      <c r="V418" s="136"/>
      <c r="W418" s="86"/>
      <c r="X418" s="86"/>
      <c r="Y418" s="87"/>
      <c r="Z418" s="88"/>
      <c r="AA418" s="35"/>
      <c r="AB418" s="35"/>
      <c r="AC418" s="35"/>
    </row>
    <row r="419" spans="1:29" ht="14.25" customHeight="1" x14ac:dyDescent="0.25">
      <c r="A419" s="35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85"/>
      <c r="O419" s="90"/>
      <c r="P419" s="90"/>
      <c r="Q419" s="136"/>
      <c r="R419" s="136"/>
      <c r="S419" s="136"/>
      <c r="T419" s="136"/>
      <c r="U419" s="136"/>
      <c r="V419" s="136"/>
      <c r="W419" s="86"/>
      <c r="X419" s="86"/>
      <c r="Y419" s="87"/>
      <c r="Z419" s="88"/>
      <c r="AA419" s="35"/>
      <c r="AB419" s="35"/>
      <c r="AC419" s="35"/>
    </row>
    <row r="420" spans="1:29" ht="14.25" customHeight="1" x14ac:dyDescent="0.25">
      <c r="A420" s="35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85"/>
      <c r="O420" s="90"/>
      <c r="P420" s="90"/>
      <c r="Q420" s="136"/>
      <c r="R420" s="136"/>
      <c r="S420" s="136"/>
      <c r="T420" s="136"/>
      <c r="U420" s="136"/>
      <c r="V420" s="136"/>
      <c r="W420" s="86"/>
      <c r="X420" s="86"/>
      <c r="Y420" s="87"/>
      <c r="Z420" s="88"/>
      <c r="AA420" s="35"/>
      <c r="AB420" s="35"/>
      <c r="AC420" s="35"/>
    </row>
    <row r="421" spans="1:29" ht="14.25" customHeight="1" x14ac:dyDescent="0.25">
      <c r="A421" s="35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85"/>
      <c r="O421" s="90"/>
      <c r="P421" s="90"/>
      <c r="Q421" s="136"/>
      <c r="R421" s="136"/>
      <c r="S421" s="136"/>
      <c r="T421" s="136"/>
      <c r="U421" s="136"/>
      <c r="V421" s="136"/>
      <c r="W421" s="86"/>
      <c r="X421" s="86"/>
      <c r="Y421" s="87"/>
      <c r="Z421" s="88"/>
      <c r="AA421" s="35"/>
      <c r="AB421" s="35"/>
      <c r="AC421" s="35"/>
    </row>
    <row r="422" spans="1:29" ht="14.25" customHeight="1" x14ac:dyDescent="0.25">
      <c r="A422" s="35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85"/>
      <c r="O422" s="90"/>
      <c r="P422" s="90"/>
      <c r="Q422" s="136"/>
      <c r="R422" s="136"/>
      <c r="S422" s="136"/>
      <c r="T422" s="136"/>
      <c r="U422" s="136"/>
      <c r="V422" s="136"/>
      <c r="W422" s="86"/>
      <c r="X422" s="86"/>
      <c r="Y422" s="87"/>
      <c r="Z422" s="88"/>
      <c r="AA422" s="35"/>
      <c r="AB422" s="35"/>
      <c r="AC422" s="35"/>
    </row>
    <row r="423" spans="1:29" ht="14.25" customHeight="1" x14ac:dyDescent="0.25">
      <c r="A423" s="35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85"/>
      <c r="O423" s="90"/>
      <c r="P423" s="90"/>
      <c r="Q423" s="136"/>
      <c r="R423" s="136"/>
      <c r="S423" s="136"/>
      <c r="T423" s="136"/>
      <c r="U423" s="136"/>
      <c r="V423" s="136"/>
      <c r="W423" s="86"/>
      <c r="X423" s="86"/>
      <c r="Y423" s="87"/>
      <c r="Z423" s="88"/>
      <c r="AA423" s="35"/>
      <c r="AB423" s="35"/>
      <c r="AC423" s="35"/>
    </row>
    <row r="424" spans="1:29" ht="14.25" customHeight="1" x14ac:dyDescent="0.25">
      <c r="A424" s="35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85"/>
      <c r="O424" s="90"/>
      <c r="P424" s="90"/>
      <c r="Q424" s="136"/>
      <c r="R424" s="136"/>
      <c r="S424" s="136"/>
      <c r="T424" s="136"/>
      <c r="U424" s="136"/>
      <c r="V424" s="136"/>
      <c r="W424" s="86"/>
      <c r="X424" s="86"/>
      <c r="Y424" s="87"/>
      <c r="Z424" s="88"/>
      <c r="AA424" s="35"/>
      <c r="AB424" s="35"/>
      <c r="AC424" s="35"/>
    </row>
    <row r="425" spans="1:29" ht="14.25" customHeight="1" x14ac:dyDescent="0.25">
      <c r="A425" s="35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85"/>
      <c r="O425" s="90"/>
      <c r="P425" s="90"/>
      <c r="Q425" s="136"/>
      <c r="R425" s="136"/>
      <c r="S425" s="136"/>
      <c r="T425" s="136"/>
      <c r="U425" s="136"/>
      <c r="V425" s="136"/>
      <c r="W425" s="86"/>
      <c r="X425" s="86"/>
      <c r="Y425" s="87"/>
      <c r="Z425" s="88"/>
      <c r="AA425" s="35"/>
      <c r="AB425" s="35"/>
      <c r="AC425" s="35"/>
    </row>
    <row r="426" spans="1:29" ht="14.25" customHeight="1" x14ac:dyDescent="0.25">
      <c r="A426" s="35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85"/>
      <c r="O426" s="90"/>
      <c r="P426" s="90"/>
      <c r="Q426" s="136"/>
      <c r="R426" s="136"/>
      <c r="S426" s="136"/>
      <c r="T426" s="136"/>
      <c r="U426" s="136"/>
      <c r="V426" s="136"/>
      <c r="W426" s="86"/>
      <c r="X426" s="86"/>
      <c r="Y426" s="87"/>
      <c r="Z426" s="88"/>
      <c r="AA426" s="35"/>
      <c r="AB426" s="35"/>
      <c r="AC426" s="35"/>
    </row>
    <row r="427" spans="1:29" ht="14.25" customHeight="1" x14ac:dyDescent="0.25">
      <c r="A427" s="35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85"/>
      <c r="O427" s="90"/>
      <c r="P427" s="90"/>
      <c r="Q427" s="136"/>
      <c r="R427" s="136"/>
      <c r="S427" s="136"/>
      <c r="T427" s="136"/>
      <c r="U427" s="136"/>
      <c r="V427" s="136"/>
      <c r="W427" s="86"/>
      <c r="X427" s="86"/>
      <c r="Y427" s="87"/>
      <c r="Z427" s="88"/>
      <c r="AA427" s="35"/>
      <c r="AB427" s="35"/>
      <c r="AC427" s="35"/>
    </row>
    <row r="428" spans="1:29" ht="14.25" customHeight="1" x14ac:dyDescent="0.25">
      <c r="A428" s="35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85"/>
      <c r="O428" s="90"/>
      <c r="P428" s="90"/>
      <c r="Q428" s="136"/>
      <c r="R428" s="136"/>
      <c r="S428" s="136"/>
      <c r="T428" s="136"/>
      <c r="U428" s="136"/>
      <c r="V428" s="136"/>
      <c r="W428" s="86"/>
      <c r="X428" s="86"/>
      <c r="Y428" s="87"/>
      <c r="Z428" s="88"/>
      <c r="AA428" s="35"/>
      <c r="AB428" s="35"/>
      <c r="AC428" s="35"/>
    </row>
    <row r="429" spans="1:29" ht="14.25" customHeight="1" x14ac:dyDescent="0.25">
      <c r="A429" s="35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85"/>
      <c r="O429" s="90"/>
      <c r="P429" s="90"/>
      <c r="Q429" s="136"/>
      <c r="R429" s="136"/>
      <c r="S429" s="136"/>
      <c r="T429" s="136"/>
      <c r="U429" s="136"/>
      <c r="V429" s="136"/>
      <c r="W429" s="86"/>
      <c r="X429" s="86"/>
      <c r="Y429" s="87"/>
      <c r="Z429" s="88"/>
      <c r="AA429" s="35"/>
      <c r="AB429" s="35"/>
      <c r="AC429" s="35"/>
    </row>
    <row r="430" spans="1:29" ht="14.25" customHeight="1" x14ac:dyDescent="0.25">
      <c r="A430" s="35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85"/>
      <c r="O430" s="90"/>
      <c r="P430" s="90"/>
      <c r="Q430" s="136"/>
      <c r="R430" s="136"/>
      <c r="S430" s="136"/>
      <c r="T430" s="136"/>
      <c r="U430" s="136"/>
      <c r="V430" s="136"/>
      <c r="W430" s="86"/>
      <c r="X430" s="86"/>
      <c r="Y430" s="87"/>
      <c r="Z430" s="88"/>
      <c r="AA430" s="35"/>
      <c r="AB430" s="35"/>
      <c r="AC430" s="35"/>
    </row>
    <row r="431" spans="1:29" ht="14.25" customHeight="1" x14ac:dyDescent="0.25">
      <c r="A431" s="35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85"/>
      <c r="O431" s="90"/>
      <c r="P431" s="90"/>
      <c r="Q431" s="136"/>
      <c r="R431" s="136"/>
      <c r="S431" s="136"/>
      <c r="T431" s="136"/>
      <c r="U431" s="136"/>
      <c r="V431" s="136"/>
      <c r="W431" s="86"/>
      <c r="X431" s="86"/>
      <c r="Y431" s="87"/>
      <c r="Z431" s="88"/>
      <c r="AA431" s="35"/>
      <c r="AB431" s="35"/>
      <c r="AC431" s="35"/>
    </row>
    <row r="432" spans="1:29" ht="14.25" customHeight="1" x14ac:dyDescent="0.25">
      <c r="A432" s="35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85"/>
      <c r="O432" s="90"/>
      <c r="P432" s="90"/>
      <c r="Q432" s="136"/>
      <c r="R432" s="136"/>
      <c r="S432" s="136"/>
      <c r="T432" s="136"/>
      <c r="U432" s="136"/>
      <c r="V432" s="136"/>
      <c r="W432" s="86"/>
      <c r="X432" s="86"/>
      <c r="Y432" s="87"/>
      <c r="Z432" s="88"/>
      <c r="AA432" s="35"/>
      <c r="AB432" s="35"/>
      <c r="AC432" s="35"/>
    </row>
    <row r="433" spans="1:29" ht="14.25" customHeight="1" x14ac:dyDescent="0.25">
      <c r="A433" s="35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85"/>
      <c r="O433" s="90"/>
      <c r="P433" s="90"/>
      <c r="Q433" s="136"/>
      <c r="R433" s="136"/>
      <c r="S433" s="136"/>
      <c r="T433" s="136"/>
      <c r="U433" s="136"/>
      <c r="V433" s="136"/>
      <c r="W433" s="86"/>
      <c r="X433" s="86"/>
      <c r="Y433" s="87"/>
      <c r="Z433" s="88"/>
      <c r="AA433" s="35"/>
      <c r="AB433" s="35"/>
      <c r="AC433" s="35"/>
    </row>
    <row r="434" spans="1:29" ht="14.25" customHeight="1" x14ac:dyDescent="0.25">
      <c r="A434" s="35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85"/>
      <c r="O434" s="90"/>
      <c r="P434" s="90"/>
      <c r="Q434" s="136"/>
      <c r="R434" s="136"/>
      <c r="S434" s="136"/>
      <c r="T434" s="136"/>
      <c r="U434" s="136"/>
      <c r="V434" s="136"/>
      <c r="W434" s="86"/>
      <c r="X434" s="86"/>
      <c r="Y434" s="87"/>
      <c r="Z434" s="88"/>
      <c r="AA434" s="35"/>
      <c r="AB434" s="35"/>
      <c r="AC434" s="35"/>
    </row>
    <row r="435" spans="1:29" ht="14.25" customHeight="1" x14ac:dyDescent="0.25">
      <c r="A435" s="35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85"/>
      <c r="O435" s="90"/>
      <c r="P435" s="90"/>
      <c r="Q435" s="136"/>
      <c r="R435" s="136"/>
      <c r="S435" s="136"/>
      <c r="T435" s="136"/>
      <c r="U435" s="136"/>
      <c r="V435" s="136"/>
      <c r="W435" s="86"/>
      <c r="X435" s="86"/>
      <c r="Y435" s="87"/>
      <c r="Z435" s="88"/>
      <c r="AA435" s="35"/>
      <c r="AB435" s="35"/>
      <c r="AC435" s="35"/>
    </row>
    <row r="436" spans="1:29" ht="14.25" customHeight="1" x14ac:dyDescent="0.25">
      <c r="A436" s="35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85"/>
      <c r="O436" s="90"/>
      <c r="P436" s="90"/>
      <c r="Q436" s="136"/>
      <c r="R436" s="136"/>
      <c r="S436" s="136"/>
      <c r="T436" s="136"/>
      <c r="U436" s="136"/>
      <c r="V436" s="136"/>
      <c r="W436" s="86"/>
      <c r="X436" s="86"/>
      <c r="Y436" s="87"/>
      <c r="Z436" s="88"/>
      <c r="AA436" s="35"/>
      <c r="AB436" s="35"/>
      <c r="AC436" s="35"/>
    </row>
    <row r="437" spans="1:29" ht="14.25" customHeight="1" x14ac:dyDescent="0.25">
      <c r="A437" s="35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85"/>
      <c r="O437" s="90"/>
      <c r="P437" s="90"/>
      <c r="Q437" s="136"/>
      <c r="R437" s="136"/>
      <c r="S437" s="136"/>
      <c r="T437" s="136"/>
      <c r="U437" s="136"/>
      <c r="V437" s="136"/>
      <c r="W437" s="86"/>
      <c r="X437" s="86"/>
      <c r="Y437" s="87"/>
      <c r="Z437" s="88"/>
      <c r="AA437" s="35"/>
      <c r="AB437" s="35"/>
      <c r="AC437" s="35"/>
    </row>
    <row r="438" spans="1:29" ht="14.25" customHeight="1" x14ac:dyDescent="0.25">
      <c r="A438" s="35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85"/>
      <c r="O438" s="90"/>
      <c r="P438" s="90"/>
      <c r="Q438" s="136"/>
      <c r="R438" s="136"/>
      <c r="S438" s="136"/>
      <c r="T438" s="136"/>
      <c r="U438" s="136"/>
      <c r="V438" s="136"/>
      <c r="W438" s="86"/>
      <c r="X438" s="86"/>
      <c r="Y438" s="87"/>
      <c r="Z438" s="88"/>
      <c r="AA438" s="35"/>
      <c r="AB438" s="35"/>
      <c r="AC438" s="35"/>
    </row>
    <row r="439" spans="1:29" ht="14.25" customHeight="1" x14ac:dyDescent="0.25">
      <c r="A439" s="35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85"/>
      <c r="O439" s="90"/>
      <c r="P439" s="90"/>
      <c r="Q439" s="136"/>
      <c r="R439" s="136"/>
      <c r="S439" s="136"/>
      <c r="T439" s="136"/>
      <c r="U439" s="136"/>
      <c r="V439" s="136"/>
      <c r="W439" s="86"/>
      <c r="X439" s="86"/>
      <c r="Y439" s="87"/>
      <c r="Z439" s="88"/>
      <c r="AA439" s="35"/>
      <c r="AB439" s="35"/>
      <c r="AC439" s="35"/>
    </row>
    <row r="440" spans="1:29" ht="14.25" customHeight="1" x14ac:dyDescent="0.25">
      <c r="A440" s="35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85"/>
      <c r="O440" s="90"/>
      <c r="P440" s="90"/>
      <c r="Q440" s="136"/>
      <c r="R440" s="136"/>
      <c r="S440" s="136"/>
      <c r="T440" s="136"/>
      <c r="U440" s="136"/>
      <c r="V440" s="136"/>
      <c r="W440" s="86"/>
      <c r="X440" s="86"/>
      <c r="Y440" s="87"/>
      <c r="Z440" s="88"/>
      <c r="AA440" s="35"/>
      <c r="AB440" s="35"/>
      <c r="AC440" s="35"/>
    </row>
    <row r="441" spans="1:29" ht="14.25" customHeight="1" x14ac:dyDescent="0.25">
      <c r="A441" s="35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85"/>
      <c r="O441" s="90"/>
      <c r="P441" s="90"/>
      <c r="Q441" s="136"/>
      <c r="R441" s="136"/>
      <c r="S441" s="136"/>
      <c r="T441" s="136"/>
      <c r="U441" s="136"/>
      <c r="V441" s="136"/>
      <c r="W441" s="86"/>
      <c r="X441" s="86"/>
      <c r="Y441" s="87"/>
      <c r="Z441" s="88"/>
      <c r="AA441" s="35"/>
      <c r="AB441" s="35"/>
      <c r="AC441" s="35"/>
    </row>
    <row r="442" spans="1:29" ht="14.25" customHeight="1" x14ac:dyDescent="0.25">
      <c r="A442" s="35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85"/>
      <c r="O442" s="90"/>
      <c r="P442" s="90"/>
      <c r="Q442" s="136"/>
      <c r="R442" s="136"/>
      <c r="S442" s="136"/>
      <c r="T442" s="136"/>
      <c r="U442" s="136"/>
      <c r="V442" s="136"/>
      <c r="W442" s="86"/>
      <c r="X442" s="86"/>
      <c r="Y442" s="87"/>
      <c r="Z442" s="88"/>
      <c r="AA442" s="35"/>
      <c r="AB442" s="35"/>
      <c r="AC442" s="35"/>
    </row>
    <row r="443" spans="1:29" ht="14.25" customHeight="1" x14ac:dyDescent="0.25">
      <c r="A443" s="35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85"/>
      <c r="O443" s="90"/>
      <c r="P443" s="90"/>
      <c r="Q443" s="136"/>
      <c r="R443" s="136"/>
      <c r="S443" s="136"/>
      <c r="T443" s="136"/>
      <c r="U443" s="136"/>
      <c r="V443" s="136"/>
      <c r="W443" s="86"/>
      <c r="X443" s="86"/>
      <c r="Y443" s="87"/>
      <c r="Z443" s="88"/>
      <c r="AA443" s="35"/>
      <c r="AB443" s="35"/>
      <c r="AC443" s="35"/>
    </row>
    <row r="444" spans="1:29" ht="14.25" customHeight="1" x14ac:dyDescent="0.25">
      <c r="A444" s="35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85"/>
      <c r="O444" s="90"/>
      <c r="P444" s="90"/>
      <c r="Q444" s="136"/>
      <c r="R444" s="136"/>
      <c r="S444" s="136"/>
      <c r="T444" s="136"/>
      <c r="U444" s="136"/>
      <c r="V444" s="136"/>
      <c r="W444" s="86"/>
      <c r="X444" s="86"/>
      <c r="Y444" s="87"/>
      <c r="Z444" s="88"/>
      <c r="AA444" s="35"/>
      <c r="AB444" s="35"/>
      <c r="AC444" s="35"/>
    </row>
    <row r="445" spans="1:29" ht="14.25" customHeight="1" x14ac:dyDescent="0.25">
      <c r="A445" s="35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85"/>
      <c r="O445" s="90"/>
      <c r="P445" s="90"/>
      <c r="Q445" s="136"/>
      <c r="R445" s="136"/>
      <c r="S445" s="136"/>
      <c r="T445" s="136"/>
      <c r="U445" s="136"/>
      <c r="V445" s="136"/>
      <c r="W445" s="86"/>
      <c r="X445" s="86"/>
      <c r="Y445" s="87"/>
      <c r="Z445" s="88"/>
      <c r="AA445" s="35"/>
      <c r="AB445" s="35"/>
      <c r="AC445" s="35"/>
    </row>
    <row r="446" spans="1:29" ht="14.25" customHeight="1" x14ac:dyDescent="0.25">
      <c r="A446" s="35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85"/>
      <c r="O446" s="90"/>
      <c r="P446" s="90"/>
      <c r="Q446" s="136"/>
      <c r="R446" s="136"/>
      <c r="S446" s="136"/>
      <c r="T446" s="136"/>
      <c r="U446" s="136"/>
      <c r="V446" s="136"/>
      <c r="W446" s="86"/>
      <c r="X446" s="86"/>
      <c r="Y446" s="87"/>
      <c r="Z446" s="88"/>
      <c r="AA446" s="35"/>
      <c r="AB446" s="35"/>
      <c r="AC446" s="35"/>
    </row>
    <row r="447" spans="1:29" ht="14.25" customHeight="1" x14ac:dyDescent="0.25">
      <c r="A447" s="35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85"/>
      <c r="O447" s="90"/>
      <c r="P447" s="90"/>
      <c r="Q447" s="136"/>
      <c r="R447" s="136"/>
      <c r="S447" s="136"/>
      <c r="T447" s="136"/>
      <c r="U447" s="136"/>
      <c r="V447" s="136"/>
      <c r="W447" s="86"/>
      <c r="X447" s="86"/>
      <c r="Y447" s="87"/>
      <c r="Z447" s="88"/>
      <c r="AA447" s="35"/>
      <c r="AB447" s="35"/>
      <c r="AC447" s="35"/>
    </row>
    <row r="448" spans="1:29" ht="14.25" customHeight="1" x14ac:dyDescent="0.25">
      <c r="A448" s="35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85"/>
      <c r="O448" s="90"/>
      <c r="P448" s="90"/>
      <c r="Q448" s="136"/>
      <c r="R448" s="136"/>
      <c r="S448" s="136"/>
      <c r="T448" s="136"/>
      <c r="U448" s="136"/>
      <c r="V448" s="136"/>
      <c r="W448" s="86"/>
      <c r="X448" s="86"/>
      <c r="Y448" s="87"/>
      <c r="Z448" s="88"/>
      <c r="AA448" s="35"/>
      <c r="AB448" s="35"/>
      <c r="AC448" s="35"/>
    </row>
    <row r="449" spans="1:29" ht="14.25" customHeight="1" x14ac:dyDescent="0.25">
      <c r="A449" s="35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85"/>
      <c r="O449" s="90"/>
      <c r="P449" s="90"/>
      <c r="Q449" s="136"/>
      <c r="R449" s="136"/>
      <c r="S449" s="136"/>
      <c r="T449" s="136"/>
      <c r="U449" s="136"/>
      <c r="V449" s="136"/>
      <c r="W449" s="86"/>
      <c r="X449" s="86"/>
      <c r="Y449" s="87"/>
      <c r="Z449" s="88"/>
      <c r="AA449" s="35"/>
      <c r="AB449" s="35"/>
      <c r="AC449" s="35"/>
    </row>
    <row r="450" spans="1:29" ht="14.25" customHeight="1" x14ac:dyDescent="0.25">
      <c r="A450" s="35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85"/>
      <c r="O450" s="90"/>
      <c r="P450" s="90"/>
      <c r="Q450" s="136"/>
      <c r="R450" s="136"/>
      <c r="S450" s="136"/>
      <c r="T450" s="136"/>
      <c r="U450" s="136"/>
      <c r="V450" s="136"/>
      <c r="W450" s="86"/>
      <c r="X450" s="86"/>
      <c r="Y450" s="87"/>
      <c r="Z450" s="88"/>
      <c r="AA450" s="35"/>
      <c r="AB450" s="35"/>
      <c r="AC450" s="35"/>
    </row>
    <row r="451" spans="1:29" ht="14.25" customHeight="1" x14ac:dyDescent="0.25">
      <c r="A451" s="35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85"/>
      <c r="O451" s="90"/>
      <c r="P451" s="90"/>
      <c r="Q451" s="136"/>
      <c r="R451" s="136"/>
      <c r="S451" s="136"/>
      <c r="T451" s="136"/>
      <c r="U451" s="136"/>
      <c r="V451" s="136"/>
      <c r="W451" s="86"/>
      <c r="X451" s="86"/>
      <c r="Y451" s="87"/>
      <c r="Z451" s="88"/>
      <c r="AA451" s="35"/>
      <c r="AB451" s="35"/>
      <c r="AC451" s="35"/>
    </row>
    <row r="452" spans="1:29" ht="14.25" customHeight="1" x14ac:dyDescent="0.25">
      <c r="A452" s="35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85"/>
      <c r="O452" s="90"/>
      <c r="P452" s="90"/>
      <c r="Q452" s="136"/>
      <c r="R452" s="136"/>
      <c r="S452" s="136"/>
      <c r="T452" s="136"/>
      <c r="U452" s="136"/>
      <c r="V452" s="136"/>
      <c r="W452" s="86"/>
      <c r="X452" s="86"/>
      <c r="Y452" s="87"/>
      <c r="Z452" s="88"/>
      <c r="AA452" s="35"/>
      <c r="AB452" s="35"/>
      <c r="AC452" s="35"/>
    </row>
    <row r="453" spans="1:29" ht="14.25" customHeight="1" x14ac:dyDescent="0.25">
      <c r="A453" s="35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85"/>
      <c r="O453" s="90"/>
      <c r="P453" s="90"/>
      <c r="Q453" s="136"/>
      <c r="R453" s="136"/>
      <c r="S453" s="136"/>
      <c r="T453" s="136"/>
      <c r="U453" s="136"/>
      <c r="V453" s="136"/>
      <c r="W453" s="86"/>
      <c r="X453" s="86"/>
      <c r="Y453" s="87"/>
      <c r="Z453" s="88"/>
      <c r="AA453" s="35"/>
      <c r="AB453" s="35"/>
      <c r="AC453" s="35"/>
    </row>
    <row r="454" spans="1:29" ht="14.25" customHeight="1" x14ac:dyDescent="0.25">
      <c r="A454" s="35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85"/>
      <c r="O454" s="90"/>
      <c r="P454" s="90"/>
      <c r="Q454" s="136"/>
      <c r="R454" s="136"/>
      <c r="S454" s="136"/>
      <c r="T454" s="136"/>
      <c r="U454" s="136"/>
      <c r="V454" s="136"/>
      <c r="W454" s="86"/>
      <c r="X454" s="86"/>
      <c r="Y454" s="87"/>
      <c r="Z454" s="88"/>
      <c r="AA454" s="35"/>
      <c r="AB454" s="35"/>
      <c r="AC454" s="35"/>
    </row>
    <row r="455" spans="1:29" ht="14.25" customHeight="1" x14ac:dyDescent="0.25">
      <c r="A455" s="35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85"/>
      <c r="O455" s="90"/>
      <c r="P455" s="90"/>
      <c r="Q455" s="136"/>
      <c r="R455" s="136"/>
      <c r="S455" s="136"/>
      <c r="T455" s="136"/>
      <c r="U455" s="136"/>
      <c r="V455" s="136"/>
      <c r="W455" s="86"/>
      <c r="X455" s="86"/>
      <c r="Y455" s="87"/>
      <c r="Z455" s="88"/>
      <c r="AA455" s="35"/>
      <c r="AB455" s="35"/>
      <c r="AC455" s="35"/>
    </row>
    <row r="456" spans="1:29" ht="14.25" customHeight="1" x14ac:dyDescent="0.25">
      <c r="A456" s="35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85"/>
      <c r="O456" s="90"/>
      <c r="P456" s="90"/>
      <c r="Q456" s="136"/>
      <c r="R456" s="136"/>
      <c r="S456" s="136"/>
      <c r="T456" s="136"/>
      <c r="U456" s="136"/>
      <c r="V456" s="136"/>
      <c r="W456" s="86"/>
      <c r="X456" s="86"/>
      <c r="Y456" s="87"/>
      <c r="Z456" s="88"/>
      <c r="AA456" s="35"/>
      <c r="AB456" s="35"/>
      <c r="AC456" s="35"/>
    </row>
    <row r="457" spans="1:29" ht="14.25" customHeight="1" x14ac:dyDescent="0.25">
      <c r="A457" s="35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85"/>
      <c r="O457" s="90"/>
      <c r="P457" s="90"/>
      <c r="Q457" s="136"/>
      <c r="R457" s="136"/>
      <c r="S457" s="136"/>
      <c r="T457" s="136"/>
      <c r="U457" s="136"/>
      <c r="V457" s="136"/>
      <c r="W457" s="86"/>
      <c r="X457" s="86"/>
      <c r="Y457" s="87"/>
      <c r="Z457" s="88"/>
      <c r="AA457" s="35"/>
      <c r="AB457" s="35"/>
      <c r="AC457" s="35"/>
    </row>
    <row r="458" spans="1:29" ht="14.25" customHeight="1" x14ac:dyDescent="0.25">
      <c r="A458" s="35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85"/>
      <c r="O458" s="90"/>
      <c r="P458" s="90"/>
      <c r="Q458" s="136"/>
      <c r="R458" s="136"/>
      <c r="S458" s="136"/>
      <c r="T458" s="136"/>
      <c r="U458" s="136"/>
      <c r="V458" s="136"/>
      <c r="W458" s="86"/>
      <c r="X458" s="86"/>
      <c r="Y458" s="87"/>
      <c r="Z458" s="88"/>
      <c r="AA458" s="35"/>
      <c r="AB458" s="35"/>
      <c r="AC458" s="35"/>
    </row>
    <row r="459" spans="1:29" ht="14.25" customHeight="1" x14ac:dyDescent="0.25">
      <c r="A459" s="35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85"/>
      <c r="O459" s="90"/>
      <c r="P459" s="90"/>
      <c r="Q459" s="136"/>
      <c r="R459" s="136"/>
      <c r="S459" s="136"/>
      <c r="T459" s="136"/>
      <c r="U459" s="136"/>
      <c r="V459" s="136"/>
      <c r="W459" s="86"/>
      <c r="X459" s="86"/>
      <c r="Y459" s="87"/>
      <c r="Z459" s="88"/>
      <c r="AA459" s="35"/>
      <c r="AB459" s="35"/>
      <c r="AC459" s="35"/>
    </row>
    <row r="460" spans="1:29" ht="14.25" customHeight="1" x14ac:dyDescent="0.25">
      <c r="A460" s="35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85"/>
      <c r="O460" s="90"/>
      <c r="P460" s="90"/>
      <c r="Q460" s="136"/>
      <c r="R460" s="136"/>
      <c r="S460" s="136"/>
      <c r="T460" s="136"/>
      <c r="U460" s="136"/>
      <c r="V460" s="136"/>
      <c r="W460" s="86"/>
      <c r="X460" s="86"/>
      <c r="Y460" s="87"/>
      <c r="Z460" s="88"/>
      <c r="AA460" s="35"/>
      <c r="AB460" s="35"/>
      <c r="AC460" s="35"/>
    </row>
    <row r="461" spans="1:29" ht="14.25" customHeight="1" x14ac:dyDescent="0.25">
      <c r="A461" s="35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85"/>
      <c r="O461" s="90"/>
      <c r="P461" s="90"/>
      <c r="Q461" s="136"/>
      <c r="R461" s="136"/>
      <c r="S461" s="136"/>
      <c r="T461" s="136"/>
      <c r="U461" s="136"/>
      <c r="V461" s="136"/>
      <c r="W461" s="86"/>
      <c r="X461" s="86"/>
      <c r="Y461" s="87"/>
      <c r="Z461" s="88"/>
      <c r="AA461" s="35"/>
      <c r="AB461" s="35"/>
      <c r="AC461" s="35"/>
    </row>
    <row r="462" spans="1:29" ht="14.25" customHeight="1" x14ac:dyDescent="0.25">
      <c r="A462" s="35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85"/>
      <c r="O462" s="90"/>
      <c r="P462" s="90"/>
      <c r="Q462" s="136"/>
      <c r="R462" s="136"/>
      <c r="S462" s="136"/>
      <c r="T462" s="136"/>
      <c r="U462" s="136"/>
      <c r="V462" s="136"/>
      <c r="W462" s="86"/>
      <c r="X462" s="86"/>
      <c r="Y462" s="87"/>
      <c r="Z462" s="88"/>
      <c r="AA462" s="35"/>
      <c r="AB462" s="35"/>
      <c r="AC462" s="35"/>
    </row>
    <row r="463" spans="1:29" ht="14.25" customHeight="1" x14ac:dyDescent="0.25">
      <c r="A463" s="35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85"/>
      <c r="O463" s="90"/>
      <c r="P463" s="90"/>
      <c r="Q463" s="136"/>
      <c r="R463" s="136"/>
      <c r="S463" s="136"/>
      <c r="T463" s="136"/>
      <c r="U463" s="136"/>
      <c r="V463" s="136"/>
      <c r="W463" s="86"/>
      <c r="X463" s="86"/>
      <c r="Y463" s="87"/>
      <c r="Z463" s="88"/>
      <c r="AA463" s="35"/>
      <c r="AB463" s="35"/>
      <c r="AC463" s="35"/>
    </row>
    <row r="464" spans="1:29" ht="14.25" customHeight="1" x14ac:dyDescent="0.25">
      <c r="A464" s="35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85"/>
      <c r="O464" s="90"/>
      <c r="P464" s="90"/>
      <c r="Q464" s="136"/>
      <c r="R464" s="136"/>
      <c r="S464" s="136"/>
      <c r="T464" s="136"/>
      <c r="U464" s="136"/>
      <c r="V464" s="136"/>
      <c r="W464" s="86"/>
      <c r="X464" s="86"/>
      <c r="Y464" s="87"/>
      <c r="Z464" s="88"/>
      <c r="AA464" s="35"/>
      <c r="AB464" s="35"/>
      <c r="AC464" s="35"/>
    </row>
    <row r="465" spans="1:29" ht="14.25" customHeight="1" x14ac:dyDescent="0.25">
      <c r="A465" s="35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85"/>
      <c r="O465" s="90"/>
      <c r="P465" s="90"/>
      <c r="Q465" s="136"/>
      <c r="R465" s="136"/>
      <c r="S465" s="136"/>
      <c r="T465" s="136"/>
      <c r="U465" s="136"/>
      <c r="V465" s="136"/>
      <c r="W465" s="86"/>
      <c r="X465" s="86"/>
      <c r="Y465" s="87"/>
      <c r="Z465" s="88"/>
      <c r="AA465" s="35"/>
      <c r="AB465" s="35"/>
      <c r="AC465" s="35"/>
    </row>
    <row r="466" spans="1:29" ht="14.25" customHeight="1" x14ac:dyDescent="0.25">
      <c r="A466" s="35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85"/>
      <c r="O466" s="90"/>
      <c r="P466" s="90"/>
      <c r="Q466" s="136"/>
      <c r="R466" s="136"/>
      <c r="S466" s="136"/>
      <c r="T466" s="136"/>
      <c r="U466" s="136"/>
      <c r="V466" s="136"/>
      <c r="W466" s="86"/>
      <c r="X466" s="86"/>
      <c r="Y466" s="87"/>
      <c r="Z466" s="88"/>
      <c r="AA466" s="35"/>
      <c r="AB466" s="35"/>
      <c r="AC466" s="35"/>
    </row>
    <row r="467" spans="1:29" ht="14.25" customHeight="1" x14ac:dyDescent="0.25">
      <c r="A467" s="35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85"/>
      <c r="O467" s="90"/>
      <c r="P467" s="90"/>
      <c r="Q467" s="136"/>
      <c r="R467" s="136"/>
      <c r="S467" s="136"/>
      <c r="T467" s="136"/>
      <c r="U467" s="136"/>
      <c r="V467" s="136"/>
      <c r="W467" s="86"/>
      <c r="X467" s="86"/>
      <c r="Y467" s="87"/>
      <c r="Z467" s="88"/>
      <c r="AA467" s="35"/>
      <c r="AB467" s="35"/>
      <c r="AC467" s="35"/>
    </row>
    <row r="468" spans="1:29" ht="14.25" customHeight="1" x14ac:dyDescent="0.25">
      <c r="A468" s="35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85"/>
      <c r="O468" s="90"/>
      <c r="P468" s="90"/>
      <c r="Q468" s="136"/>
      <c r="R468" s="136"/>
      <c r="S468" s="136"/>
      <c r="T468" s="136"/>
      <c r="U468" s="136"/>
      <c r="V468" s="136"/>
      <c r="W468" s="86"/>
      <c r="X468" s="86"/>
      <c r="Y468" s="87"/>
      <c r="Z468" s="88"/>
      <c r="AA468" s="35"/>
      <c r="AB468" s="35"/>
      <c r="AC468" s="35"/>
    </row>
    <row r="469" spans="1:29" ht="14.25" customHeight="1" x14ac:dyDescent="0.25">
      <c r="A469" s="35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85"/>
      <c r="O469" s="90"/>
      <c r="P469" s="90"/>
      <c r="Q469" s="136"/>
      <c r="R469" s="136"/>
      <c r="S469" s="136"/>
      <c r="T469" s="136"/>
      <c r="U469" s="136"/>
      <c r="V469" s="136"/>
      <c r="W469" s="86"/>
      <c r="X469" s="86"/>
      <c r="Y469" s="87"/>
      <c r="Z469" s="88"/>
      <c r="AA469" s="35"/>
      <c r="AB469" s="35"/>
      <c r="AC469" s="35"/>
    </row>
    <row r="470" spans="1:29" ht="14.25" customHeight="1" x14ac:dyDescent="0.25">
      <c r="A470" s="35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85"/>
      <c r="O470" s="90"/>
      <c r="P470" s="90"/>
      <c r="Q470" s="136"/>
      <c r="R470" s="136"/>
      <c r="S470" s="136"/>
      <c r="T470" s="136"/>
      <c r="U470" s="136"/>
      <c r="V470" s="136"/>
      <c r="W470" s="86"/>
      <c r="X470" s="86"/>
      <c r="Y470" s="87"/>
      <c r="Z470" s="88"/>
      <c r="AA470" s="35"/>
      <c r="AB470" s="35"/>
      <c r="AC470" s="35"/>
    </row>
    <row r="471" spans="1:29" ht="14.25" customHeight="1" x14ac:dyDescent="0.25">
      <c r="A471" s="35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85"/>
      <c r="O471" s="90"/>
      <c r="P471" s="90"/>
      <c r="Q471" s="136"/>
      <c r="R471" s="136"/>
      <c r="S471" s="136"/>
      <c r="T471" s="136"/>
      <c r="U471" s="136"/>
      <c r="V471" s="136"/>
      <c r="W471" s="86"/>
      <c r="X471" s="86"/>
      <c r="Y471" s="87"/>
      <c r="Z471" s="88"/>
      <c r="AA471" s="35"/>
      <c r="AB471" s="35"/>
      <c r="AC471" s="35"/>
    </row>
    <row r="472" spans="1:29" ht="14.25" customHeight="1" x14ac:dyDescent="0.25">
      <c r="A472" s="35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85"/>
      <c r="O472" s="90"/>
      <c r="P472" s="90"/>
      <c r="Q472" s="136"/>
      <c r="R472" s="136"/>
      <c r="S472" s="136"/>
      <c r="T472" s="136"/>
      <c r="U472" s="136"/>
      <c r="V472" s="136"/>
      <c r="W472" s="86"/>
      <c r="X472" s="86"/>
      <c r="Y472" s="87"/>
      <c r="Z472" s="88"/>
      <c r="AA472" s="35"/>
      <c r="AB472" s="35"/>
      <c r="AC472" s="35"/>
    </row>
    <row r="473" spans="1:29" ht="14.25" customHeight="1" x14ac:dyDescent="0.25">
      <c r="A473" s="35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85"/>
      <c r="O473" s="90"/>
      <c r="P473" s="90"/>
      <c r="Q473" s="136"/>
      <c r="R473" s="136"/>
      <c r="S473" s="136"/>
      <c r="T473" s="136"/>
      <c r="U473" s="136"/>
      <c r="V473" s="136"/>
      <c r="W473" s="86"/>
      <c r="X473" s="86"/>
      <c r="Y473" s="87"/>
      <c r="Z473" s="88"/>
      <c r="AA473" s="35"/>
      <c r="AB473" s="35"/>
      <c r="AC473" s="35"/>
    </row>
    <row r="474" spans="1:29" ht="14.25" customHeight="1" x14ac:dyDescent="0.25">
      <c r="A474" s="35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85"/>
      <c r="O474" s="90"/>
      <c r="P474" s="90"/>
      <c r="Q474" s="136"/>
      <c r="R474" s="136"/>
      <c r="S474" s="136"/>
      <c r="T474" s="136"/>
      <c r="U474" s="136"/>
      <c r="V474" s="136"/>
      <c r="W474" s="86"/>
      <c r="X474" s="86"/>
      <c r="Y474" s="87"/>
      <c r="Z474" s="88"/>
      <c r="AA474" s="35"/>
      <c r="AB474" s="35"/>
      <c r="AC474" s="35"/>
    </row>
    <row r="475" spans="1:29" ht="14.25" customHeight="1" x14ac:dyDescent="0.25">
      <c r="A475" s="35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85"/>
      <c r="O475" s="90"/>
      <c r="P475" s="90"/>
      <c r="Q475" s="136"/>
      <c r="R475" s="136"/>
      <c r="S475" s="136"/>
      <c r="T475" s="136"/>
      <c r="U475" s="136"/>
      <c r="V475" s="136"/>
      <c r="W475" s="86"/>
      <c r="X475" s="86"/>
      <c r="Y475" s="87"/>
      <c r="Z475" s="88"/>
      <c r="AA475" s="35"/>
      <c r="AB475" s="35"/>
      <c r="AC475" s="35"/>
    </row>
    <row r="476" spans="1:29" ht="14.25" customHeight="1" x14ac:dyDescent="0.25">
      <c r="A476" s="35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85"/>
      <c r="O476" s="90"/>
      <c r="P476" s="90"/>
      <c r="Q476" s="136"/>
      <c r="R476" s="136"/>
      <c r="S476" s="136"/>
      <c r="T476" s="136"/>
      <c r="U476" s="136"/>
      <c r="V476" s="136"/>
      <c r="W476" s="86"/>
      <c r="X476" s="86"/>
      <c r="Y476" s="87"/>
      <c r="Z476" s="88"/>
      <c r="AA476" s="35"/>
      <c r="AB476" s="35"/>
      <c r="AC476" s="35"/>
    </row>
    <row r="477" spans="1:29" ht="14.25" customHeight="1" x14ac:dyDescent="0.25">
      <c r="A477" s="35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85"/>
      <c r="O477" s="90"/>
      <c r="P477" s="90"/>
      <c r="Q477" s="136"/>
      <c r="R477" s="136"/>
      <c r="S477" s="136"/>
      <c r="T477" s="136"/>
      <c r="U477" s="136"/>
      <c r="V477" s="136"/>
      <c r="W477" s="86"/>
      <c r="X477" s="86"/>
      <c r="Y477" s="87"/>
      <c r="Z477" s="88"/>
      <c r="AA477" s="35"/>
      <c r="AB477" s="35"/>
      <c r="AC477" s="35"/>
    </row>
    <row r="478" spans="1:29" ht="14.25" customHeight="1" x14ac:dyDescent="0.25">
      <c r="A478" s="35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85"/>
      <c r="O478" s="90"/>
      <c r="P478" s="90"/>
      <c r="Q478" s="136"/>
      <c r="R478" s="136"/>
      <c r="S478" s="136"/>
      <c r="T478" s="136"/>
      <c r="U478" s="136"/>
      <c r="V478" s="136"/>
      <c r="W478" s="86"/>
      <c r="X478" s="86"/>
      <c r="Y478" s="87"/>
      <c r="Z478" s="88"/>
      <c r="AA478" s="35"/>
      <c r="AB478" s="35"/>
      <c r="AC478" s="35"/>
    </row>
    <row r="479" spans="1:29" ht="14.25" customHeight="1" x14ac:dyDescent="0.25">
      <c r="A479" s="35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85"/>
      <c r="O479" s="90"/>
      <c r="P479" s="90"/>
      <c r="Q479" s="136"/>
      <c r="R479" s="136"/>
      <c r="S479" s="136"/>
      <c r="T479" s="136"/>
      <c r="U479" s="136"/>
      <c r="V479" s="136"/>
      <c r="W479" s="86"/>
      <c r="X479" s="86"/>
      <c r="Y479" s="87"/>
      <c r="Z479" s="88"/>
      <c r="AA479" s="35"/>
      <c r="AB479" s="35"/>
      <c r="AC479" s="35"/>
    </row>
    <row r="480" spans="1:29" ht="14.25" customHeight="1" x14ac:dyDescent="0.25">
      <c r="A480" s="35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85"/>
      <c r="O480" s="90"/>
      <c r="P480" s="90"/>
      <c r="Q480" s="136"/>
      <c r="R480" s="136"/>
      <c r="S480" s="136"/>
      <c r="T480" s="136"/>
      <c r="U480" s="136"/>
      <c r="V480" s="136"/>
      <c r="W480" s="86"/>
      <c r="X480" s="86"/>
      <c r="Y480" s="87"/>
      <c r="Z480" s="88"/>
      <c r="AA480" s="35"/>
      <c r="AB480" s="35"/>
      <c r="AC480" s="35"/>
    </row>
    <row r="481" spans="1:29" ht="14.25" customHeight="1" x14ac:dyDescent="0.25">
      <c r="A481" s="35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85"/>
      <c r="O481" s="90"/>
      <c r="P481" s="90"/>
      <c r="Q481" s="136"/>
      <c r="R481" s="136"/>
      <c r="S481" s="136"/>
      <c r="T481" s="136"/>
      <c r="U481" s="136"/>
      <c r="V481" s="136"/>
      <c r="W481" s="86"/>
      <c r="X481" s="86"/>
      <c r="Y481" s="87"/>
      <c r="Z481" s="88"/>
      <c r="AA481" s="35"/>
      <c r="AB481" s="35"/>
      <c r="AC481" s="35"/>
    </row>
    <row r="482" spans="1:29" ht="14.25" customHeight="1" x14ac:dyDescent="0.25">
      <c r="A482" s="35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85"/>
      <c r="O482" s="90"/>
      <c r="P482" s="90"/>
      <c r="Q482" s="136"/>
      <c r="R482" s="136"/>
      <c r="S482" s="136"/>
      <c r="T482" s="136"/>
      <c r="U482" s="136"/>
      <c r="V482" s="136"/>
      <c r="W482" s="86"/>
      <c r="X482" s="86"/>
      <c r="Y482" s="87"/>
      <c r="Z482" s="88"/>
      <c r="AA482" s="35"/>
      <c r="AB482" s="35"/>
      <c r="AC482" s="35"/>
    </row>
    <row r="483" spans="1:29" ht="14.25" customHeight="1" x14ac:dyDescent="0.25">
      <c r="A483" s="35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85"/>
      <c r="O483" s="90"/>
      <c r="P483" s="90"/>
      <c r="Q483" s="136"/>
      <c r="R483" s="136"/>
      <c r="S483" s="136"/>
      <c r="T483" s="136"/>
      <c r="U483" s="136"/>
      <c r="V483" s="136"/>
      <c r="W483" s="86"/>
      <c r="X483" s="86"/>
      <c r="Y483" s="87"/>
      <c r="Z483" s="88"/>
      <c r="AA483" s="35"/>
      <c r="AB483" s="35"/>
      <c r="AC483" s="35"/>
    </row>
    <row r="484" spans="1:29" ht="14.25" customHeight="1" x14ac:dyDescent="0.25">
      <c r="A484" s="35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85"/>
      <c r="O484" s="90"/>
      <c r="P484" s="90"/>
      <c r="Q484" s="136"/>
      <c r="R484" s="136"/>
      <c r="S484" s="136"/>
      <c r="T484" s="136"/>
      <c r="U484" s="136"/>
      <c r="V484" s="136"/>
      <c r="W484" s="86"/>
      <c r="X484" s="86"/>
      <c r="Y484" s="87"/>
      <c r="Z484" s="88"/>
      <c r="AA484" s="35"/>
      <c r="AB484" s="35"/>
      <c r="AC484" s="35"/>
    </row>
    <row r="485" spans="1:29" ht="14.25" customHeight="1" x14ac:dyDescent="0.25">
      <c r="A485" s="35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85"/>
      <c r="O485" s="90"/>
      <c r="P485" s="90"/>
      <c r="Q485" s="136"/>
      <c r="R485" s="136"/>
      <c r="S485" s="136"/>
      <c r="T485" s="136"/>
      <c r="U485" s="136"/>
      <c r="V485" s="136"/>
      <c r="W485" s="86"/>
      <c r="X485" s="86"/>
      <c r="Y485" s="87"/>
      <c r="Z485" s="88"/>
      <c r="AA485" s="35"/>
      <c r="AB485" s="35"/>
      <c r="AC485" s="35"/>
    </row>
    <row r="486" spans="1:29" ht="14.25" customHeight="1" x14ac:dyDescent="0.25">
      <c r="A486" s="35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85"/>
      <c r="O486" s="90"/>
      <c r="P486" s="90"/>
      <c r="Q486" s="136"/>
      <c r="R486" s="136"/>
      <c r="S486" s="136"/>
      <c r="T486" s="136"/>
      <c r="U486" s="136"/>
      <c r="V486" s="136"/>
      <c r="W486" s="86"/>
      <c r="X486" s="86"/>
      <c r="Y486" s="87"/>
      <c r="Z486" s="88"/>
      <c r="AA486" s="35"/>
      <c r="AB486" s="35"/>
      <c r="AC486" s="35"/>
    </row>
    <row r="487" spans="1:29" ht="14.25" customHeight="1" x14ac:dyDescent="0.25">
      <c r="A487" s="35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85"/>
      <c r="O487" s="90"/>
      <c r="P487" s="90"/>
      <c r="Q487" s="136"/>
      <c r="R487" s="136"/>
      <c r="S487" s="136"/>
      <c r="T487" s="136"/>
      <c r="U487" s="136"/>
      <c r="V487" s="136"/>
      <c r="W487" s="86"/>
      <c r="X487" s="86"/>
      <c r="Y487" s="87"/>
      <c r="Z487" s="88"/>
      <c r="AA487" s="35"/>
      <c r="AB487" s="35"/>
      <c r="AC487" s="35"/>
    </row>
    <row r="488" spans="1:29" ht="14.25" customHeight="1" x14ac:dyDescent="0.25">
      <c r="A488" s="35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85"/>
      <c r="O488" s="90"/>
      <c r="P488" s="90"/>
      <c r="Q488" s="136"/>
      <c r="R488" s="136"/>
      <c r="S488" s="136"/>
      <c r="T488" s="136"/>
      <c r="U488" s="136"/>
      <c r="V488" s="136"/>
      <c r="W488" s="86"/>
      <c r="X488" s="86"/>
      <c r="Y488" s="87"/>
      <c r="Z488" s="88"/>
      <c r="AA488" s="35"/>
      <c r="AB488" s="35"/>
      <c r="AC488" s="35"/>
    </row>
    <row r="489" spans="1:29" ht="14.25" customHeight="1" x14ac:dyDescent="0.25">
      <c r="A489" s="35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85"/>
      <c r="O489" s="90"/>
      <c r="P489" s="90"/>
      <c r="Q489" s="136"/>
      <c r="R489" s="136"/>
      <c r="S489" s="136"/>
      <c r="T489" s="136"/>
      <c r="U489" s="136"/>
      <c r="V489" s="136"/>
      <c r="W489" s="86"/>
      <c r="X489" s="86"/>
      <c r="Y489" s="87"/>
      <c r="Z489" s="88"/>
      <c r="AA489" s="35"/>
      <c r="AB489" s="35"/>
      <c r="AC489" s="35"/>
    </row>
    <row r="490" spans="1:29" ht="14.25" customHeight="1" x14ac:dyDescent="0.25">
      <c r="A490" s="35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85"/>
      <c r="O490" s="90"/>
      <c r="P490" s="90"/>
      <c r="Q490" s="136"/>
      <c r="R490" s="136"/>
      <c r="S490" s="136"/>
      <c r="T490" s="136"/>
      <c r="U490" s="136"/>
      <c r="V490" s="136"/>
      <c r="W490" s="86"/>
      <c r="X490" s="86"/>
      <c r="Y490" s="87"/>
      <c r="Z490" s="88"/>
      <c r="AA490" s="35"/>
      <c r="AB490" s="35"/>
      <c r="AC490" s="35"/>
    </row>
    <row r="491" spans="1:29" ht="14.25" customHeight="1" x14ac:dyDescent="0.25">
      <c r="A491" s="35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85"/>
      <c r="O491" s="90"/>
      <c r="P491" s="90"/>
      <c r="Q491" s="136"/>
      <c r="R491" s="136"/>
      <c r="S491" s="136"/>
      <c r="T491" s="136"/>
      <c r="U491" s="136"/>
      <c r="V491" s="136"/>
      <c r="W491" s="86"/>
      <c r="X491" s="86"/>
      <c r="Y491" s="87"/>
      <c r="Z491" s="88"/>
      <c r="AA491" s="35"/>
      <c r="AB491" s="35"/>
      <c r="AC491" s="35"/>
    </row>
    <row r="492" spans="1:29" ht="14.25" customHeight="1" x14ac:dyDescent="0.25">
      <c r="A492" s="35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85"/>
      <c r="O492" s="90"/>
      <c r="P492" s="90"/>
      <c r="Q492" s="136"/>
      <c r="R492" s="136"/>
      <c r="S492" s="136"/>
      <c r="T492" s="136"/>
      <c r="U492" s="136"/>
      <c r="V492" s="136"/>
      <c r="W492" s="86"/>
      <c r="X492" s="86"/>
      <c r="Y492" s="87"/>
      <c r="Z492" s="88"/>
      <c r="AA492" s="35"/>
      <c r="AB492" s="35"/>
      <c r="AC492" s="35"/>
    </row>
    <row r="493" spans="1:29" ht="14.25" customHeight="1" x14ac:dyDescent="0.25">
      <c r="A493" s="35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85"/>
      <c r="O493" s="90"/>
      <c r="P493" s="90"/>
      <c r="Q493" s="136"/>
      <c r="R493" s="136"/>
      <c r="S493" s="136"/>
      <c r="T493" s="136"/>
      <c r="U493" s="136"/>
      <c r="V493" s="136"/>
      <c r="W493" s="86"/>
      <c r="X493" s="86"/>
      <c r="Y493" s="87"/>
      <c r="Z493" s="88"/>
      <c r="AA493" s="35"/>
      <c r="AB493" s="35"/>
      <c r="AC493" s="35"/>
    </row>
    <row r="494" spans="1:29" ht="14.25" customHeight="1" x14ac:dyDescent="0.25">
      <c r="A494" s="35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85"/>
      <c r="O494" s="90"/>
      <c r="P494" s="90"/>
      <c r="Q494" s="136"/>
      <c r="R494" s="136"/>
      <c r="S494" s="136"/>
      <c r="T494" s="136"/>
      <c r="U494" s="136"/>
      <c r="V494" s="136"/>
      <c r="W494" s="86"/>
      <c r="X494" s="86"/>
      <c r="Y494" s="87"/>
      <c r="Z494" s="88"/>
      <c r="AA494" s="35"/>
      <c r="AB494" s="35"/>
      <c r="AC494" s="35"/>
    </row>
    <row r="495" spans="1:29" ht="14.25" customHeight="1" x14ac:dyDescent="0.25">
      <c r="A495" s="35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85"/>
      <c r="O495" s="90"/>
      <c r="P495" s="90"/>
      <c r="Q495" s="136"/>
      <c r="R495" s="136"/>
      <c r="S495" s="136"/>
      <c r="T495" s="136"/>
      <c r="U495" s="136"/>
      <c r="V495" s="136"/>
      <c r="W495" s="86"/>
      <c r="X495" s="86"/>
      <c r="Y495" s="87"/>
      <c r="Z495" s="88"/>
      <c r="AA495" s="35"/>
      <c r="AB495" s="35"/>
      <c r="AC495" s="35"/>
    </row>
    <row r="496" spans="1:29" ht="14.25" customHeight="1" x14ac:dyDescent="0.25">
      <c r="A496" s="35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85"/>
      <c r="O496" s="90"/>
      <c r="P496" s="90"/>
      <c r="Q496" s="136"/>
      <c r="R496" s="136"/>
      <c r="S496" s="136"/>
      <c r="T496" s="136"/>
      <c r="U496" s="136"/>
      <c r="V496" s="136"/>
      <c r="W496" s="86"/>
      <c r="X496" s="86"/>
      <c r="Y496" s="87"/>
      <c r="Z496" s="88"/>
      <c r="AA496" s="35"/>
      <c r="AB496" s="35"/>
      <c r="AC496" s="35"/>
    </row>
    <row r="497" spans="1:29" ht="14.25" customHeight="1" x14ac:dyDescent="0.25">
      <c r="A497" s="35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85"/>
      <c r="O497" s="90"/>
      <c r="P497" s="90"/>
      <c r="Q497" s="136"/>
      <c r="R497" s="136"/>
      <c r="S497" s="136"/>
      <c r="T497" s="136"/>
      <c r="U497" s="136"/>
      <c r="V497" s="136"/>
      <c r="W497" s="86"/>
      <c r="X497" s="86"/>
      <c r="Y497" s="87"/>
      <c r="Z497" s="88"/>
      <c r="AA497" s="35"/>
      <c r="AB497" s="35"/>
      <c r="AC497" s="35"/>
    </row>
    <row r="498" spans="1:29" ht="14.25" customHeight="1" x14ac:dyDescent="0.25">
      <c r="A498" s="35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85"/>
      <c r="O498" s="90"/>
      <c r="P498" s="90"/>
      <c r="Q498" s="136"/>
      <c r="R498" s="136"/>
      <c r="S498" s="136"/>
      <c r="T498" s="136"/>
      <c r="U498" s="136"/>
      <c r="V498" s="136"/>
      <c r="W498" s="86"/>
      <c r="X498" s="86"/>
      <c r="Y498" s="87"/>
      <c r="Z498" s="88"/>
      <c r="AA498" s="35"/>
      <c r="AB498" s="35"/>
      <c r="AC498" s="35"/>
    </row>
    <row r="499" spans="1:29" ht="14.25" customHeight="1" x14ac:dyDescent="0.25">
      <c r="A499" s="35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85"/>
      <c r="O499" s="90"/>
      <c r="P499" s="90"/>
      <c r="Q499" s="136"/>
      <c r="R499" s="136"/>
      <c r="S499" s="136"/>
      <c r="T499" s="136"/>
      <c r="U499" s="136"/>
      <c r="V499" s="136"/>
      <c r="W499" s="86"/>
      <c r="X499" s="86"/>
      <c r="Y499" s="87"/>
      <c r="Z499" s="88"/>
      <c r="AA499" s="35"/>
      <c r="AB499" s="35"/>
      <c r="AC499" s="35"/>
    </row>
    <row r="500" spans="1:29" ht="14.25" customHeight="1" x14ac:dyDescent="0.25">
      <c r="A500" s="35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85"/>
      <c r="O500" s="90"/>
      <c r="P500" s="90"/>
      <c r="Q500" s="136"/>
      <c r="R500" s="136"/>
      <c r="S500" s="136"/>
      <c r="T500" s="136"/>
      <c r="U500" s="136"/>
      <c r="V500" s="136"/>
      <c r="W500" s="86"/>
      <c r="X500" s="86"/>
      <c r="Y500" s="87"/>
      <c r="Z500" s="88"/>
      <c r="AA500" s="35"/>
      <c r="AB500" s="35"/>
      <c r="AC500" s="35"/>
    </row>
    <row r="501" spans="1:29" ht="14.25" customHeight="1" x14ac:dyDescent="0.25">
      <c r="A501" s="35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85"/>
      <c r="O501" s="90"/>
      <c r="P501" s="90"/>
      <c r="Q501" s="136"/>
      <c r="R501" s="136"/>
      <c r="S501" s="136"/>
      <c r="T501" s="136"/>
      <c r="U501" s="136"/>
      <c r="V501" s="136"/>
      <c r="W501" s="86"/>
      <c r="X501" s="86"/>
      <c r="Y501" s="87"/>
      <c r="Z501" s="88"/>
      <c r="AA501" s="35"/>
      <c r="AB501" s="35"/>
      <c r="AC501" s="35"/>
    </row>
    <row r="502" spans="1:29" ht="14.25" customHeight="1" x14ac:dyDescent="0.25">
      <c r="A502" s="35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85"/>
      <c r="O502" s="90"/>
      <c r="P502" s="90"/>
      <c r="Q502" s="136"/>
      <c r="R502" s="136"/>
      <c r="S502" s="136"/>
      <c r="T502" s="136"/>
      <c r="U502" s="136"/>
      <c r="V502" s="136"/>
      <c r="W502" s="86"/>
      <c r="X502" s="86"/>
      <c r="Y502" s="87"/>
      <c r="Z502" s="88"/>
      <c r="AA502" s="35"/>
      <c r="AB502" s="35"/>
      <c r="AC502" s="35"/>
    </row>
    <row r="503" spans="1:29" ht="14.25" customHeight="1" x14ac:dyDescent="0.25">
      <c r="A503" s="35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85"/>
      <c r="O503" s="90"/>
      <c r="P503" s="90"/>
      <c r="Q503" s="136"/>
      <c r="R503" s="136"/>
      <c r="S503" s="136"/>
      <c r="T503" s="136"/>
      <c r="U503" s="136"/>
      <c r="V503" s="136"/>
      <c r="W503" s="86"/>
      <c r="X503" s="86"/>
      <c r="Y503" s="87"/>
      <c r="Z503" s="88"/>
      <c r="AA503" s="35"/>
      <c r="AB503" s="35"/>
      <c r="AC503" s="35"/>
    </row>
    <row r="504" spans="1:29" ht="14.25" customHeight="1" x14ac:dyDescent="0.25">
      <c r="A504" s="35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85"/>
      <c r="O504" s="90"/>
      <c r="P504" s="90"/>
      <c r="Q504" s="136"/>
      <c r="R504" s="136"/>
      <c r="S504" s="136"/>
      <c r="T504" s="136"/>
      <c r="U504" s="136"/>
      <c r="V504" s="136"/>
      <c r="W504" s="86"/>
      <c r="X504" s="86"/>
      <c r="Y504" s="87"/>
      <c r="Z504" s="88"/>
      <c r="AA504" s="35"/>
      <c r="AB504" s="35"/>
      <c r="AC504" s="35"/>
    </row>
    <row r="505" spans="1:29" ht="14.25" customHeight="1" x14ac:dyDescent="0.25">
      <c r="A505" s="35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85"/>
      <c r="O505" s="90"/>
      <c r="P505" s="90"/>
      <c r="Q505" s="136"/>
      <c r="R505" s="136"/>
      <c r="S505" s="136"/>
      <c r="T505" s="136"/>
      <c r="U505" s="136"/>
      <c r="V505" s="136"/>
      <c r="W505" s="86"/>
      <c r="X505" s="86"/>
      <c r="Y505" s="87"/>
      <c r="Z505" s="88"/>
      <c r="AA505" s="35"/>
      <c r="AB505" s="35"/>
      <c r="AC505" s="35"/>
    </row>
    <row r="506" spans="1:29" ht="14.25" customHeight="1" x14ac:dyDescent="0.25">
      <c r="A506" s="35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85"/>
      <c r="O506" s="90"/>
      <c r="P506" s="90"/>
      <c r="Q506" s="136"/>
      <c r="R506" s="136"/>
      <c r="S506" s="136"/>
      <c r="T506" s="136"/>
      <c r="U506" s="136"/>
      <c r="V506" s="136"/>
      <c r="W506" s="86"/>
      <c r="X506" s="86"/>
      <c r="Y506" s="87"/>
      <c r="Z506" s="88"/>
      <c r="AA506" s="35"/>
      <c r="AB506" s="35"/>
      <c r="AC506" s="35"/>
    </row>
    <row r="507" spans="1:29" ht="14.25" customHeight="1" x14ac:dyDescent="0.25">
      <c r="A507" s="35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85"/>
      <c r="O507" s="90"/>
      <c r="P507" s="90"/>
      <c r="Q507" s="136"/>
      <c r="R507" s="136"/>
      <c r="S507" s="136"/>
      <c r="T507" s="136"/>
      <c r="U507" s="136"/>
      <c r="V507" s="136"/>
      <c r="W507" s="86"/>
      <c r="X507" s="86"/>
      <c r="Y507" s="87"/>
      <c r="Z507" s="88"/>
      <c r="AA507" s="35"/>
      <c r="AB507" s="35"/>
      <c r="AC507" s="35"/>
    </row>
    <row r="508" spans="1:29" ht="14.25" customHeight="1" x14ac:dyDescent="0.25">
      <c r="A508" s="35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85"/>
      <c r="O508" s="90"/>
      <c r="P508" s="90"/>
      <c r="Q508" s="136"/>
      <c r="R508" s="136"/>
      <c r="S508" s="136"/>
      <c r="T508" s="136"/>
      <c r="U508" s="136"/>
      <c r="V508" s="136"/>
      <c r="W508" s="86"/>
      <c r="X508" s="86"/>
      <c r="Y508" s="87"/>
      <c r="Z508" s="88"/>
      <c r="AA508" s="35"/>
      <c r="AB508" s="35"/>
      <c r="AC508" s="35"/>
    </row>
    <row r="509" spans="1:29" ht="14.25" customHeight="1" x14ac:dyDescent="0.25">
      <c r="A509" s="35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85"/>
      <c r="O509" s="90"/>
      <c r="P509" s="90"/>
      <c r="Q509" s="136"/>
      <c r="R509" s="136"/>
      <c r="S509" s="136"/>
      <c r="T509" s="136"/>
      <c r="U509" s="136"/>
      <c r="V509" s="136"/>
      <c r="W509" s="86"/>
      <c r="X509" s="86"/>
      <c r="Y509" s="87"/>
      <c r="Z509" s="88"/>
      <c r="AA509" s="35"/>
      <c r="AB509" s="35"/>
      <c r="AC509" s="35"/>
    </row>
    <row r="510" spans="1:29" ht="14.25" customHeight="1" x14ac:dyDescent="0.25">
      <c r="A510" s="35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85"/>
      <c r="O510" s="90"/>
      <c r="P510" s="90"/>
      <c r="Q510" s="136"/>
      <c r="R510" s="136"/>
      <c r="S510" s="136"/>
      <c r="T510" s="136"/>
      <c r="U510" s="136"/>
      <c r="V510" s="136"/>
      <c r="W510" s="86"/>
      <c r="X510" s="86"/>
      <c r="Y510" s="87"/>
      <c r="Z510" s="88"/>
      <c r="AA510" s="35"/>
      <c r="AB510" s="35"/>
      <c r="AC510" s="35"/>
    </row>
    <row r="511" spans="1:29" ht="14.25" customHeight="1" x14ac:dyDescent="0.25">
      <c r="A511" s="35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85"/>
      <c r="O511" s="90"/>
      <c r="P511" s="90"/>
      <c r="Q511" s="136"/>
      <c r="R511" s="136"/>
      <c r="S511" s="136"/>
      <c r="T511" s="136"/>
      <c r="U511" s="136"/>
      <c r="V511" s="136"/>
      <c r="W511" s="86"/>
      <c r="X511" s="86"/>
      <c r="Y511" s="87"/>
      <c r="Z511" s="88"/>
      <c r="AA511" s="35"/>
      <c r="AB511" s="35"/>
      <c r="AC511" s="35"/>
    </row>
    <row r="512" spans="1:29" ht="14.25" customHeight="1" x14ac:dyDescent="0.25">
      <c r="A512" s="35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85"/>
      <c r="O512" s="90"/>
      <c r="P512" s="90"/>
      <c r="Q512" s="136"/>
      <c r="R512" s="136"/>
      <c r="S512" s="136"/>
      <c r="T512" s="136"/>
      <c r="U512" s="136"/>
      <c r="V512" s="136"/>
      <c r="W512" s="86"/>
      <c r="X512" s="86"/>
      <c r="Y512" s="87"/>
      <c r="Z512" s="88"/>
      <c r="AA512" s="35"/>
      <c r="AB512" s="35"/>
      <c r="AC512" s="35"/>
    </row>
    <row r="513" spans="1:29" ht="14.25" customHeight="1" x14ac:dyDescent="0.25">
      <c r="A513" s="35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85"/>
      <c r="O513" s="90"/>
      <c r="P513" s="90"/>
      <c r="Q513" s="136"/>
      <c r="R513" s="136"/>
      <c r="S513" s="136"/>
      <c r="T513" s="136"/>
      <c r="U513" s="136"/>
      <c r="V513" s="136"/>
      <c r="W513" s="86"/>
      <c r="X513" s="86"/>
      <c r="Y513" s="87"/>
      <c r="Z513" s="88"/>
      <c r="AA513" s="35"/>
      <c r="AB513" s="35"/>
      <c r="AC513" s="35"/>
    </row>
    <row r="514" spans="1:29" ht="14.25" customHeight="1" x14ac:dyDescent="0.25">
      <c r="A514" s="35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85"/>
      <c r="O514" s="90"/>
      <c r="P514" s="90"/>
      <c r="Q514" s="136"/>
      <c r="R514" s="136"/>
      <c r="S514" s="136"/>
      <c r="T514" s="136"/>
      <c r="U514" s="136"/>
      <c r="V514" s="136"/>
      <c r="W514" s="86"/>
      <c r="X514" s="86"/>
      <c r="Y514" s="87"/>
      <c r="Z514" s="88"/>
      <c r="AA514" s="35"/>
      <c r="AB514" s="35"/>
      <c r="AC514" s="35"/>
    </row>
    <row r="515" spans="1:29" ht="14.25" customHeight="1" x14ac:dyDescent="0.25">
      <c r="A515" s="35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85"/>
      <c r="O515" s="90"/>
      <c r="P515" s="90"/>
      <c r="Q515" s="136"/>
      <c r="R515" s="136"/>
      <c r="S515" s="136"/>
      <c r="T515" s="136"/>
      <c r="U515" s="136"/>
      <c r="V515" s="136"/>
      <c r="W515" s="86"/>
      <c r="X515" s="86"/>
      <c r="Y515" s="87"/>
      <c r="Z515" s="88"/>
      <c r="AA515" s="35"/>
      <c r="AB515" s="35"/>
      <c r="AC515" s="35"/>
    </row>
    <row r="516" spans="1:29" ht="14.25" customHeight="1" x14ac:dyDescent="0.25">
      <c r="A516" s="35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85"/>
      <c r="O516" s="90"/>
      <c r="P516" s="90"/>
      <c r="Q516" s="136"/>
      <c r="R516" s="136"/>
      <c r="S516" s="136"/>
      <c r="T516" s="136"/>
      <c r="U516" s="136"/>
      <c r="V516" s="136"/>
      <c r="W516" s="86"/>
      <c r="X516" s="86"/>
      <c r="Y516" s="87"/>
      <c r="Z516" s="88"/>
      <c r="AA516" s="35"/>
      <c r="AB516" s="35"/>
      <c r="AC516" s="35"/>
    </row>
    <row r="517" spans="1:29" ht="14.25" customHeight="1" x14ac:dyDescent="0.25">
      <c r="A517" s="35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85"/>
      <c r="O517" s="90"/>
      <c r="P517" s="90"/>
      <c r="Q517" s="136"/>
      <c r="R517" s="136"/>
      <c r="S517" s="136"/>
      <c r="T517" s="136"/>
      <c r="U517" s="136"/>
      <c r="V517" s="136"/>
      <c r="W517" s="86"/>
      <c r="X517" s="86"/>
      <c r="Y517" s="87"/>
      <c r="Z517" s="88"/>
      <c r="AA517" s="35"/>
      <c r="AB517" s="35"/>
      <c r="AC517" s="35"/>
    </row>
    <row r="518" spans="1:29" ht="14.25" customHeight="1" x14ac:dyDescent="0.25">
      <c r="A518" s="35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85"/>
      <c r="O518" s="90"/>
      <c r="P518" s="90"/>
      <c r="Q518" s="136"/>
      <c r="R518" s="136"/>
      <c r="S518" s="136"/>
      <c r="T518" s="136"/>
      <c r="U518" s="136"/>
      <c r="V518" s="136"/>
      <c r="W518" s="86"/>
      <c r="X518" s="86"/>
      <c r="Y518" s="87"/>
      <c r="Z518" s="88"/>
      <c r="AA518" s="35"/>
      <c r="AB518" s="35"/>
      <c r="AC518" s="35"/>
    </row>
    <row r="519" spans="1:29" ht="14.25" customHeight="1" x14ac:dyDescent="0.25">
      <c r="A519" s="35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85"/>
      <c r="O519" s="90"/>
      <c r="P519" s="90"/>
      <c r="Q519" s="136"/>
      <c r="R519" s="136"/>
      <c r="S519" s="136"/>
      <c r="T519" s="136"/>
      <c r="U519" s="136"/>
      <c r="V519" s="136"/>
      <c r="W519" s="86"/>
      <c r="X519" s="86"/>
      <c r="Y519" s="87"/>
      <c r="Z519" s="88"/>
      <c r="AA519" s="35"/>
      <c r="AB519" s="35"/>
      <c r="AC519" s="35"/>
    </row>
    <row r="520" spans="1:29" ht="14.25" customHeight="1" x14ac:dyDescent="0.25">
      <c r="A520" s="35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85"/>
      <c r="O520" s="90"/>
      <c r="P520" s="90"/>
      <c r="Q520" s="136"/>
      <c r="R520" s="136"/>
      <c r="S520" s="136"/>
      <c r="T520" s="136"/>
      <c r="U520" s="136"/>
      <c r="V520" s="136"/>
      <c r="W520" s="86"/>
      <c r="X520" s="86"/>
      <c r="Y520" s="87"/>
      <c r="Z520" s="88"/>
      <c r="AA520" s="35"/>
      <c r="AB520" s="35"/>
      <c r="AC520" s="35"/>
    </row>
    <row r="521" spans="1:29" ht="14.25" customHeight="1" x14ac:dyDescent="0.25">
      <c r="A521" s="35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85"/>
      <c r="O521" s="90"/>
      <c r="P521" s="90"/>
      <c r="Q521" s="136"/>
      <c r="R521" s="136"/>
      <c r="S521" s="136"/>
      <c r="T521" s="136"/>
      <c r="U521" s="136"/>
      <c r="V521" s="136"/>
      <c r="W521" s="86"/>
      <c r="X521" s="86"/>
      <c r="Y521" s="87"/>
      <c r="Z521" s="88"/>
      <c r="AA521" s="35"/>
      <c r="AB521" s="35"/>
      <c r="AC521" s="35"/>
    </row>
    <row r="522" spans="1:29" ht="14.25" customHeight="1" x14ac:dyDescent="0.25">
      <c r="A522" s="35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85"/>
      <c r="O522" s="90"/>
      <c r="P522" s="90"/>
      <c r="Q522" s="136"/>
      <c r="R522" s="136"/>
      <c r="S522" s="136"/>
      <c r="T522" s="136"/>
      <c r="U522" s="136"/>
      <c r="V522" s="136"/>
      <c r="W522" s="86"/>
      <c r="X522" s="86"/>
      <c r="Y522" s="87"/>
      <c r="Z522" s="88"/>
      <c r="AA522" s="35"/>
      <c r="AB522" s="35"/>
      <c r="AC522" s="35"/>
    </row>
    <row r="523" spans="1:29" ht="14.25" customHeight="1" x14ac:dyDescent="0.25">
      <c r="A523" s="35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85"/>
      <c r="O523" s="90"/>
      <c r="P523" s="90"/>
      <c r="Q523" s="136"/>
      <c r="R523" s="136"/>
      <c r="S523" s="136"/>
      <c r="T523" s="136"/>
      <c r="U523" s="136"/>
      <c r="V523" s="136"/>
      <c r="W523" s="86"/>
      <c r="X523" s="86"/>
      <c r="Y523" s="87"/>
      <c r="Z523" s="88"/>
      <c r="AA523" s="35"/>
      <c r="AB523" s="35"/>
      <c r="AC523" s="35"/>
    </row>
    <row r="524" spans="1:29" ht="14.25" customHeight="1" x14ac:dyDescent="0.25">
      <c r="A524" s="35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85"/>
      <c r="O524" s="90"/>
      <c r="P524" s="90"/>
      <c r="Q524" s="136"/>
      <c r="R524" s="136"/>
      <c r="S524" s="136"/>
      <c r="T524" s="136"/>
      <c r="U524" s="136"/>
      <c r="V524" s="136"/>
      <c r="W524" s="86"/>
      <c r="X524" s="86"/>
      <c r="Y524" s="87"/>
      <c r="Z524" s="88"/>
      <c r="AA524" s="35"/>
      <c r="AB524" s="35"/>
      <c r="AC524" s="35"/>
    </row>
    <row r="525" spans="1:29" ht="14.25" customHeight="1" x14ac:dyDescent="0.25">
      <c r="A525" s="35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85"/>
      <c r="O525" s="90"/>
      <c r="P525" s="90"/>
      <c r="Q525" s="136"/>
      <c r="R525" s="136"/>
      <c r="S525" s="136"/>
      <c r="T525" s="136"/>
      <c r="U525" s="136"/>
      <c r="V525" s="136"/>
      <c r="W525" s="86"/>
      <c r="X525" s="86"/>
      <c r="Y525" s="87"/>
      <c r="Z525" s="88"/>
      <c r="AA525" s="35"/>
      <c r="AB525" s="35"/>
      <c r="AC525" s="35"/>
    </row>
    <row r="526" spans="1:29" ht="14.25" customHeight="1" x14ac:dyDescent="0.25">
      <c r="A526" s="35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85"/>
      <c r="O526" s="90"/>
      <c r="P526" s="90"/>
      <c r="Q526" s="136"/>
      <c r="R526" s="136"/>
      <c r="S526" s="136"/>
      <c r="T526" s="136"/>
      <c r="U526" s="136"/>
      <c r="V526" s="136"/>
      <c r="W526" s="86"/>
      <c r="X526" s="86"/>
      <c r="Y526" s="87"/>
      <c r="Z526" s="88"/>
      <c r="AA526" s="35"/>
      <c r="AB526" s="35"/>
      <c r="AC526" s="35"/>
    </row>
    <row r="527" spans="1:29" ht="14.25" customHeight="1" x14ac:dyDescent="0.25">
      <c r="A527" s="35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85"/>
      <c r="O527" s="90"/>
      <c r="P527" s="90"/>
      <c r="Q527" s="136"/>
      <c r="R527" s="136"/>
      <c r="S527" s="136"/>
      <c r="T527" s="136"/>
      <c r="U527" s="136"/>
      <c r="V527" s="136"/>
      <c r="W527" s="86"/>
      <c r="X527" s="86"/>
      <c r="Y527" s="87"/>
      <c r="Z527" s="88"/>
      <c r="AA527" s="35"/>
      <c r="AB527" s="35"/>
      <c r="AC527" s="35"/>
    </row>
    <row r="528" spans="1:29" ht="14.25" customHeight="1" x14ac:dyDescent="0.25">
      <c r="A528" s="35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85"/>
      <c r="O528" s="90"/>
      <c r="P528" s="90"/>
      <c r="Q528" s="136"/>
      <c r="R528" s="136"/>
      <c r="S528" s="136"/>
      <c r="T528" s="136"/>
      <c r="U528" s="136"/>
      <c r="V528" s="136"/>
      <c r="W528" s="86"/>
      <c r="X528" s="86"/>
      <c r="Y528" s="87"/>
      <c r="Z528" s="88"/>
      <c r="AA528" s="35"/>
      <c r="AB528" s="35"/>
      <c r="AC528" s="35"/>
    </row>
    <row r="529" spans="1:29" ht="14.25" customHeight="1" x14ac:dyDescent="0.25">
      <c r="A529" s="35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85"/>
      <c r="O529" s="90"/>
      <c r="P529" s="90"/>
      <c r="Q529" s="136"/>
      <c r="R529" s="136"/>
      <c r="S529" s="136"/>
      <c r="T529" s="136"/>
      <c r="U529" s="136"/>
      <c r="V529" s="136"/>
      <c r="W529" s="86"/>
      <c r="X529" s="86"/>
      <c r="Y529" s="87"/>
      <c r="Z529" s="88"/>
      <c r="AA529" s="35"/>
      <c r="AB529" s="35"/>
      <c r="AC529" s="35"/>
    </row>
    <row r="530" spans="1:29" ht="14.25" customHeight="1" x14ac:dyDescent="0.25">
      <c r="A530" s="35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85"/>
      <c r="O530" s="90"/>
      <c r="P530" s="90"/>
      <c r="Q530" s="136"/>
      <c r="R530" s="136"/>
      <c r="S530" s="136"/>
      <c r="T530" s="136"/>
      <c r="U530" s="136"/>
      <c r="V530" s="136"/>
      <c r="W530" s="86"/>
      <c r="X530" s="86"/>
      <c r="Y530" s="87"/>
      <c r="Z530" s="88"/>
      <c r="AA530" s="35"/>
      <c r="AB530" s="35"/>
      <c r="AC530" s="35"/>
    </row>
    <row r="531" spans="1:29" ht="14.25" customHeight="1" x14ac:dyDescent="0.25">
      <c r="A531" s="35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85"/>
      <c r="O531" s="90"/>
      <c r="P531" s="90"/>
      <c r="Q531" s="136"/>
      <c r="R531" s="136"/>
      <c r="S531" s="136"/>
      <c r="T531" s="136"/>
      <c r="U531" s="136"/>
      <c r="V531" s="136"/>
      <c r="W531" s="86"/>
      <c r="X531" s="86"/>
      <c r="Y531" s="87"/>
      <c r="Z531" s="88"/>
      <c r="AA531" s="35"/>
      <c r="AB531" s="35"/>
      <c r="AC531" s="35"/>
    </row>
    <row r="532" spans="1:29" ht="14.25" customHeight="1" x14ac:dyDescent="0.25">
      <c r="A532" s="35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85"/>
      <c r="O532" s="90"/>
      <c r="P532" s="90"/>
      <c r="Q532" s="136"/>
      <c r="R532" s="136"/>
      <c r="S532" s="136"/>
      <c r="T532" s="136"/>
      <c r="U532" s="136"/>
      <c r="V532" s="136"/>
      <c r="W532" s="86"/>
      <c r="X532" s="86"/>
      <c r="Y532" s="87"/>
      <c r="Z532" s="88"/>
      <c r="AA532" s="35"/>
      <c r="AB532" s="35"/>
      <c r="AC532" s="35"/>
    </row>
    <row r="533" spans="1:29" ht="14.25" customHeight="1" x14ac:dyDescent="0.25">
      <c r="A533" s="35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85"/>
      <c r="O533" s="90"/>
      <c r="P533" s="90"/>
      <c r="Q533" s="136"/>
      <c r="R533" s="136"/>
      <c r="S533" s="136"/>
      <c r="T533" s="136"/>
      <c r="U533" s="136"/>
      <c r="V533" s="136"/>
      <c r="W533" s="86"/>
      <c r="X533" s="86"/>
      <c r="Y533" s="87"/>
      <c r="Z533" s="88"/>
      <c r="AA533" s="35"/>
      <c r="AB533" s="35"/>
      <c r="AC533" s="35"/>
    </row>
    <row r="534" spans="1:29" ht="14.25" customHeight="1" x14ac:dyDescent="0.25">
      <c r="A534" s="35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85"/>
      <c r="O534" s="90"/>
      <c r="P534" s="90"/>
      <c r="Q534" s="136"/>
      <c r="R534" s="136"/>
      <c r="S534" s="136"/>
      <c r="T534" s="136"/>
      <c r="U534" s="136"/>
      <c r="V534" s="136"/>
      <c r="W534" s="86"/>
      <c r="X534" s="86"/>
      <c r="Y534" s="87"/>
      <c r="Z534" s="88"/>
      <c r="AA534" s="35"/>
      <c r="AB534" s="35"/>
      <c r="AC534" s="35"/>
    </row>
    <row r="535" spans="1:29" ht="14.25" customHeight="1" x14ac:dyDescent="0.25">
      <c r="A535" s="35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85"/>
      <c r="O535" s="90"/>
      <c r="P535" s="90"/>
      <c r="Q535" s="136"/>
      <c r="R535" s="136"/>
      <c r="S535" s="136"/>
      <c r="T535" s="136"/>
      <c r="U535" s="136"/>
      <c r="V535" s="136"/>
      <c r="W535" s="86"/>
      <c r="X535" s="86"/>
      <c r="Y535" s="87"/>
      <c r="Z535" s="88"/>
      <c r="AA535" s="35"/>
      <c r="AB535" s="35"/>
      <c r="AC535" s="35"/>
    </row>
    <row r="536" spans="1:29" ht="14.25" customHeight="1" x14ac:dyDescent="0.25">
      <c r="A536" s="35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85"/>
      <c r="O536" s="90"/>
      <c r="P536" s="90"/>
      <c r="Q536" s="136"/>
      <c r="R536" s="136"/>
      <c r="S536" s="136"/>
      <c r="T536" s="136"/>
      <c r="U536" s="136"/>
      <c r="V536" s="136"/>
      <c r="W536" s="86"/>
      <c r="X536" s="86"/>
      <c r="Y536" s="87"/>
      <c r="Z536" s="88"/>
      <c r="AA536" s="35"/>
      <c r="AB536" s="35"/>
      <c r="AC536" s="35"/>
    </row>
    <row r="537" spans="1:29" ht="14.25" customHeight="1" x14ac:dyDescent="0.25">
      <c r="A537" s="35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85"/>
      <c r="O537" s="90"/>
      <c r="P537" s="90"/>
      <c r="Q537" s="136"/>
      <c r="R537" s="136"/>
      <c r="S537" s="136"/>
      <c r="T537" s="136"/>
      <c r="U537" s="136"/>
      <c r="V537" s="136"/>
      <c r="W537" s="86"/>
      <c r="X537" s="86"/>
      <c r="Y537" s="87"/>
      <c r="Z537" s="88"/>
      <c r="AA537" s="35"/>
      <c r="AB537" s="35"/>
      <c r="AC537" s="35"/>
    </row>
    <row r="538" spans="1:29" ht="14.25" customHeight="1" x14ac:dyDescent="0.25">
      <c r="A538" s="35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85"/>
      <c r="O538" s="90"/>
      <c r="P538" s="90"/>
      <c r="Q538" s="136"/>
      <c r="R538" s="136"/>
      <c r="S538" s="136"/>
      <c r="T538" s="136"/>
      <c r="U538" s="136"/>
      <c r="V538" s="136"/>
      <c r="W538" s="86"/>
      <c r="X538" s="86"/>
      <c r="Y538" s="87"/>
      <c r="Z538" s="88"/>
      <c r="AA538" s="35"/>
      <c r="AB538" s="35"/>
      <c r="AC538" s="35"/>
    </row>
    <row r="539" spans="1:29" ht="14.25" customHeight="1" x14ac:dyDescent="0.25">
      <c r="A539" s="35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85"/>
      <c r="O539" s="90"/>
      <c r="P539" s="90"/>
      <c r="Q539" s="136"/>
      <c r="R539" s="136"/>
      <c r="S539" s="136"/>
      <c r="T539" s="136"/>
      <c r="U539" s="136"/>
      <c r="V539" s="136"/>
      <c r="W539" s="86"/>
      <c r="X539" s="86"/>
      <c r="Y539" s="87"/>
      <c r="Z539" s="88"/>
      <c r="AA539" s="35"/>
      <c r="AB539" s="35"/>
      <c r="AC539" s="35"/>
    </row>
    <row r="540" spans="1:29" ht="14.25" customHeight="1" x14ac:dyDescent="0.25">
      <c r="A540" s="35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85"/>
      <c r="O540" s="90"/>
      <c r="P540" s="90"/>
      <c r="Q540" s="136"/>
      <c r="R540" s="136"/>
      <c r="S540" s="136"/>
      <c r="T540" s="136"/>
      <c r="U540" s="136"/>
      <c r="V540" s="136"/>
      <c r="W540" s="86"/>
      <c r="X540" s="86"/>
      <c r="Y540" s="87"/>
      <c r="Z540" s="88"/>
      <c r="AA540" s="35"/>
      <c r="AB540" s="35"/>
      <c r="AC540" s="35"/>
    </row>
    <row r="541" spans="1:29" ht="14.25" customHeight="1" x14ac:dyDescent="0.25">
      <c r="A541" s="35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85"/>
      <c r="O541" s="90"/>
      <c r="P541" s="90"/>
      <c r="Q541" s="136"/>
      <c r="R541" s="136"/>
      <c r="S541" s="136"/>
      <c r="T541" s="136"/>
      <c r="U541" s="136"/>
      <c r="V541" s="136"/>
      <c r="W541" s="86"/>
      <c r="X541" s="86"/>
      <c r="Y541" s="87"/>
      <c r="Z541" s="88"/>
      <c r="AA541" s="35"/>
      <c r="AB541" s="35"/>
      <c r="AC541" s="35"/>
    </row>
    <row r="542" spans="1:29" ht="14.25" customHeight="1" x14ac:dyDescent="0.25">
      <c r="A542" s="35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85"/>
      <c r="O542" s="90"/>
      <c r="P542" s="90"/>
      <c r="Q542" s="136"/>
      <c r="R542" s="136"/>
      <c r="S542" s="136"/>
      <c r="T542" s="136"/>
      <c r="U542" s="136"/>
      <c r="V542" s="136"/>
      <c r="W542" s="86"/>
      <c r="X542" s="86"/>
      <c r="Y542" s="87"/>
      <c r="Z542" s="88"/>
      <c r="AA542" s="35"/>
      <c r="AB542" s="35"/>
      <c r="AC542" s="35"/>
    </row>
    <row r="543" spans="1:29" ht="14.25" customHeight="1" x14ac:dyDescent="0.25">
      <c r="A543" s="35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85"/>
      <c r="O543" s="90"/>
      <c r="P543" s="90"/>
      <c r="Q543" s="136"/>
      <c r="R543" s="136"/>
      <c r="S543" s="136"/>
      <c r="T543" s="136"/>
      <c r="U543" s="136"/>
      <c r="V543" s="136"/>
      <c r="W543" s="86"/>
      <c r="X543" s="86"/>
      <c r="Y543" s="87"/>
      <c r="Z543" s="88"/>
      <c r="AA543" s="35"/>
      <c r="AB543" s="35"/>
      <c r="AC543" s="35"/>
    </row>
    <row r="544" spans="1:29" ht="14.25" customHeight="1" x14ac:dyDescent="0.25">
      <c r="A544" s="35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85"/>
      <c r="O544" s="90"/>
      <c r="P544" s="90"/>
      <c r="Q544" s="136"/>
      <c r="R544" s="136"/>
      <c r="S544" s="136"/>
      <c r="T544" s="136"/>
      <c r="U544" s="136"/>
      <c r="V544" s="136"/>
      <c r="W544" s="86"/>
      <c r="X544" s="86"/>
      <c r="Y544" s="87"/>
      <c r="Z544" s="88"/>
      <c r="AA544" s="35"/>
      <c r="AB544" s="35"/>
      <c r="AC544" s="35"/>
    </row>
    <row r="545" spans="1:30" ht="14.25" customHeight="1" x14ac:dyDescent="0.25">
      <c r="A545" s="35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85"/>
      <c r="O545" s="90"/>
      <c r="P545" s="90"/>
      <c r="Q545" s="136"/>
      <c r="R545" s="136"/>
      <c r="S545" s="136"/>
      <c r="T545" s="136"/>
      <c r="U545" s="136"/>
      <c r="V545" s="136"/>
      <c r="W545" s="86"/>
      <c r="X545" s="86"/>
      <c r="Y545" s="87"/>
      <c r="Z545" s="88"/>
      <c r="AA545" s="35"/>
      <c r="AB545" s="35"/>
      <c r="AC545" s="35"/>
    </row>
    <row r="546" spans="1:30" ht="14.25" customHeight="1" x14ac:dyDescent="0.25">
      <c r="A546" s="35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85"/>
      <c r="O546" s="90"/>
      <c r="P546" s="90"/>
      <c r="Q546" s="136"/>
      <c r="R546" s="136"/>
      <c r="S546" s="136"/>
      <c r="T546" s="136"/>
      <c r="U546" s="136"/>
      <c r="V546" s="136"/>
      <c r="W546" s="86"/>
      <c r="X546" s="86"/>
      <c r="Y546" s="87"/>
      <c r="Z546" s="88"/>
      <c r="AA546" s="35"/>
      <c r="AB546" s="35"/>
      <c r="AC546" s="35"/>
    </row>
    <row r="547" spans="1:30" ht="14.25" customHeight="1" x14ac:dyDescent="0.25"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85"/>
      <c r="O547" s="90"/>
      <c r="P547" s="90"/>
      <c r="Q547" s="136"/>
      <c r="R547" s="136"/>
      <c r="S547" s="136"/>
      <c r="T547" s="136"/>
      <c r="U547" s="136"/>
      <c r="V547" s="136"/>
      <c r="W547" s="86"/>
      <c r="X547" s="86"/>
      <c r="Y547" s="87"/>
      <c r="Z547" s="88"/>
      <c r="AA547" s="35"/>
      <c r="AB547" s="35"/>
      <c r="AC547" s="35"/>
    </row>
    <row r="548" spans="1:30" ht="14.25" customHeight="1" x14ac:dyDescent="0.25"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85"/>
      <c r="O548" s="90"/>
      <c r="P548" s="90"/>
      <c r="Q548" s="136"/>
      <c r="R548" s="136"/>
      <c r="S548" s="136"/>
      <c r="T548" s="136"/>
      <c r="U548" s="136"/>
      <c r="V548" s="136"/>
      <c r="W548" s="86"/>
      <c r="X548" s="86"/>
      <c r="Y548" s="87"/>
      <c r="Z548" s="88"/>
      <c r="AA548" s="35"/>
      <c r="AB548" s="35"/>
      <c r="AC548" s="35"/>
    </row>
    <row r="549" spans="1:30" ht="14.25" customHeight="1" x14ac:dyDescent="0.25">
      <c r="A549" s="61"/>
    </row>
    <row r="550" spans="1:30" ht="14.25" customHeight="1" x14ac:dyDescent="0.25"/>
    <row r="551" spans="1:30" ht="14.25" customHeight="1" x14ac:dyDescent="0.25">
      <c r="A551" s="70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6"/>
      <c r="M551" s="36"/>
      <c r="N551" s="36"/>
      <c r="O551" s="35"/>
      <c r="P551" s="35"/>
      <c r="Q551" s="35"/>
      <c r="R551" s="37"/>
      <c r="S551" s="37"/>
      <c r="T551" s="37"/>
      <c r="U551" s="37"/>
      <c r="V551" s="36"/>
      <c r="W551" s="35"/>
      <c r="X551" s="35"/>
      <c r="Y551" s="35"/>
      <c r="Z551" s="35"/>
      <c r="AA551" s="35"/>
      <c r="AB551" s="35"/>
      <c r="AC551" s="35"/>
      <c r="AD551" s="35"/>
    </row>
    <row r="552" spans="1:30" ht="14.25" customHeight="1" x14ac:dyDescent="0.25"/>
    <row r="553" spans="1:30" ht="14.25" customHeight="1" x14ac:dyDescent="0.25">
      <c r="B553" s="140"/>
      <c r="C553" s="141"/>
      <c r="D553" s="141"/>
      <c r="E553" s="41"/>
      <c r="F553" s="41"/>
      <c r="G553" s="41"/>
      <c r="H553" s="140"/>
      <c r="I553" s="140"/>
      <c r="J553" s="140"/>
      <c r="K553" s="140"/>
      <c r="L553" s="140"/>
      <c r="M553" s="140"/>
      <c r="N553" s="140"/>
      <c r="O553" s="140"/>
      <c r="P553" s="140"/>
      <c r="Q553" s="41"/>
      <c r="W553" s="70"/>
      <c r="X553" s="70"/>
      <c r="Y553" s="34"/>
      <c r="Z553" s="70"/>
      <c r="AD553" s="70"/>
    </row>
    <row r="554" spans="1:30" ht="14.25" customHeight="1" x14ac:dyDescent="0.25">
      <c r="B554" s="137"/>
      <c r="C554" s="137"/>
      <c r="D554" s="137"/>
      <c r="E554" s="89"/>
      <c r="F554" s="89"/>
      <c r="G554" s="89"/>
      <c r="H554" s="138"/>
      <c r="I554" s="138"/>
      <c r="J554" s="138"/>
      <c r="K554" s="138"/>
      <c r="L554" s="139"/>
      <c r="M554" s="139"/>
      <c r="N554" s="139"/>
      <c r="O554" s="139"/>
      <c r="P554" s="139"/>
      <c r="Q554" s="91"/>
      <c r="R554" s="91"/>
      <c r="Y554" s="93"/>
    </row>
    <row r="555" spans="1:30" ht="14.25" customHeight="1" x14ac:dyDescent="0.25">
      <c r="B555" s="137"/>
      <c r="C555" s="137"/>
      <c r="D555" s="137"/>
      <c r="E555" s="89"/>
      <c r="F555" s="89"/>
      <c r="G555" s="89"/>
      <c r="H555" s="138"/>
      <c r="I555" s="138"/>
      <c r="J555" s="138"/>
      <c r="K555" s="138"/>
      <c r="L555" s="139"/>
      <c r="M555" s="139"/>
      <c r="N555" s="139"/>
      <c r="O555" s="139"/>
      <c r="P555" s="139"/>
      <c r="Q555" s="91"/>
      <c r="R555" s="91"/>
      <c r="Y555" s="93"/>
    </row>
    <row r="556" spans="1:30" ht="14.25" customHeight="1" x14ac:dyDescent="0.25">
      <c r="B556" s="137"/>
      <c r="C556" s="137"/>
      <c r="D556" s="137"/>
      <c r="E556" s="89"/>
      <c r="F556" s="89"/>
      <c r="G556" s="89"/>
      <c r="H556" s="138"/>
      <c r="I556" s="138"/>
      <c r="J556" s="138"/>
      <c r="K556" s="138"/>
      <c r="L556" s="139"/>
      <c r="M556" s="139"/>
      <c r="N556" s="139"/>
      <c r="O556" s="139"/>
      <c r="P556" s="139"/>
      <c r="Q556" s="91"/>
      <c r="R556" s="91"/>
      <c r="Y556" s="93"/>
    </row>
    <row r="557" spans="1:30" ht="14.25" customHeight="1" x14ac:dyDescent="0.25">
      <c r="B557" s="137"/>
      <c r="C557" s="137"/>
      <c r="D557" s="137"/>
      <c r="E557" s="89"/>
      <c r="F557" s="89"/>
      <c r="G557" s="89"/>
      <c r="H557" s="138"/>
      <c r="I557" s="138"/>
      <c r="J557" s="138"/>
      <c r="K557" s="138"/>
      <c r="L557" s="139"/>
      <c r="M557" s="139"/>
      <c r="N557" s="139"/>
      <c r="O557" s="139"/>
      <c r="P557" s="139"/>
      <c r="Q557" s="91"/>
      <c r="R557" s="91"/>
      <c r="Y557" s="93"/>
    </row>
    <row r="558" spans="1:30" ht="14.25" customHeight="1" x14ac:dyDescent="0.25">
      <c r="B558" s="137"/>
      <c r="C558" s="137"/>
      <c r="D558" s="137"/>
      <c r="E558" s="89"/>
      <c r="F558" s="89"/>
      <c r="G558" s="89"/>
      <c r="H558" s="138"/>
      <c r="I558" s="138"/>
      <c r="J558" s="138"/>
      <c r="K558" s="138"/>
      <c r="L558" s="139"/>
      <c r="M558" s="139"/>
      <c r="N558" s="139"/>
      <c r="O558" s="139"/>
      <c r="P558" s="139"/>
      <c r="Q558" s="91"/>
      <c r="R558" s="91"/>
      <c r="Y558" s="93"/>
    </row>
    <row r="559" spans="1:30" ht="14.25" customHeight="1" x14ac:dyDescent="0.25">
      <c r="B559" s="137"/>
      <c r="C559" s="137"/>
      <c r="D559" s="137"/>
      <c r="E559" s="89"/>
      <c r="F559" s="89"/>
      <c r="G559" s="89"/>
      <c r="H559" s="138"/>
      <c r="I559" s="138"/>
      <c r="J559" s="138"/>
      <c r="K559" s="138"/>
      <c r="L559" s="139"/>
      <c r="M559" s="139"/>
      <c r="N559" s="139"/>
      <c r="O559" s="139"/>
      <c r="P559" s="139"/>
      <c r="Q559" s="91"/>
      <c r="R559" s="91"/>
      <c r="Y559" s="93"/>
    </row>
    <row r="560" spans="1:30" ht="14.25" customHeight="1" x14ac:dyDescent="0.25">
      <c r="B560" s="137"/>
      <c r="C560" s="137"/>
      <c r="D560" s="137"/>
      <c r="E560" s="89"/>
      <c r="F560" s="89"/>
      <c r="G560" s="89"/>
      <c r="H560" s="138"/>
      <c r="I560" s="138"/>
      <c r="J560" s="138"/>
      <c r="K560" s="138"/>
      <c r="L560" s="139"/>
      <c r="M560" s="139"/>
      <c r="N560" s="139"/>
      <c r="O560" s="139"/>
      <c r="P560" s="139"/>
      <c r="Q560" s="91"/>
      <c r="R560" s="91"/>
      <c r="Y560" s="93"/>
    </row>
    <row r="561" spans="1:26" ht="14.25" customHeight="1" x14ac:dyDescent="0.25">
      <c r="B561" s="137"/>
      <c r="C561" s="137"/>
      <c r="D561" s="137"/>
      <c r="E561" s="89"/>
      <c r="F561" s="89"/>
      <c r="G561" s="89"/>
      <c r="H561" s="138"/>
      <c r="I561" s="138"/>
      <c r="J561" s="138"/>
      <c r="K561" s="138"/>
      <c r="L561" s="139"/>
      <c r="M561" s="139"/>
      <c r="N561" s="139"/>
      <c r="O561" s="139"/>
      <c r="P561" s="139"/>
      <c r="Q561" s="91"/>
      <c r="R561" s="91"/>
      <c r="Y561" s="93"/>
    </row>
    <row r="562" spans="1:26" ht="14.25" customHeight="1" x14ac:dyDescent="0.25">
      <c r="B562" s="137"/>
      <c r="C562" s="137"/>
      <c r="D562" s="137"/>
      <c r="E562" s="89"/>
      <c r="F562" s="89"/>
      <c r="G562" s="89"/>
      <c r="H562" s="138"/>
      <c r="I562" s="138"/>
      <c r="J562" s="138"/>
      <c r="K562" s="138"/>
      <c r="L562" s="139"/>
      <c r="M562" s="139"/>
      <c r="N562" s="139"/>
      <c r="O562" s="139"/>
      <c r="P562" s="139"/>
      <c r="Q562" s="91"/>
      <c r="R562" s="91"/>
      <c r="Y562" s="93"/>
    </row>
    <row r="563" spans="1:26" ht="14.25" customHeight="1" x14ac:dyDescent="0.25">
      <c r="B563" s="137"/>
      <c r="C563" s="137"/>
      <c r="D563" s="137"/>
      <c r="E563" s="89"/>
      <c r="F563" s="89"/>
      <c r="G563" s="89"/>
      <c r="H563" s="138"/>
      <c r="I563" s="138"/>
      <c r="J563" s="138"/>
      <c r="K563" s="138"/>
      <c r="L563" s="139"/>
      <c r="M563" s="139"/>
      <c r="N563" s="139"/>
      <c r="O563" s="139"/>
      <c r="P563" s="139"/>
      <c r="Q563" s="91"/>
      <c r="R563" s="91"/>
      <c r="Y563" s="93"/>
    </row>
    <row r="564" spans="1:26" ht="14.25" customHeight="1" x14ac:dyDescent="0.25">
      <c r="B564" s="137"/>
      <c r="C564" s="137"/>
      <c r="D564" s="137"/>
      <c r="E564" s="89"/>
      <c r="F564" s="89"/>
      <c r="G564" s="89"/>
      <c r="H564" s="138"/>
      <c r="I564" s="138"/>
      <c r="J564" s="138"/>
      <c r="K564" s="138"/>
      <c r="L564" s="139"/>
      <c r="M564" s="139"/>
      <c r="N564" s="139"/>
      <c r="O564" s="139"/>
      <c r="P564" s="139"/>
      <c r="Q564" s="91"/>
      <c r="R564" s="91"/>
      <c r="Y564" s="93"/>
    </row>
    <row r="565" spans="1:26" ht="14.25" customHeight="1" x14ac:dyDescent="0.25">
      <c r="B565" s="137"/>
      <c r="C565" s="137"/>
      <c r="D565" s="137"/>
      <c r="E565" s="89"/>
      <c r="F565" s="89"/>
      <c r="G565" s="89"/>
      <c r="H565" s="138"/>
      <c r="I565" s="138"/>
      <c r="J565" s="138"/>
      <c r="K565" s="138"/>
      <c r="L565" s="139"/>
      <c r="M565" s="139"/>
      <c r="N565" s="139"/>
      <c r="O565" s="139"/>
      <c r="P565" s="139"/>
      <c r="Q565" s="91"/>
      <c r="R565" s="91"/>
      <c r="Y565" s="93"/>
    </row>
    <row r="566" spans="1:26" ht="14.25" customHeight="1" x14ac:dyDescent="0.25">
      <c r="B566" s="137"/>
      <c r="C566" s="137"/>
      <c r="D566" s="137"/>
      <c r="E566" s="89"/>
      <c r="F566" s="89"/>
      <c r="G566" s="89"/>
      <c r="H566" s="138"/>
      <c r="I566" s="138"/>
      <c r="J566" s="138"/>
      <c r="K566" s="138"/>
      <c r="L566" s="139"/>
      <c r="M566" s="139"/>
      <c r="N566" s="139"/>
      <c r="O566" s="139"/>
      <c r="P566" s="139"/>
      <c r="Q566" s="91"/>
      <c r="R566" s="91"/>
      <c r="Y566" s="93"/>
    </row>
    <row r="567" spans="1:26" ht="14.25" customHeight="1" x14ac:dyDescent="0.25">
      <c r="B567" s="137"/>
      <c r="C567" s="137"/>
      <c r="D567" s="137"/>
      <c r="E567" s="89"/>
      <c r="F567" s="89"/>
      <c r="G567" s="89"/>
      <c r="H567" s="138"/>
      <c r="I567" s="138"/>
      <c r="J567" s="138"/>
      <c r="K567" s="138"/>
      <c r="L567" s="139"/>
      <c r="M567" s="139"/>
      <c r="N567" s="139"/>
      <c r="O567" s="139"/>
      <c r="P567" s="139"/>
      <c r="Q567" s="91"/>
      <c r="R567" s="91"/>
      <c r="Y567" s="93"/>
    </row>
    <row r="568" spans="1:26" ht="14.25" customHeight="1" x14ac:dyDescent="0.25">
      <c r="B568" s="137"/>
      <c r="C568" s="137"/>
      <c r="D568" s="137"/>
      <c r="E568" s="89"/>
      <c r="F568" s="89"/>
      <c r="G568" s="89"/>
      <c r="H568" s="138"/>
      <c r="I568" s="138"/>
      <c r="J568" s="138"/>
      <c r="K568" s="138"/>
      <c r="L568" s="139"/>
      <c r="M568" s="139"/>
      <c r="N568" s="139"/>
      <c r="O568" s="139"/>
      <c r="P568" s="139"/>
      <c r="Q568" s="91"/>
      <c r="R568" s="91"/>
      <c r="Y568" s="93"/>
    </row>
    <row r="569" spans="1:26" ht="14.25" customHeight="1" x14ac:dyDescent="0.25">
      <c r="B569" s="137"/>
      <c r="C569" s="137"/>
      <c r="D569" s="137"/>
      <c r="E569" s="89"/>
      <c r="F569" s="89"/>
      <c r="G569" s="89"/>
      <c r="H569" s="138"/>
      <c r="I569" s="138"/>
      <c r="J569" s="138"/>
      <c r="K569" s="138"/>
      <c r="L569" s="139"/>
      <c r="M569" s="139"/>
      <c r="N569" s="139"/>
      <c r="O569" s="139"/>
      <c r="P569" s="139"/>
      <c r="Q569" s="91"/>
      <c r="R569" s="91"/>
      <c r="Y569" s="93"/>
    </row>
    <row r="570" spans="1:26" ht="14.25" customHeight="1" x14ac:dyDescent="0.25">
      <c r="B570" s="137"/>
      <c r="C570" s="137"/>
      <c r="D570" s="137"/>
      <c r="E570" s="89"/>
      <c r="F570" s="89"/>
      <c r="G570" s="89"/>
      <c r="H570" s="138"/>
      <c r="I570" s="138"/>
      <c r="J570" s="138"/>
      <c r="K570" s="138"/>
      <c r="L570" s="139"/>
      <c r="M570" s="139"/>
      <c r="N570" s="139"/>
      <c r="O570" s="139"/>
      <c r="P570" s="139"/>
      <c r="Q570" s="91"/>
      <c r="R570" s="91"/>
      <c r="Y570" s="93"/>
    </row>
    <row r="571" spans="1:26" ht="14.25" customHeight="1" x14ac:dyDescent="0.25">
      <c r="B571" s="137"/>
      <c r="C571" s="137"/>
      <c r="D571" s="137"/>
      <c r="E571" s="89"/>
      <c r="F571" s="89"/>
      <c r="G571" s="89"/>
      <c r="H571" s="138"/>
      <c r="I571" s="138"/>
      <c r="J571" s="138"/>
      <c r="K571" s="138"/>
      <c r="L571" s="139"/>
      <c r="M571" s="139"/>
      <c r="N571" s="139"/>
      <c r="O571" s="139"/>
      <c r="P571" s="139"/>
      <c r="Q571" s="91"/>
      <c r="R571" s="91"/>
      <c r="Y571" s="93"/>
    </row>
    <row r="572" spans="1:26" ht="14.25" customHeight="1" x14ac:dyDescent="0.25">
      <c r="B572" s="137"/>
      <c r="C572" s="137"/>
      <c r="D572" s="137"/>
      <c r="E572" s="89"/>
      <c r="F572" s="89"/>
      <c r="G572" s="89"/>
      <c r="H572" s="138"/>
      <c r="I572" s="138"/>
      <c r="J572" s="138"/>
      <c r="K572" s="138"/>
      <c r="L572" s="139"/>
      <c r="M572" s="139"/>
      <c r="N572" s="139"/>
      <c r="O572" s="139"/>
      <c r="P572" s="139"/>
      <c r="Q572" s="91"/>
      <c r="R572" s="91"/>
      <c r="Y572" s="92"/>
      <c r="Z572" s="91"/>
    </row>
    <row r="573" spans="1:26" ht="14.25" customHeight="1" x14ac:dyDescent="0.25">
      <c r="L573" s="95"/>
      <c r="M573" s="95"/>
      <c r="N573" s="95"/>
      <c r="O573" s="95"/>
      <c r="P573" s="95"/>
    </row>
    <row r="574" spans="1:26" ht="14.25" customHeight="1" x14ac:dyDescent="0.25">
      <c r="A574" s="35"/>
      <c r="K574" s="95"/>
      <c r="L574" s="95"/>
      <c r="M574" s="95"/>
      <c r="N574" s="95"/>
      <c r="O574" s="95"/>
    </row>
    <row r="575" spans="1:26" ht="14.25" customHeight="1" x14ac:dyDescent="0.25">
      <c r="A575" s="35"/>
      <c r="B575" s="140"/>
      <c r="C575" s="141"/>
      <c r="D575" s="141"/>
      <c r="E575" s="142"/>
      <c r="F575" s="142"/>
      <c r="G575" s="142"/>
      <c r="H575" s="142"/>
      <c r="I575" s="142"/>
      <c r="J575" s="142"/>
      <c r="K575" s="142"/>
      <c r="L575" s="142"/>
      <c r="M575" s="142"/>
      <c r="N575" s="41"/>
      <c r="O575" s="41"/>
      <c r="P575" s="140"/>
      <c r="Q575" s="140"/>
      <c r="R575" s="140"/>
      <c r="S575" s="140"/>
      <c r="T575" s="140"/>
      <c r="U575" s="140"/>
      <c r="V575" s="41"/>
      <c r="W575" s="41"/>
      <c r="X575" s="41"/>
      <c r="Y575" s="41"/>
    </row>
    <row r="576" spans="1:26" ht="14.25" customHeight="1" x14ac:dyDescent="0.25">
      <c r="A576" s="35"/>
      <c r="B576" s="136"/>
      <c r="C576" s="136"/>
      <c r="D576" s="136"/>
      <c r="E576" s="136"/>
      <c r="F576" s="136"/>
      <c r="G576" s="136"/>
      <c r="H576" s="136"/>
      <c r="I576" s="136"/>
      <c r="J576" s="136"/>
      <c r="K576" s="136"/>
      <c r="L576" s="136"/>
      <c r="M576" s="136"/>
      <c r="N576" s="85"/>
      <c r="O576" s="90"/>
      <c r="P576" s="136"/>
      <c r="Q576" s="136"/>
      <c r="R576" s="136"/>
      <c r="S576" s="136"/>
      <c r="T576" s="136"/>
      <c r="U576" s="136"/>
      <c r="V576" s="86"/>
      <c r="W576" s="86"/>
      <c r="X576" s="87"/>
      <c r="Y576" s="88"/>
      <c r="Z576" s="35"/>
    </row>
    <row r="577" spans="1:26" ht="14.25" customHeight="1" x14ac:dyDescent="0.25">
      <c r="A577" s="35"/>
      <c r="B577" s="136"/>
      <c r="C577" s="136"/>
      <c r="D577" s="136"/>
      <c r="E577" s="136"/>
      <c r="F577" s="136"/>
      <c r="G577" s="136"/>
      <c r="H577" s="136"/>
      <c r="I577" s="136"/>
      <c r="J577" s="136"/>
      <c r="K577" s="136"/>
      <c r="L577" s="136"/>
      <c r="M577" s="136"/>
      <c r="N577" s="85"/>
      <c r="O577" s="90"/>
      <c r="P577" s="136"/>
      <c r="Q577" s="136"/>
      <c r="R577" s="136"/>
      <c r="S577" s="136"/>
      <c r="T577" s="136"/>
      <c r="U577" s="136"/>
      <c r="V577" s="86"/>
      <c r="W577" s="86"/>
      <c r="X577" s="87"/>
      <c r="Y577" s="88"/>
      <c r="Z577" s="35"/>
    </row>
    <row r="578" spans="1:26" ht="14.25" customHeight="1" x14ac:dyDescent="0.25">
      <c r="A578" s="35"/>
      <c r="B578" s="136"/>
      <c r="C578" s="136"/>
      <c r="D578" s="136"/>
      <c r="E578" s="136"/>
      <c r="F578" s="136"/>
      <c r="G578" s="136"/>
      <c r="H578" s="136"/>
      <c r="I578" s="136"/>
      <c r="J578" s="136"/>
      <c r="K578" s="136"/>
      <c r="L578" s="136"/>
      <c r="M578" s="136"/>
      <c r="N578" s="85"/>
      <c r="O578" s="90"/>
      <c r="P578" s="136"/>
      <c r="Q578" s="136"/>
      <c r="R578" s="136"/>
      <c r="S578" s="136"/>
      <c r="T578" s="136"/>
      <c r="U578" s="136"/>
      <c r="V578" s="86"/>
      <c r="W578" s="86"/>
      <c r="X578" s="87"/>
      <c r="Y578" s="88"/>
      <c r="Z578" s="35"/>
    </row>
    <row r="579" spans="1:26" ht="14.25" customHeight="1" x14ac:dyDescent="0.25">
      <c r="A579" s="35"/>
      <c r="B579" s="136"/>
      <c r="C579" s="136"/>
      <c r="D579" s="136"/>
      <c r="E579" s="136"/>
      <c r="F579" s="136"/>
      <c r="G579" s="136"/>
      <c r="H579" s="136"/>
      <c r="I579" s="136"/>
      <c r="J579" s="136"/>
      <c r="K579" s="136"/>
      <c r="L579" s="136"/>
      <c r="M579" s="136"/>
      <c r="N579" s="85"/>
      <c r="O579" s="90"/>
      <c r="P579" s="136"/>
      <c r="Q579" s="136"/>
      <c r="R579" s="136"/>
      <c r="S579" s="136"/>
      <c r="T579" s="136"/>
      <c r="U579" s="136"/>
      <c r="V579" s="86"/>
      <c r="W579" s="86"/>
      <c r="X579" s="87"/>
      <c r="Y579" s="88"/>
      <c r="Z579" s="35"/>
    </row>
    <row r="580" spans="1:26" ht="14.25" customHeight="1" x14ac:dyDescent="0.25">
      <c r="A580" s="35"/>
      <c r="B580" s="136"/>
      <c r="C580" s="136"/>
      <c r="D580" s="136"/>
      <c r="E580" s="136"/>
      <c r="F580" s="136"/>
      <c r="G580" s="136"/>
      <c r="H580" s="136"/>
      <c r="I580" s="136"/>
      <c r="J580" s="136"/>
      <c r="K580" s="136"/>
      <c r="L580" s="136"/>
      <c r="M580" s="136"/>
      <c r="N580" s="85"/>
      <c r="O580" s="90"/>
      <c r="P580" s="136"/>
      <c r="Q580" s="136"/>
      <c r="R580" s="136"/>
      <c r="S580" s="136"/>
      <c r="T580" s="136"/>
      <c r="U580" s="136"/>
      <c r="V580" s="86"/>
      <c r="W580" s="86"/>
      <c r="X580" s="87"/>
      <c r="Y580" s="88"/>
      <c r="Z580" s="35"/>
    </row>
    <row r="581" spans="1:26" ht="14.25" customHeight="1" x14ac:dyDescent="0.25">
      <c r="A581" s="35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85"/>
      <c r="O581" s="90"/>
      <c r="P581" s="136"/>
      <c r="Q581" s="136"/>
      <c r="R581" s="136"/>
      <c r="S581" s="136"/>
      <c r="T581" s="136"/>
      <c r="U581" s="136"/>
      <c r="V581" s="86"/>
      <c r="W581" s="86"/>
      <c r="X581" s="87"/>
      <c r="Y581" s="88"/>
      <c r="Z581" s="35"/>
    </row>
    <row r="582" spans="1:26" ht="14.25" customHeight="1" x14ac:dyDescent="0.25">
      <c r="A582" s="35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85"/>
      <c r="O582" s="90"/>
      <c r="P582" s="136"/>
      <c r="Q582" s="136"/>
      <c r="R582" s="136"/>
      <c r="S582" s="136"/>
      <c r="T582" s="136"/>
      <c r="U582" s="136"/>
      <c r="V582" s="86"/>
      <c r="W582" s="86"/>
      <c r="X582" s="87"/>
      <c r="Y582" s="88"/>
      <c r="Z582" s="35"/>
    </row>
    <row r="583" spans="1:26" ht="14.25" customHeight="1" x14ac:dyDescent="0.25">
      <c r="A583" s="35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85"/>
      <c r="O583" s="90"/>
      <c r="P583" s="136"/>
      <c r="Q583" s="136"/>
      <c r="R583" s="136"/>
      <c r="S583" s="136"/>
      <c r="T583" s="136"/>
      <c r="U583" s="136"/>
      <c r="V583" s="86"/>
      <c r="W583" s="86"/>
      <c r="X583" s="87"/>
      <c r="Y583" s="88"/>
      <c r="Z583" s="35"/>
    </row>
    <row r="584" spans="1:26" ht="14.25" customHeight="1" x14ac:dyDescent="0.25">
      <c r="A584" s="35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85"/>
      <c r="O584" s="90"/>
      <c r="P584" s="136"/>
      <c r="Q584" s="136"/>
      <c r="R584" s="136"/>
      <c r="S584" s="136"/>
      <c r="T584" s="136"/>
      <c r="U584" s="136"/>
      <c r="V584" s="86"/>
      <c r="W584" s="86"/>
      <c r="X584" s="87"/>
      <c r="Y584" s="88"/>
      <c r="Z584" s="35"/>
    </row>
    <row r="585" spans="1:26" ht="14.25" customHeight="1" x14ac:dyDescent="0.25">
      <c r="A585" s="35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85"/>
      <c r="O585" s="90"/>
      <c r="P585" s="136"/>
      <c r="Q585" s="136"/>
      <c r="R585" s="136"/>
      <c r="S585" s="136"/>
      <c r="T585" s="136"/>
      <c r="U585" s="136"/>
      <c r="V585" s="86"/>
      <c r="W585" s="86"/>
      <c r="X585" s="87"/>
      <c r="Y585" s="88"/>
      <c r="Z585" s="35"/>
    </row>
    <row r="586" spans="1:26" ht="14.25" customHeight="1" x14ac:dyDescent="0.25">
      <c r="A586" s="35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85"/>
      <c r="O586" s="90"/>
      <c r="P586" s="136"/>
      <c r="Q586" s="136"/>
      <c r="R586" s="136"/>
      <c r="S586" s="136"/>
      <c r="T586" s="136"/>
      <c r="U586" s="136"/>
      <c r="V586" s="86"/>
      <c r="W586" s="86"/>
      <c r="X586" s="87"/>
      <c r="Y586" s="88"/>
      <c r="Z586" s="35"/>
    </row>
    <row r="587" spans="1:26" ht="14.25" customHeight="1" x14ac:dyDescent="0.25">
      <c r="A587" s="35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85"/>
      <c r="O587" s="90"/>
      <c r="P587" s="136"/>
      <c r="Q587" s="136"/>
      <c r="R587" s="136"/>
      <c r="S587" s="136"/>
      <c r="T587" s="136"/>
      <c r="U587" s="136"/>
      <c r="V587" s="86"/>
      <c r="W587" s="86"/>
      <c r="X587" s="87"/>
      <c r="Y587" s="88"/>
      <c r="Z587" s="35"/>
    </row>
    <row r="588" spans="1:26" ht="14.25" customHeight="1" x14ac:dyDescent="0.25">
      <c r="A588" s="35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85"/>
      <c r="O588" s="90"/>
      <c r="P588" s="136"/>
      <c r="Q588" s="136"/>
      <c r="R588" s="136"/>
      <c r="S588" s="136"/>
      <c r="T588" s="136"/>
      <c r="U588" s="136"/>
      <c r="V588" s="86"/>
      <c r="W588" s="86"/>
      <c r="X588" s="87"/>
      <c r="Y588" s="88"/>
      <c r="Z588" s="35"/>
    </row>
    <row r="589" spans="1:26" ht="14.25" customHeight="1" x14ac:dyDescent="0.25">
      <c r="A589" s="35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85"/>
      <c r="O589" s="90"/>
      <c r="P589" s="136"/>
      <c r="Q589" s="136"/>
      <c r="R589" s="136"/>
      <c r="S589" s="136"/>
      <c r="T589" s="136"/>
      <c r="U589" s="136"/>
      <c r="V589" s="86"/>
      <c r="W589" s="86"/>
      <c r="X589" s="87"/>
      <c r="Y589" s="88"/>
      <c r="Z589" s="35"/>
    </row>
    <row r="590" spans="1:26" ht="14.25" customHeight="1" x14ac:dyDescent="0.25">
      <c r="A590" s="35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85"/>
      <c r="O590" s="90"/>
      <c r="P590" s="136"/>
      <c r="Q590" s="136"/>
      <c r="R590" s="136"/>
      <c r="S590" s="136"/>
      <c r="T590" s="136"/>
      <c r="U590" s="136"/>
      <c r="V590" s="86"/>
      <c r="W590" s="86"/>
      <c r="X590" s="87"/>
      <c r="Y590" s="88"/>
      <c r="Z590" s="35"/>
    </row>
    <row r="591" spans="1:26" ht="14.25" customHeight="1" x14ac:dyDescent="0.25">
      <c r="A591" s="35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85"/>
      <c r="O591" s="90"/>
      <c r="P591" s="136"/>
      <c r="Q591" s="136"/>
      <c r="R591" s="136"/>
      <c r="S591" s="136"/>
      <c r="T591" s="136"/>
      <c r="U591" s="136"/>
      <c r="V591" s="86"/>
      <c r="W591" s="86"/>
      <c r="X591" s="87"/>
      <c r="Y591" s="88"/>
      <c r="Z591" s="35"/>
    </row>
    <row r="592" spans="1:26" ht="14.25" customHeight="1" x14ac:dyDescent="0.25">
      <c r="A592" s="35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85"/>
      <c r="O592" s="90"/>
      <c r="P592" s="136"/>
      <c r="Q592" s="136"/>
      <c r="R592" s="136"/>
      <c r="S592" s="136"/>
      <c r="T592" s="136"/>
      <c r="U592" s="136"/>
      <c r="V592" s="86"/>
      <c r="W592" s="86"/>
      <c r="X592" s="87"/>
      <c r="Y592" s="88"/>
      <c r="Z592" s="35"/>
    </row>
    <row r="593" spans="1:26" ht="14.25" customHeight="1" x14ac:dyDescent="0.25">
      <c r="A593" s="35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85"/>
      <c r="O593" s="90"/>
      <c r="P593" s="136"/>
      <c r="Q593" s="136"/>
      <c r="R593" s="136"/>
      <c r="S593" s="136"/>
      <c r="T593" s="136"/>
      <c r="U593" s="136"/>
      <c r="V593" s="86"/>
      <c r="W593" s="86"/>
      <c r="X593" s="87"/>
      <c r="Y593" s="88"/>
      <c r="Z593" s="35"/>
    </row>
    <row r="594" spans="1:26" ht="14.25" customHeight="1" x14ac:dyDescent="0.25">
      <c r="A594" s="35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85"/>
      <c r="O594" s="90"/>
      <c r="P594" s="136"/>
      <c r="Q594" s="136"/>
      <c r="R594" s="136"/>
      <c r="S594" s="136"/>
      <c r="T594" s="136"/>
      <c r="U594" s="136"/>
      <c r="V594" s="86"/>
      <c r="W594" s="86"/>
      <c r="X594" s="87"/>
      <c r="Y594" s="88"/>
      <c r="Z594" s="35"/>
    </row>
    <row r="595" spans="1:26" ht="14.25" customHeight="1" x14ac:dyDescent="0.25">
      <c r="A595" s="35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85"/>
      <c r="O595" s="90"/>
      <c r="P595" s="136"/>
      <c r="Q595" s="136"/>
      <c r="R595" s="136"/>
      <c r="S595" s="136"/>
      <c r="T595" s="136"/>
      <c r="U595" s="136"/>
      <c r="V595" s="86"/>
      <c r="W595" s="86"/>
      <c r="X595" s="87"/>
      <c r="Y595" s="88"/>
      <c r="Z595" s="35"/>
    </row>
    <row r="596" spans="1:26" ht="14.25" customHeight="1" x14ac:dyDescent="0.25">
      <c r="A596" s="35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85"/>
      <c r="O596" s="90"/>
      <c r="P596" s="136"/>
      <c r="Q596" s="136"/>
      <c r="R596" s="136"/>
      <c r="S596" s="136"/>
      <c r="T596" s="136"/>
      <c r="U596" s="136"/>
      <c r="V596" s="86"/>
      <c r="W596" s="86"/>
      <c r="X596" s="87"/>
      <c r="Y596" s="88"/>
      <c r="Z596" s="35"/>
    </row>
    <row r="597" spans="1:26" ht="14.25" customHeight="1" x14ac:dyDescent="0.25">
      <c r="A597" s="35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85"/>
      <c r="O597" s="90"/>
      <c r="P597" s="136"/>
      <c r="Q597" s="136"/>
      <c r="R597" s="136"/>
      <c r="S597" s="136"/>
      <c r="T597" s="136"/>
      <c r="U597" s="136"/>
      <c r="V597" s="86"/>
      <c r="W597" s="86"/>
      <c r="X597" s="87"/>
      <c r="Y597" s="88"/>
      <c r="Z597" s="35"/>
    </row>
    <row r="598" spans="1:26" ht="14.25" customHeight="1" x14ac:dyDescent="0.25">
      <c r="A598" s="35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85"/>
      <c r="O598" s="90"/>
      <c r="P598" s="136"/>
      <c r="Q598" s="136"/>
      <c r="R598" s="136"/>
      <c r="S598" s="136"/>
      <c r="T598" s="136"/>
      <c r="U598" s="136"/>
      <c r="V598" s="86"/>
      <c r="W598" s="86"/>
      <c r="X598" s="87"/>
      <c r="Y598" s="88"/>
      <c r="Z598" s="35"/>
    </row>
    <row r="599" spans="1:26" ht="14.25" customHeight="1" x14ac:dyDescent="0.25">
      <c r="A599" s="35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85"/>
      <c r="O599" s="90"/>
      <c r="P599" s="136"/>
      <c r="Q599" s="136"/>
      <c r="R599" s="136"/>
      <c r="S599" s="136"/>
      <c r="T599" s="136"/>
      <c r="U599" s="136"/>
      <c r="V599" s="86"/>
      <c r="W599" s="86"/>
      <c r="X599" s="87"/>
      <c r="Y599" s="88"/>
      <c r="Z599" s="35"/>
    </row>
    <row r="600" spans="1:26" ht="14.25" customHeight="1" x14ac:dyDescent="0.25">
      <c r="A600" s="35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85"/>
      <c r="O600" s="90"/>
      <c r="P600" s="136"/>
      <c r="Q600" s="136"/>
      <c r="R600" s="136"/>
      <c r="S600" s="136"/>
      <c r="T600" s="136"/>
      <c r="U600" s="136"/>
      <c r="V600" s="86"/>
      <c r="W600" s="86"/>
      <c r="X600" s="87"/>
      <c r="Y600" s="88"/>
      <c r="Z600" s="35"/>
    </row>
    <row r="601" spans="1:26" ht="14.25" customHeight="1" x14ac:dyDescent="0.25">
      <c r="A601" s="35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85"/>
      <c r="O601" s="90"/>
      <c r="P601" s="136"/>
      <c r="Q601" s="136"/>
      <c r="R601" s="136"/>
      <c r="S601" s="136"/>
      <c r="T601" s="136"/>
      <c r="U601" s="136"/>
      <c r="V601" s="86"/>
      <c r="W601" s="86"/>
      <c r="X601" s="87"/>
      <c r="Y601" s="88"/>
      <c r="Z601" s="35"/>
    </row>
    <row r="602" spans="1:26" ht="14.25" customHeight="1" x14ac:dyDescent="0.25">
      <c r="A602" s="35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85"/>
      <c r="O602" s="90"/>
      <c r="P602" s="136"/>
      <c r="Q602" s="136"/>
      <c r="R602" s="136"/>
      <c r="S602" s="136"/>
      <c r="T602" s="136"/>
      <c r="U602" s="136"/>
      <c r="V602" s="86"/>
      <c r="W602" s="86"/>
      <c r="X602" s="87"/>
      <c r="Y602" s="88"/>
      <c r="Z602" s="35"/>
    </row>
    <row r="603" spans="1:26" ht="14.25" customHeight="1" x14ac:dyDescent="0.25">
      <c r="A603" s="35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85"/>
      <c r="O603" s="90"/>
      <c r="P603" s="136"/>
      <c r="Q603" s="136"/>
      <c r="R603" s="136"/>
      <c r="S603" s="136"/>
      <c r="T603" s="136"/>
      <c r="U603" s="136"/>
      <c r="V603" s="86"/>
      <c r="W603" s="86"/>
      <c r="X603" s="87"/>
      <c r="Y603" s="88"/>
      <c r="Z603" s="35"/>
    </row>
    <row r="604" spans="1:26" ht="14.25" customHeight="1" x14ac:dyDescent="0.25">
      <c r="A604" s="35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85"/>
      <c r="O604" s="90"/>
      <c r="P604" s="136"/>
      <c r="Q604" s="136"/>
      <c r="R604" s="136"/>
      <c r="S604" s="136"/>
      <c r="T604" s="136"/>
      <c r="U604" s="136"/>
      <c r="V604" s="86"/>
      <c r="W604" s="86"/>
      <c r="X604" s="87"/>
      <c r="Y604" s="88"/>
      <c r="Z604" s="35"/>
    </row>
    <row r="605" spans="1:26" ht="14.25" customHeight="1" x14ac:dyDescent="0.25">
      <c r="A605" s="35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85"/>
      <c r="O605" s="90"/>
      <c r="P605" s="136"/>
      <c r="Q605" s="136"/>
      <c r="R605" s="136"/>
      <c r="S605" s="136"/>
      <c r="T605" s="136"/>
      <c r="U605" s="136"/>
      <c r="V605" s="86"/>
      <c r="W605" s="86"/>
      <c r="X605" s="87"/>
      <c r="Y605" s="88"/>
      <c r="Z605" s="35"/>
    </row>
    <row r="606" spans="1:26" ht="14.25" customHeight="1" x14ac:dyDescent="0.25">
      <c r="A606" s="35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85"/>
      <c r="O606" s="90"/>
      <c r="P606" s="136"/>
      <c r="Q606" s="136"/>
      <c r="R606" s="136"/>
      <c r="S606" s="136"/>
      <c r="T606" s="136"/>
      <c r="U606" s="136"/>
      <c r="V606" s="86"/>
      <c r="W606" s="86"/>
      <c r="X606" s="87"/>
      <c r="Y606" s="88"/>
      <c r="Z606" s="35"/>
    </row>
    <row r="607" spans="1:26" ht="14.25" customHeight="1" x14ac:dyDescent="0.25">
      <c r="A607" s="35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85"/>
      <c r="O607" s="90"/>
      <c r="P607" s="136"/>
      <c r="Q607" s="136"/>
      <c r="R607" s="136"/>
      <c r="S607" s="136"/>
      <c r="T607" s="136"/>
      <c r="U607" s="136"/>
      <c r="V607" s="86"/>
      <c r="W607" s="86"/>
      <c r="X607" s="87"/>
      <c r="Y607" s="88"/>
      <c r="Z607" s="35"/>
    </row>
    <row r="608" spans="1:26" ht="14.25" customHeight="1" x14ac:dyDescent="0.25">
      <c r="A608" s="35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85"/>
      <c r="O608" s="90"/>
      <c r="P608" s="136"/>
      <c r="Q608" s="136"/>
      <c r="R608" s="136"/>
      <c r="S608" s="136"/>
      <c r="T608" s="136"/>
      <c r="U608" s="136"/>
      <c r="V608" s="86"/>
      <c r="W608" s="86"/>
      <c r="X608" s="87"/>
      <c r="Y608" s="88"/>
      <c r="Z608" s="35"/>
    </row>
    <row r="609" spans="1:26" ht="14.25" customHeight="1" x14ac:dyDescent="0.25">
      <c r="A609" s="35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85"/>
      <c r="O609" s="90"/>
      <c r="P609" s="136"/>
      <c r="Q609" s="136"/>
      <c r="R609" s="136"/>
      <c r="S609" s="136"/>
      <c r="T609" s="136"/>
      <c r="U609" s="136"/>
      <c r="V609" s="86"/>
      <c r="W609" s="86"/>
      <c r="X609" s="87"/>
      <c r="Y609" s="88"/>
      <c r="Z609" s="35"/>
    </row>
    <row r="610" spans="1:26" ht="14.25" customHeight="1" x14ac:dyDescent="0.25">
      <c r="A610" s="35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85"/>
      <c r="O610" s="90"/>
      <c r="P610" s="136"/>
      <c r="Q610" s="136"/>
      <c r="R610" s="136"/>
      <c r="S610" s="136"/>
      <c r="T610" s="136"/>
      <c r="U610" s="136"/>
      <c r="V610" s="86"/>
      <c r="W610" s="86"/>
      <c r="X610" s="87"/>
      <c r="Y610" s="88"/>
      <c r="Z610" s="35"/>
    </row>
    <row r="611" spans="1:26" ht="14.25" customHeight="1" x14ac:dyDescent="0.25">
      <c r="A611" s="35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85"/>
      <c r="O611" s="90"/>
      <c r="P611" s="136"/>
      <c r="Q611" s="136"/>
      <c r="R611" s="136"/>
      <c r="S611" s="136"/>
      <c r="T611" s="136"/>
      <c r="U611" s="136"/>
      <c r="V611" s="86"/>
      <c r="W611" s="86"/>
      <c r="X611" s="87"/>
      <c r="Y611" s="88"/>
      <c r="Z611" s="35"/>
    </row>
    <row r="612" spans="1:26" ht="14.25" customHeight="1" x14ac:dyDescent="0.25">
      <c r="A612" s="35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85"/>
      <c r="O612" s="90"/>
      <c r="P612" s="136"/>
      <c r="Q612" s="136"/>
      <c r="R612" s="136"/>
      <c r="S612" s="136"/>
      <c r="T612" s="136"/>
      <c r="U612" s="136"/>
      <c r="V612" s="86"/>
      <c r="W612" s="86"/>
      <c r="X612" s="87"/>
      <c r="Y612" s="88"/>
      <c r="Z612" s="35"/>
    </row>
    <row r="613" spans="1:26" ht="14.25" customHeight="1" x14ac:dyDescent="0.25">
      <c r="A613" s="35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85"/>
      <c r="O613" s="90"/>
      <c r="P613" s="136"/>
      <c r="Q613" s="136"/>
      <c r="R613" s="136"/>
      <c r="S613" s="136"/>
      <c r="T613" s="136"/>
      <c r="U613" s="136"/>
      <c r="V613" s="86"/>
      <c r="W613" s="86"/>
      <c r="X613" s="87"/>
      <c r="Y613" s="88"/>
      <c r="Z613" s="35"/>
    </row>
    <row r="614" spans="1:26" ht="14.25" customHeight="1" x14ac:dyDescent="0.25">
      <c r="A614" s="35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85"/>
      <c r="O614" s="90"/>
      <c r="P614" s="136"/>
      <c r="Q614" s="136"/>
      <c r="R614" s="136"/>
      <c r="S614" s="136"/>
      <c r="T614" s="136"/>
      <c r="U614" s="136"/>
      <c r="V614" s="86"/>
      <c r="W614" s="86"/>
      <c r="X614" s="87"/>
      <c r="Y614" s="88"/>
      <c r="Z614" s="35"/>
    </row>
    <row r="615" spans="1:26" ht="14.25" customHeight="1" x14ac:dyDescent="0.25">
      <c r="A615" s="35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85"/>
      <c r="O615" s="90"/>
      <c r="P615" s="136"/>
      <c r="Q615" s="136"/>
      <c r="R615" s="136"/>
      <c r="S615" s="136"/>
      <c r="T615" s="136"/>
      <c r="U615" s="136"/>
      <c r="V615" s="86"/>
      <c r="W615" s="86"/>
      <c r="X615" s="87"/>
      <c r="Y615" s="88"/>
      <c r="Z615" s="35"/>
    </row>
    <row r="616" spans="1:26" ht="14.25" customHeight="1" x14ac:dyDescent="0.25">
      <c r="A616" s="35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85"/>
      <c r="O616" s="90"/>
      <c r="P616" s="136"/>
      <c r="Q616" s="136"/>
      <c r="R616" s="136"/>
      <c r="S616" s="136"/>
      <c r="T616" s="136"/>
      <c r="U616" s="136"/>
      <c r="V616" s="86"/>
      <c r="W616" s="86"/>
      <c r="X616" s="87"/>
      <c r="Y616" s="88"/>
      <c r="Z616" s="35"/>
    </row>
    <row r="617" spans="1:26" ht="14.25" customHeight="1" x14ac:dyDescent="0.25">
      <c r="A617" s="35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85"/>
      <c r="O617" s="90"/>
      <c r="P617" s="136"/>
      <c r="Q617" s="136"/>
      <c r="R617" s="136"/>
      <c r="S617" s="136"/>
      <c r="T617" s="136"/>
      <c r="U617" s="136"/>
      <c r="V617" s="86"/>
      <c r="W617" s="86"/>
      <c r="X617" s="87"/>
      <c r="Y617" s="88"/>
      <c r="Z617" s="35"/>
    </row>
    <row r="618" spans="1:26" ht="14.25" customHeight="1" x14ac:dyDescent="0.25">
      <c r="A618" s="35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85"/>
      <c r="O618" s="90"/>
      <c r="P618" s="136"/>
      <c r="Q618" s="136"/>
      <c r="R618" s="136"/>
      <c r="S618" s="136"/>
      <c r="T618" s="136"/>
      <c r="U618" s="136"/>
      <c r="V618" s="86"/>
      <c r="W618" s="86"/>
      <c r="X618" s="87"/>
      <c r="Y618" s="88"/>
      <c r="Z618" s="35"/>
    </row>
    <row r="619" spans="1:26" ht="14.25" customHeight="1" x14ac:dyDescent="0.25">
      <c r="A619" s="35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85"/>
      <c r="O619" s="90"/>
      <c r="P619" s="136"/>
      <c r="Q619" s="136"/>
      <c r="R619" s="136"/>
      <c r="S619" s="136"/>
      <c r="T619" s="136"/>
      <c r="U619" s="136"/>
      <c r="V619" s="86"/>
      <c r="W619" s="86"/>
      <c r="X619" s="87"/>
      <c r="Y619" s="88"/>
      <c r="Z619" s="35"/>
    </row>
    <row r="620" spans="1:26" ht="14.25" customHeight="1" x14ac:dyDescent="0.25">
      <c r="A620" s="35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85"/>
      <c r="O620" s="90"/>
      <c r="P620" s="136"/>
      <c r="Q620" s="136"/>
      <c r="R620" s="136"/>
      <c r="S620" s="136"/>
      <c r="T620" s="136"/>
      <c r="U620" s="136"/>
      <c r="V620" s="86"/>
      <c r="W620" s="86"/>
      <c r="X620" s="87"/>
      <c r="Y620" s="88"/>
      <c r="Z620" s="35"/>
    </row>
    <row r="621" spans="1:26" ht="14.25" customHeight="1" x14ac:dyDescent="0.25">
      <c r="A621" s="35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85"/>
      <c r="O621" s="90"/>
      <c r="P621" s="136"/>
      <c r="Q621" s="136"/>
      <c r="R621" s="136"/>
      <c r="S621" s="136"/>
      <c r="T621" s="136"/>
      <c r="U621" s="136"/>
      <c r="V621" s="86"/>
      <c r="W621" s="86"/>
      <c r="X621" s="87"/>
      <c r="Y621" s="88"/>
      <c r="Z621" s="35"/>
    </row>
    <row r="622" spans="1:26" ht="14.25" customHeight="1" x14ac:dyDescent="0.25">
      <c r="A622" s="35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85"/>
      <c r="O622" s="90"/>
      <c r="P622" s="136"/>
      <c r="Q622" s="136"/>
      <c r="R622" s="136"/>
      <c r="S622" s="136"/>
      <c r="T622" s="136"/>
      <c r="U622" s="136"/>
      <c r="V622" s="86"/>
      <c r="W622" s="86"/>
      <c r="X622" s="87"/>
      <c r="Y622" s="88"/>
      <c r="Z622" s="35"/>
    </row>
    <row r="623" spans="1:26" ht="14.25" customHeight="1" x14ac:dyDescent="0.25">
      <c r="A623" s="35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85"/>
      <c r="O623" s="90"/>
      <c r="P623" s="136"/>
      <c r="Q623" s="136"/>
      <c r="R623" s="136"/>
      <c r="S623" s="136"/>
      <c r="T623" s="136"/>
      <c r="U623" s="136"/>
      <c r="V623" s="86"/>
      <c r="W623" s="86"/>
      <c r="X623" s="87"/>
      <c r="Y623" s="88"/>
      <c r="Z623" s="35"/>
    </row>
    <row r="624" spans="1:26" ht="14.25" customHeight="1" x14ac:dyDescent="0.25">
      <c r="A624" s="35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85"/>
      <c r="O624" s="90"/>
      <c r="P624" s="136"/>
      <c r="Q624" s="136"/>
      <c r="R624" s="136"/>
      <c r="S624" s="136"/>
      <c r="T624" s="136"/>
      <c r="U624" s="136"/>
      <c r="V624" s="86"/>
      <c r="W624" s="86"/>
      <c r="X624" s="87"/>
      <c r="Y624" s="88"/>
      <c r="Z624" s="35"/>
    </row>
    <row r="625" spans="1:26" ht="14.25" customHeight="1" x14ac:dyDescent="0.25">
      <c r="A625" s="35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85"/>
      <c r="O625" s="90"/>
      <c r="P625" s="136"/>
      <c r="Q625" s="136"/>
      <c r="R625" s="136"/>
      <c r="S625" s="136"/>
      <c r="T625" s="136"/>
      <c r="U625" s="136"/>
      <c r="V625" s="86"/>
      <c r="W625" s="86"/>
      <c r="X625" s="87"/>
      <c r="Y625" s="88"/>
      <c r="Z625" s="35"/>
    </row>
    <row r="626" spans="1:26" ht="14.25" customHeight="1" x14ac:dyDescent="0.25">
      <c r="A626" s="35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85"/>
      <c r="O626" s="90"/>
      <c r="P626" s="136"/>
      <c r="Q626" s="136"/>
      <c r="R626" s="136"/>
      <c r="S626" s="136"/>
      <c r="T626" s="136"/>
      <c r="U626" s="136"/>
      <c r="V626" s="86"/>
      <c r="W626" s="86"/>
      <c r="X626" s="87"/>
      <c r="Y626" s="88"/>
      <c r="Z626" s="35"/>
    </row>
    <row r="627" spans="1:26" ht="14.25" customHeight="1" x14ac:dyDescent="0.25">
      <c r="A627" s="35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85"/>
      <c r="O627" s="90"/>
      <c r="P627" s="136"/>
      <c r="Q627" s="136"/>
      <c r="R627" s="136"/>
      <c r="S627" s="136"/>
      <c r="T627" s="136"/>
      <c r="U627" s="136"/>
      <c r="V627" s="86"/>
      <c r="W627" s="86"/>
      <c r="X627" s="87"/>
      <c r="Y627" s="88"/>
      <c r="Z627" s="35"/>
    </row>
    <row r="628" spans="1:26" ht="14.25" customHeight="1" x14ac:dyDescent="0.25">
      <c r="A628" s="35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85"/>
      <c r="O628" s="90"/>
      <c r="P628" s="136"/>
      <c r="Q628" s="136"/>
      <c r="R628" s="136"/>
      <c r="S628" s="136"/>
      <c r="T628" s="136"/>
      <c r="U628" s="136"/>
      <c r="V628" s="86"/>
      <c r="W628" s="86"/>
      <c r="X628" s="87"/>
      <c r="Y628" s="88"/>
      <c r="Z628" s="35"/>
    </row>
    <row r="629" spans="1:26" ht="14.25" customHeight="1" x14ac:dyDescent="0.25">
      <c r="A629" s="35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85"/>
      <c r="O629" s="90"/>
      <c r="P629" s="136"/>
      <c r="Q629" s="136"/>
      <c r="R629" s="136"/>
      <c r="S629" s="136"/>
      <c r="T629" s="136"/>
      <c r="U629" s="136"/>
      <c r="V629" s="86"/>
      <c r="W629" s="86"/>
      <c r="X629" s="87"/>
      <c r="Y629" s="88"/>
      <c r="Z629" s="35"/>
    </row>
    <row r="630" spans="1:26" ht="14.25" customHeight="1" x14ac:dyDescent="0.25">
      <c r="A630" s="35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85"/>
      <c r="O630" s="90"/>
      <c r="P630" s="136"/>
      <c r="Q630" s="136"/>
      <c r="R630" s="136"/>
      <c r="S630" s="136"/>
      <c r="T630" s="136"/>
      <c r="U630" s="136"/>
      <c r="V630" s="86"/>
      <c r="W630" s="86"/>
      <c r="X630" s="87"/>
      <c r="Y630" s="88"/>
      <c r="Z630" s="35"/>
    </row>
    <row r="631" spans="1:26" ht="14.25" customHeight="1" x14ac:dyDescent="0.25">
      <c r="A631" s="35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85"/>
      <c r="O631" s="90"/>
      <c r="P631" s="136"/>
      <c r="Q631" s="136"/>
      <c r="R631" s="136"/>
      <c r="S631" s="136"/>
      <c r="T631" s="136"/>
      <c r="U631" s="136"/>
      <c r="V631" s="86"/>
      <c r="W631" s="86"/>
      <c r="X631" s="87"/>
      <c r="Y631" s="88"/>
      <c r="Z631" s="35"/>
    </row>
    <row r="632" spans="1:26" ht="14.25" customHeight="1" x14ac:dyDescent="0.25">
      <c r="A632" s="35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85"/>
      <c r="O632" s="90"/>
      <c r="P632" s="136"/>
      <c r="Q632" s="136"/>
      <c r="R632" s="136"/>
      <c r="S632" s="136"/>
      <c r="T632" s="136"/>
      <c r="U632" s="136"/>
      <c r="V632" s="86"/>
      <c r="W632" s="86"/>
      <c r="X632" s="87"/>
      <c r="Y632" s="88"/>
      <c r="Z632" s="35"/>
    </row>
    <row r="633" spans="1:26" ht="14.25" customHeight="1" x14ac:dyDescent="0.25">
      <c r="A633" s="35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85"/>
      <c r="O633" s="90"/>
      <c r="P633" s="136"/>
      <c r="Q633" s="136"/>
      <c r="R633" s="136"/>
      <c r="S633" s="136"/>
      <c r="T633" s="136"/>
      <c r="U633" s="136"/>
      <c r="V633" s="86"/>
      <c r="W633" s="86"/>
      <c r="X633" s="87"/>
      <c r="Y633" s="88"/>
      <c r="Z633" s="35"/>
    </row>
    <row r="634" spans="1:26" ht="14.25" customHeight="1" x14ac:dyDescent="0.25">
      <c r="A634" s="35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85"/>
      <c r="O634" s="90"/>
      <c r="P634" s="136"/>
      <c r="Q634" s="136"/>
      <c r="R634" s="136"/>
      <c r="S634" s="136"/>
      <c r="T634" s="136"/>
      <c r="U634" s="136"/>
      <c r="V634" s="86"/>
      <c r="W634" s="86"/>
      <c r="X634" s="87"/>
      <c r="Y634" s="88"/>
      <c r="Z634" s="35"/>
    </row>
    <row r="635" spans="1:26" ht="14.25" customHeight="1" x14ac:dyDescent="0.25">
      <c r="A635" s="35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85"/>
      <c r="O635" s="90"/>
      <c r="P635" s="136"/>
      <c r="Q635" s="136"/>
      <c r="R635" s="136"/>
      <c r="S635" s="136"/>
      <c r="T635" s="136"/>
      <c r="U635" s="136"/>
      <c r="V635" s="86"/>
      <c r="W635" s="86"/>
      <c r="X635" s="87"/>
      <c r="Y635" s="88"/>
      <c r="Z635" s="35"/>
    </row>
    <row r="636" spans="1:26" ht="14.25" customHeight="1" x14ac:dyDescent="0.25">
      <c r="A636" s="35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85"/>
      <c r="O636" s="90"/>
      <c r="P636" s="136"/>
      <c r="Q636" s="136"/>
      <c r="R636" s="136"/>
      <c r="S636" s="136"/>
      <c r="T636" s="136"/>
      <c r="U636" s="136"/>
      <c r="V636" s="86"/>
      <c r="W636" s="86"/>
      <c r="X636" s="87"/>
      <c r="Y636" s="88"/>
      <c r="Z636" s="35"/>
    </row>
    <row r="637" spans="1:26" ht="14.25" customHeight="1" x14ac:dyDescent="0.25">
      <c r="A637" s="35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85"/>
      <c r="O637" s="90"/>
      <c r="P637" s="136"/>
      <c r="Q637" s="136"/>
      <c r="R637" s="136"/>
      <c r="S637" s="136"/>
      <c r="T637" s="136"/>
      <c r="U637" s="136"/>
      <c r="V637" s="86"/>
      <c r="W637" s="86"/>
      <c r="X637" s="87"/>
      <c r="Y637" s="88"/>
      <c r="Z637" s="35"/>
    </row>
    <row r="638" spans="1:26" ht="14.25" customHeight="1" x14ac:dyDescent="0.25">
      <c r="A638" s="35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85"/>
      <c r="O638" s="90"/>
      <c r="P638" s="136"/>
      <c r="Q638" s="136"/>
      <c r="R638" s="136"/>
      <c r="S638" s="136"/>
      <c r="T638" s="136"/>
      <c r="U638" s="136"/>
      <c r="V638" s="86"/>
      <c r="W638" s="86"/>
      <c r="X638" s="87"/>
      <c r="Y638" s="88"/>
      <c r="Z638" s="35"/>
    </row>
    <row r="639" spans="1:26" ht="14.25" customHeight="1" x14ac:dyDescent="0.25">
      <c r="A639" s="35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85"/>
      <c r="O639" s="90"/>
      <c r="P639" s="136"/>
      <c r="Q639" s="136"/>
      <c r="R639" s="136"/>
      <c r="S639" s="136"/>
      <c r="T639" s="136"/>
      <c r="U639" s="136"/>
      <c r="V639" s="86"/>
      <c r="W639" s="86"/>
      <c r="X639" s="87"/>
      <c r="Y639" s="88"/>
      <c r="Z639" s="35"/>
    </row>
    <row r="640" spans="1:26" ht="14.25" customHeight="1" x14ac:dyDescent="0.25">
      <c r="A640" s="35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85"/>
      <c r="O640" s="90"/>
      <c r="P640" s="136"/>
      <c r="Q640" s="136"/>
      <c r="R640" s="136"/>
      <c r="S640" s="136"/>
      <c r="T640" s="136"/>
      <c r="U640" s="136"/>
      <c r="V640" s="86"/>
      <c r="W640" s="86"/>
      <c r="X640" s="87"/>
      <c r="Y640" s="88"/>
      <c r="Z640" s="35"/>
    </row>
    <row r="641" spans="1:26" ht="14.25" customHeight="1" x14ac:dyDescent="0.25">
      <c r="A641" s="35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85"/>
      <c r="O641" s="90"/>
      <c r="P641" s="136"/>
      <c r="Q641" s="136"/>
      <c r="R641" s="136"/>
      <c r="S641" s="136"/>
      <c r="T641" s="136"/>
      <c r="U641" s="136"/>
      <c r="V641" s="86"/>
      <c r="W641" s="86"/>
      <c r="X641" s="87"/>
      <c r="Y641" s="88"/>
      <c r="Z641" s="35"/>
    </row>
    <row r="642" spans="1:26" ht="14.25" customHeight="1" x14ac:dyDescent="0.25">
      <c r="A642" s="35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85"/>
      <c r="O642" s="90"/>
      <c r="P642" s="136"/>
      <c r="Q642" s="136"/>
      <c r="R642" s="136"/>
      <c r="S642" s="136"/>
      <c r="T642" s="136"/>
      <c r="U642" s="136"/>
      <c r="V642" s="86"/>
      <c r="W642" s="86"/>
      <c r="X642" s="87"/>
      <c r="Y642" s="88"/>
      <c r="Z642" s="35"/>
    </row>
    <row r="643" spans="1:26" ht="14.25" customHeight="1" x14ac:dyDescent="0.25">
      <c r="A643" s="35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85"/>
      <c r="O643" s="90"/>
      <c r="P643" s="136"/>
      <c r="Q643" s="136"/>
      <c r="R643" s="136"/>
      <c r="S643" s="136"/>
      <c r="T643" s="136"/>
      <c r="U643" s="136"/>
      <c r="V643" s="86"/>
      <c r="W643" s="86"/>
      <c r="X643" s="87"/>
      <c r="Y643" s="88"/>
      <c r="Z643" s="35"/>
    </row>
    <row r="644" spans="1:26" ht="14.25" customHeight="1" x14ac:dyDescent="0.25">
      <c r="A644" s="35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85"/>
      <c r="O644" s="90"/>
      <c r="P644" s="136"/>
      <c r="Q644" s="136"/>
      <c r="R644" s="136"/>
      <c r="S644" s="136"/>
      <c r="T644" s="136"/>
      <c r="U644" s="136"/>
      <c r="V644" s="86"/>
      <c r="W644" s="86"/>
      <c r="X644" s="87"/>
      <c r="Y644" s="88"/>
      <c r="Z644" s="35"/>
    </row>
    <row r="645" spans="1:26" ht="14.25" customHeight="1" x14ac:dyDescent="0.25">
      <c r="A645" s="35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85"/>
      <c r="O645" s="90"/>
      <c r="P645" s="136"/>
      <c r="Q645" s="136"/>
      <c r="R645" s="136"/>
      <c r="S645" s="136"/>
      <c r="T645" s="136"/>
      <c r="U645" s="136"/>
      <c r="V645" s="86"/>
      <c r="W645" s="86"/>
      <c r="X645" s="87"/>
      <c r="Y645" s="88"/>
      <c r="Z645" s="35"/>
    </row>
    <row r="646" spans="1:26" ht="14.25" customHeight="1" x14ac:dyDescent="0.25">
      <c r="A646" s="35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85"/>
      <c r="O646" s="90"/>
      <c r="P646" s="136"/>
      <c r="Q646" s="136"/>
      <c r="R646" s="136"/>
      <c r="S646" s="136"/>
      <c r="T646" s="136"/>
      <c r="U646" s="136"/>
      <c r="V646" s="86"/>
      <c r="W646" s="86"/>
      <c r="X646" s="87"/>
      <c r="Y646" s="88"/>
      <c r="Z646" s="35"/>
    </row>
    <row r="647" spans="1:26" ht="14.25" customHeight="1" x14ac:dyDescent="0.25">
      <c r="A647" s="35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85"/>
      <c r="O647" s="90"/>
      <c r="P647" s="136"/>
      <c r="Q647" s="136"/>
      <c r="R647" s="136"/>
      <c r="S647" s="136"/>
      <c r="T647" s="136"/>
      <c r="U647" s="136"/>
      <c r="V647" s="86"/>
      <c r="W647" s="86"/>
      <c r="X647" s="87"/>
      <c r="Y647" s="88"/>
      <c r="Z647" s="35"/>
    </row>
    <row r="648" spans="1:26" ht="14.25" customHeight="1" x14ac:dyDescent="0.25">
      <c r="A648" s="35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85"/>
      <c r="O648" s="90"/>
      <c r="P648" s="136"/>
      <c r="Q648" s="136"/>
      <c r="R648" s="136"/>
      <c r="S648" s="136"/>
      <c r="T648" s="136"/>
      <c r="U648" s="136"/>
      <c r="V648" s="86"/>
      <c r="W648" s="86"/>
      <c r="X648" s="87"/>
      <c r="Y648" s="88"/>
      <c r="Z648" s="35"/>
    </row>
    <row r="649" spans="1:26" ht="14.25" customHeight="1" x14ac:dyDescent="0.25">
      <c r="A649" s="35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85"/>
      <c r="O649" s="90"/>
      <c r="P649" s="136"/>
      <c r="Q649" s="136"/>
      <c r="R649" s="136"/>
      <c r="S649" s="136"/>
      <c r="T649" s="136"/>
      <c r="U649" s="136"/>
      <c r="V649" s="86"/>
      <c r="W649" s="86"/>
      <c r="X649" s="87"/>
      <c r="Y649" s="88"/>
      <c r="Z649" s="35"/>
    </row>
    <row r="650" spans="1:26" ht="14.25" customHeight="1" x14ac:dyDescent="0.25">
      <c r="A650" s="35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85"/>
      <c r="O650" s="90"/>
      <c r="P650" s="136"/>
      <c r="Q650" s="136"/>
      <c r="R650" s="136"/>
      <c r="S650" s="136"/>
      <c r="T650" s="136"/>
      <c r="U650" s="136"/>
      <c r="V650" s="86"/>
      <c r="W650" s="86"/>
      <c r="X650" s="87"/>
      <c r="Y650" s="88"/>
      <c r="Z650" s="35"/>
    </row>
    <row r="651" spans="1:26" ht="14.25" customHeight="1" x14ac:dyDescent="0.25">
      <c r="A651" s="35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85"/>
      <c r="O651" s="90"/>
      <c r="P651" s="136"/>
      <c r="Q651" s="136"/>
      <c r="R651" s="136"/>
      <c r="S651" s="136"/>
      <c r="T651" s="136"/>
      <c r="U651" s="136"/>
      <c r="V651" s="86"/>
      <c r="W651" s="86"/>
      <c r="X651" s="87"/>
      <c r="Y651" s="88"/>
      <c r="Z651" s="35"/>
    </row>
    <row r="652" spans="1:26" ht="14.25" customHeight="1" x14ac:dyDescent="0.25">
      <c r="A652" s="35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85"/>
      <c r="O652" s="90"/>
      <c r="P652" s="136"/>
      <c r="Q652" s="136"/>
      <c r="R652" s="136"/>
      <c r="S652" s="136"/>
      <c r="T652" s="136"/>
      <c r="U652" s="136"/>
      <c r="V652" s="86"/>
      <c r="W652" s="86"/>
      <c r="X652" s="87"/>
      <c r="Y652" s="88"/>
      <c r="Z652" s="35"/>
    </row>
    <row r="653" spans="1:26" ht="14.25" customHeight="1" x14ac:dyDescent="0.25">
      <c r="A653" s="35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85"/>
      <c r="O653" s="90"/>
      <c r="P653" s="136"/>
      <c r="Q653" s="136"/>
      <c r="R653" s="136"/>
      <c r="S653" s="136"/>
      <c r="T653" s="136"/>
      <c r="U653" s="136"/>
      <c r="V653" s="86"/>
      <c r="W653" s="86"/>
      <c r="X653" s="87"/>
      <c r="Y653" s="88"/>
      <c r="Z653" s="35"/>
    </row>
    <row r="654" spans="1:26" ht="14.25" customHeight="1" x14ac:dyDescent="0.25">
      <c r="A654" s="35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85"/>
      <c r="O654" s="90"/>
      <c r="P654" s="136"/>
      <c r="Q654" s="136"/>
      <c r="R654" s="136"/>
      <c r="S654" s="136"/>
      <c r="T654" s="136"/>
      <c r="U654" s="136"/>
      <c r="V654" s="86"/>
      <c r="W654" s="86"/>
      <c r="X654" s="87"/>
      <c r="Y654" s="88"/>
      <c r="Z654" s="35"/>
    </row>
    <row r="655" spans="1:26" ht="14.25" customHeight="1" x14ac:dyDescent="0.25">
      <c r="A655" s="35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85"/>
      <c r="O655" s="90"/>
      <c r="P655" s="136"/>
      <c r="Q655" s="136"/>
      <c r="R655" s="136"/>
      <c r="S655" s="136"/>
      <c r="T655" s="136"/>
      <c r="U655" s="136"/>
      <c r="V655" s="86"/>
      <c r="W655" s="86"/>
      <c r="X655" s="87"/>
      <c r="Y655" s="88"/>
      <c r="Z655" s="35"/>
    </row>
    <row r="656" spans="1:26" ht="14.25" customHeight="1" x14ac:dyDescent="0.25">
      <c r="A656" s="35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85"/>
      <c r="O656" s="90"/>
      <c r="P656" s="136"/>
      <c r="Q656" s="136"/>
      <c r="R656" s="136"/>
      <c r="S656" s="136"/>
      <c r="T656" s="136"/>
      <c r="U656" s="136"/>
      <c r="V656" s="86"/>
      <c r="W656" s="86"/>
      <c r="X656" s="87"/>
      <c r="Y656" s="88"/>
      <c r="Z656" s="35"/>
    </row>
    <row r="657" spans="1:26" ht="14.25" customHeight="1" x14ac:dyDescent="0.25">
      <c r="A657" s="35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85"/>
      <c r="O657" s="90"/>
      <c r="P657" s="136"/>
      <c r="Q657" s="136"/>
      <c r="R657" s="136"/>
      <c r="S657" s="136"/>
      <c r="T657" s="136"/>
      <c r="U657" s="136"/>
      <c r="V657" s="86"/>
      <c r="W657" s="86"/>
      <c r="X657" s="87"/>
      <c r="Y657" s="88"/>
      <c r="Z657" s="35"/>
    </row>
    <row r="658" spans="1:26" ht="14.25" customHeight="1" x14ac:dyDescent="0.25">
      <c r="A658" s="35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85"/>
      <c r="O658" s="90"/>
      <c r="P658" s="136"/>
      <c r="Q658" s="136"/>
      <c r="R658" s="136"/>
      <c r="S658" s="136"/>
      <c r="T658" s="136"/>
      <c r="U658" s="136"/>
      <c r="V658" s="86"/>
      <c r="W658" s="86"/>
      <c r="X658" s="87"/>
      <c r="Y658" s="88"/>
      <c r="Z658" s="35"/>
    </row>
    <row r="659" spans="1:26" ht="14.25" customHeight="1" x14ac:dyDescent="0.25">
      <c r="A659" s="35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85"/>
      <c r="O659" s="90"/>
      <c r="P659" s="136"/>
      <c r="Q659" s="136"/>
      <c r="R659" s="136"/>
      <c r="S659" s="136"/>
      <c r="T659" s="136"/>
      <c r="U659" s="136"/>
      <c r="V659" s="86"/>
      <c r="W659" s="86"/>
      <c r="X659" s="87"/>
      <c r="Y659" s="88"/>
      <c r="Z659" s="35"/>
    </row>
    <row r="660" spans="1:26" ht="14.25" customHeight="1" x14ac:dyDescent="0.25">
      <c r="A660" s="35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85"/>
      <c r="O660" s="90"/>
      <c r="P660" s="136"/>
      <c r="Q660" s="136"/>
      <c r="R660" s="136"/>
      <c r="S660" s="136"/>
      <c r="T660" s="136"/>
      <c r="U660" s="136"/>
      <c r="V660" s="86"/>
      <c r="W660" s="86"/>
      <c r="X660" s="87"/>
      <c r="Y660" s="88"/>
      <c r="Z660" s="35"/>
    </row>
    <row r="661" spans="1:26" ht="14.25" customHeight="1" x14ac:dyDescent="0.25">
      <c r="A661" s="35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85"/>
      <c r="O661" s="90"/>
      <c r="P661" s="136"/>
      <c r="Q661" s="136"/>
      <c r="R661" s="136"/>
      <c r="S661" s="136"/>
      <c r="T661" s="136"/>
      <c r="U661" s="136"/>
      <c r="V661" s="86"/>
      <c r="W661" s="86"/>
      <c r="X661" s="87"/>
      <c r="Y661" s="88"/>
      <c r="Z661" s="35"/>
    </row>
    <row r="662" spans="1:26" ht="14.25" customHeight="1" x14ac:dyDescent="0.25">
      <c r="A662" s="35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85"/>
      <c r="O662" s="90"/>
      <c r="P662" s="136"/>
      <c r="Q662" s="136"/>
      <c r="R662" s="136"/>
      <c r="S662" s="136"/>
      <c r="T662" s="136"/>
      <c r="U662" s="136"/>
      <c r="V662" s="86"/>
      <c r="W662" s="86"/>
      <c r="X662" s="87"/>
      <c r="Y662" s="88"/>
      <c r="Z662" s="35"/>
    </row>
    <row r="663" spans="1:26" ht="14.25" customHeight="1" x14ac:dyDescent="0.25">
      <c r="A663" s="35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85"/>
      <c r="O663" s="90"/>
      <c r="P663" s="136"/>
      <c r="Q663" s="136"/>
      <c r="R663" s="136"/>
      <c r="S663" s="136"/>
      <c r="T663" s="136"/>
      <c r="U663" s="136"/>
      <c r="V663" s="86"/>
      <c r="W663" s="86"/>
      <c r="X663" s="87"/>
      <c r="Y663" s="88"/>
      <c r="Z663" s="35"/>
    </row>
    <row r="664" spans="1:26" ht="14.25" customHeight="1" x14ac:dyDescent="0.25">
      <c r="A664" s="35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85"/>
      <c r="O664" s="90"/>
      <c r="P664" s="136"/>
      <c r="Q664" s="136"/>
      <c r="R664" s="136"/>
      <c r="S664" s="136"/>
      <c r="T664" s="136"/>
      <c r="U664" s="136"/>
      <c r="V664" s="86"/>
      <c r="W664" s="86"/>
      <c r="X664" s="87"/>
      <c r="Y664" s="88"/>
      <c r="Z664" s="35"/>
    </row>
    <row r="665" spans="1:26" ht="14.25" customHeight="1" x14ac:dyDescent="0.25">
      <c r="A665" s="35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85"/>
      <c r="O665" s="90"/>
      <c r="P665" s="136"/>
      <c r="Q665" s="136"/>
      <c r="R665" s="136"/>
      <c r="S665" s="136"/>
      <c r="T665" s="136"/>
      <c r="U665" s="136"/>
      <c r="V665" s="86"/>
      <c r="W665" s="86"/>
      <c r="X665" s="87"/>
      <c r="Y665" s="88"/>
      <c r="Z665" s="35"/>
    </row>
    <row r="666" spans="1:26" ht="14.25" customHeight="1" x14ac:dyDescent="0.25">
      <c r="A666" s="35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85"/>
      <c r="O666" s="90"/>
      <c r="P666" s="136"/>
      <c r="Q666" s="136"/>
      <c r="R666" s="136"/>
      <c r="S666" s="136"/>
      <c r="T666" s="136"/>
      <c r="U666" s="136"/>
      <c r="V666" s="86"/>
      <c r="W666" s="86"/>
      <c r="X666" s="87"/>
      <c r="Y666" s="88"/>
      <c r="Z666" s="35"/>
    </row>
    <row r="667" spans="1:26" ht="14.25" customHeight="1" x14ac:dyDescent="0.25">
      <c r="A667" s="35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85"/>
      <c r="O667" s="90"/>
      <c r="P667" s="136"/>
      <c r="Q667" s="136"/>
      <c r="R667" s="136"/>
      <c r="S667" s="136"/>
      <c r="T667" s="136"/>
      <c r="U667" s="136"/>
      <c r="V667" s="86"/>
      <c r="W667" s="86"/>
      <c r="X667" s="87"/>
      <c r="Y667" s="88"/>
      <c r="Z667" s="35"/>
    </row>
    <row r="668" spans="1:26" ht="14.25" customHeight="1" x14ac:dyDescent="0.25">
      <c r="A668" s="35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85"/>
      <c r="O668" s="90"/>
      <c r="P668" s="136"/>
      <c r="Q668" s="136"/>
      <c r="R668" s="136"/>
      <c r="S668" s="136"/>
      <c r="T668" s="136"/>
      <c r="U668" s="136"/>
      <c r="V668" s="86"/>
      <c r="W668" s="86"/>
      <c r="X668" s="87"/>
      <c r="Y668" s="88"/>
      <c r="Z668" s="35"/>
    </row>
    <row r="669" spans="1:26" ht="14.25" customHeight="1" x14ac:dyDescent="0.25">
      <c r="A669" s="35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85"/>
      <c r="O669" s="90"/>
      <c r="P669" s="136"/>
      <c r="Q669" s="136"/>
      <c r="R669" s="136"/>
      <c r="S669" s="136"/>
      <c r="T669" s="136"/>
      <c r="U669" s="136"/>
      <c r="V669" s="86"/>
      <c r="W669" s="86"/>
      <c r="X669" s="87"/>
      <c r="Y669" s="88"/>
      <c r="Z669" s="35"/>
    </row>
    <row r="670" spans="1:26" ht="14.25" customHeight="1" x14ac:dyDescent="0.25">
      <c r="A670" s="35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85"/>
      <c r="O670" s="90"/>
      <c r="P670" s="136"/>
      <c r="Q670" s="136"/>
      <c r="R670" s="136"/>
      <c r="S670" s="136"/>
      <c r="T670" s="136"/>
      <c r="U670" s="136"/>
      <c r="V670" s="86"/>
      <c r="W670" s="86"/>
      <c r="X670" s="87"/>
      <c r="Y670" s="88"/>
      <c r="Z670" s="35"/>
    </row>
    <row r="671" spans="1:26" ht="14.25" customHeight="1" x14ac:dyDescent="0.25">
      <c r="A671" s="35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85"/>
      <c r="O671" s="90"/>
      <c r="P671" s="136"/>
      <c r="Q671" s="136"/>
      <c r="R671" s="136"/>
      <c r="S671" s="136"/>
      <c r="T671" s="136"/>
      <c r="U671" s="136"/>
      <c r="V671" s="86"/>
      <c r="W671" s="86"/>
      <c r="X671" s="87"/>
      <c r="Y671" s="88"/>
      <c r="Z671" s="35"/>
    </row>
    <row r="672" spans="1:26" ht="14.25" customHeight="1" x14ac:dyDescent="0.25">
      <c r="A672" s="35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85"/>
      <c r="O672" s="90"/>
      <c r="P672" s="136"/>
      <c r="Q672" s="136"/>
      <c r="R672" s="136"/>
      <c r="S672" s="136"/>
      <c r="T672" s="136"/>
      <c r="U672" s="136"/>
      <c r="V672" s="86"/>
      <c r="W672" s="86"/>
      <c r="X672" s="87"/>
      <c r="Y672" s="88"/>
      <c r="Z672" s="35"/>
    </row>
    <row r="673" spans="1:26" ht="14.25" customHeight="1" x14ac:dyDescent="0.25">
      <c r="A673" s="35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85"/>
      <c r="O673" s="90"/>
      <c r="P673" s="136"/>
      <c r="Q673" s="136"/>
      <c r="R673" s="136"/>
      <c r="S673" s="136"/>
      <c r="T673" s="136"/>
      <c r="U673" s="136"/>
      <c r="V673" s="86"/>
      <c r="W673" s="86"/>
      <c r="X673" s="87"/>
      <c r="Y673" s="88"/>
      <c r="Z673" s="35"/>
    </row>
    <row r="674" spans="1:26" ht="14.25" customHeight="1" x14ac:dyDescent="0.25">
      <c r="A674" s="35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85"/>
      <c r="O674" s="90"/>
      <c r="P674" s="136"/>
      <c r="Q674" s="136"/>
      <c r="R674" s="136"/>
      <c r="S674" s="136"/>
      <c r="T674" s="136"/>
      <c r="U674" s="136"/>
      <c r="V674" s="86"/>
      <c r="W674" s="86"/>
      <c r="X674" s="87"/>
      <c r="Y674" s="88"/>
      <c r="Z674" s="35"/>
    </row>
    <row r="675" spans="1:26" ht="14.25" customHeight="1" x14ac:dyDescent="0.25">
      <c r="A675" s="35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85"/>
      <c r="O675" s="90"/>
      <c r="P675" s="136"/>
      <c r="Q675" s="136"/>
      <c r="R675" s="136"/>
      <c r="S675" s="136"/>
      <c r="T675" s="136"/>
      <c r="U675" s="136"/>
      <c r="V675" s="86"/>
      <c r="W675" s="86"/>
      <c r="X675" s="87"/>
      <c r="Y675" s="88"/>
      <c r="Z675" s="35"/>
    </row>
    <row r="676" spans="1:26" ht="14.25" customHeight="1" x14ac:dyDescent="0.25">
      <c r="A676" s="35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85"/>
      <c r="O676" s="90"/>
      <c r="P676" s="136"/>
      <c r="Q676" s="136"/>
      <c r="R676" s="136"/>
      <c r="S676" s="136"/>
      <c r="T676" s="136"/>
      <c r="U676" s="136"/>
      <c r="V676" s="86"/>
      <c r="W676" s="86"/>
      <c r="X676" s="87"/>
      <c r="Y676" s="88"/>
      <c r="Z676" s="35"/>
    </row>
    <row r="677" spans="1:26" ht="14.25" customHeight="1" x14ac:dyDescent="0.25">
      <c r="A677" s="35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85"/>
      <c r="O677" s="90"/>
      <c r="P677" s="136"/>
      <c r="Q677" s="136"/>
      <c r="R677" s="136"/>
      <c r="S677" s="136"/>
      <c r="T677" s="136"/>
      <c r="U677" s="136"/>
      <c r="V677" s="86"/>
      <c r="W677" s="86"/>
      <c r="X677" s="87"/>
      <c r="Y677" s="88"/>
      <c r="Z677" s="35"/>
    </row>
    <row r="678" spans="1:26" ht="14.25" customHeight="1" x14ac:dyDescent="0.25">
      <c r="A678" s="35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85"/>
      <c r="O678" s="90"/>
      <c r="P678" s="136"/>
      <c r="Q678" s="136"/>
      <c r="R678" s="136"/>
      <c r="S678" s="136"/>
      <c r="T678" s="136"/>
      <c r="U678" s="136"/>
      <c r="V678" s="86"/>
      <c r="W678" s="86"/>
      <c r="X678" s="87"/>
      <c r="Y678" s="88"/>
      <c r="Z678" s="35"/>
    </row>
    <row r="679" spans="1:26" ht="14.25" customHeight="1" x14ac:dyDescent="0.25">
      <c r="A679" s="35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85"/>
      <c r="O679" s="90"/>
      <c r="P679" s="136"/>
      <c r="Q679" s="136"/>
      <c r="R679" s="136"/>
      <c r="S679" s="136"/>
      <c r="T679" s="136"/>
      <c r="U679" s="136"/>
      <c r="V679" s="86"/>
      <c r="W679" s="86"/>
      <c r="X679" s="87"/>
      <c r="Y679" s="88"/>
      <c r="Z679" s="35"/>
    </row>
    <row r="680" spans="1:26" ht="14.25" customHeight="1" x14ac:dyDescent="0.25">
      <c r="A680" s="35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85"/>
      <c r="O680" s="90"/>
      <c r="P680" s="136"/>
      <c r="Q680" s="136"/>
      <c r="R680" s="136"/>
      <c r="S680" s="136"/>
      <c r="T680" s="136"/>
      <c r="U680" s="136"/>
      <c r="V680" s="86"/>
      <c r="W680" s="86"/>
      <c r="X680" s="87"/>
      <c r="Y680" s="88"/>
      <c r="Z680" s="35"/>
    </row>
    <row r="681" spans="1:26" ht="14.25" customHeight="1" x14ac:dyDescent="0.25">
      <c r="A681" s="35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85"/>
      <c r="O681" s="90"/>
      <c r="P681" s="136"/>
      <c r="Q681" s="136"/>
      <c r="R681" s="136"/>
      <c r="S681" s="136"/>
      <c r="T681" s="136"/>
      <c r="U681" s="136"/>
      <c r="V681" s="86"/>
      <c r="W681" s="86"/>
      <c r="X681" s="87"/>
      <c r="Y681" s="88"/>
      <c r="Z681" s="35"/>
    </row>
    <row r="682" spans="1:26" ht="14.25" customHeight="1" x14ac:dyDescent="0.25">
      <c r="A682" s="35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85"/>
      <c r="O682" s="90"/>
      <c r="P682" s="136"/>
      <c r="Q682" s="136"/>
      <c r="R682" s="136"/>
      <c r="S682" s="136"/>
      <c r="T682" s="136"/>
      <c r="U682" s="136"/>
      <c r="V682" s="86"/>
      <c r="W682" s="86"/>
      <c r="X682" s="87"/>
      <c r="Y682" s="88"/>
      <c r="Z682" s="35"/>
    </row>
    <row r="683" spans="1:26" ht="14.25" customHeight="1" x14ac:dyDescent="0.25">
      <c r="A683" s="35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85"/>
      <c r="O683" s="90"/>
      <c r="P683" s="136"/>
      <c r="Q683" s="136"/>
      <c r="R683" s="136"/>
      <c r="S683" s="136"/>
      <c r="T683" s="136"/>
      <c r="U683" s="136"/>
      <c r="V683" s="86"/>
      <c r="W683" s="86"/>
      <c r="X683" s="87"/>
      <c r="Y683" s="88"/>
      <c r="Z683" s="35"/>
    </row>
    <row r="684" spans="1:26" ht="14.25" customHeight="1" x14ac:dyDescent="0.25">
      <c r="A684" s="35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85"/>
      <c r="O684" s="90"/>
      <c r="P684" s="136"/>
      <c r="Q684" s="136"/>
      <c r="R684" s="136"/>
      <c r="S684" s="136"/>
      <c r="T684" s="136"/>
      <c r="U684" s="136"/>
      <c r="V684" s="86"/>
      <c r="W684" s="86"/>
      <c r="X684" s="87"/>
      <c r="Y684" s="88"/>
      <c r="Z684" s="35"/>
    </row>
    <row r="685" spans="1:26" ht="14.25" customHeight="1" x14ac:dyDescent="0.25">
      <c r="A685" s="35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85"/>
      <c r="O685" s="90"/>
      <c r="P685" s="136"/>
      <c r="Q685" s="136"/>
      <c r="R685" s="136"/>
      <c r="S685" s="136"/>
      <c r="T685" s="136"/>
      <c r="U685" s="136"/>
      <c r="V685" s="86"/>
      <c r="W685" s="86"/>
      <c r="X685" s="87"/>
      <c r="Y685" s="88"/>
      <c r="Z685" s="35"/>
    </row>
    <row r="686" spans="1:26" ht="14.25" customHeight="1" x14ac:dyDescent="0.25">
      <c r="A686" s="35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85"/>
      <c r="O686" s="90"/>
      <c r="P686" s="136"/>
      <c r="Q686" s="136"/>
      <c r="R686" s="136"/>
      <c r="S686" s="136"/>
      <c r="T686" s="136"/>
      <c r="U686" s="136"/>
      <c r="V686" s="86"/>
      <c r="W686" s="86"/>
      <c r="X686" s="87"/>
      <c r="Y686" s="88"/>
      <c r="Z686" s="35"/>
    </row>
    <row r="687" spans="1:26" ht="14.25" customHeight="1" x14ac:dyDescent="0.25">
      <c r="A687" s="35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85"/>
      <c r="O687" s="90"/>
      <c r="P687" s="136"/>
      <c r="Q687" s="136"/>
      <c r="R687" s="136"/>
      <c r="S687" s="136"/>
      <c r="T687" s="136"/>
      <c r="U687" s="136"/>
      <c r="V687" s="86"/>
      <c r="W687" s="86"/>
      <c r="X687" s="87"/>
      <c r="Y687" s="88"/>
      <c r="Z687" s="35"/>
    </row>
    <row r="688" spans="1:26" ht="14.25" customHeight="1" x14ac:dyDescent="0.25">
      <c r="A688" s="35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85"/>
      <c r="O688" s="90"/>
      <c r="P688" s="136"/>
      <c r="Q688" s="136"/>
      <c r="R688" s="136"/>
      <c r="S688" s="136"/>
      <c r="T688" s="136"/>
      <c r="U688" s="136"/>
      <c r="V688" s="86"/>
      <c r="W688" s="86"/>
      <c r="X688" s="87"/>
      <c r="Y688" s="88"/>
      <c r="Z688" s="35"/>
    </row>
    <row r="689" spans="1:26" ht="14.25" customHeight="1" x14ac:dyDescent="0.25">
      <c r="A689" s="35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85"/>
      <c r="O689" s="90"/>
      <c r="P689" s="136"/>
      <c r="Q689" s="136"/>
      <c r="R689" s="136"/>
      <c r="S689" s="136"/>
      <c r="T689" s="136"/>
      <c r="U689" s="136"/>
      <c r="V689" s="86"/>
      <c r="W689" s="86"/>
      <c r="X689" s="87"/>
      <c r="Y689" s="88"/>
      <c r="Z689" s="35"/>
    </row>
    <row r="690" spans="1:26" ht="14.25" customHeight="1" x14ac:dyDescent="0.25">
      <c r="A690" s="35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85"/>
      <c r="O690" s="90"/>
      <c r="P690" s="136"/>
      <c r="Q690" s="136"/>
      <c r="R690" s="136"/>
      <c r="S690" s="136"/>
      <c r="T690" s="136"/>
      <c r="U690" s="136"/>
      <c r="V690" s="86"/>
      <c r="W690" s="86"/>
      <c r="X690" s="87"/>
      <c r="Y690" s="88"/>
      <c r="Z690" s="35"/>
    </row>
    <row r="691" spans="1:26" ht="14.25" customHeight="1" x14ac:dyDescent="0.25">
      <c r="A691" s="35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85"/>
      <c r="O691" s="90"/>
      <c r="P691" s="136"/>
      <c r="Q691" s="136"/>
      <c r="R691" s="136"/>
      <c r="S691" s="136"/>
      <c r="T691" s="136"/>
      <c r="U691" s="136"/>
      <c r="V691" s="86"/>
      <c r="W691" s="86"/>
      <c r="X691" s="87"/>
      <c r="Y691" s="88"/>
      <c r="Z691" s="35"/>
    </row>
    <row r="692" spans="1:26" ht="14.25" customHeight="1" x14ac:dyDescent="0.25">
      <c r="A692" s="35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85"/>
      <c r="O692" s="90"/>
      <c r="P692" s="136"/>
      <c r="Q692" s="136"/>
      <c r="R692" s="136"/>
      <c r="S692" s="136"/>
      <c r="T692" s="136"/>
      <c r="U692" s="136"/>
      <c r="V692" s="86"/>
      <c r="W692" s="86"/>
      <c r="X692" s="87"/>
      <c r="Y692" s="88"/>
      <c r="Z692" s="35"/>
    </row>
    <row r="693" spans="1:26" ht="14.25" customHeight="1" x14ac:dyDescent="0.25">
      <c r="A693" s="35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85"/>
      <c r="O693" s="90"/>
      <c r="P693" s="136"/>
      <c r="Q693" s="136"/>
      <c r="R693" s="136"/>
      <c r="S693" s="136"/>
      <c r="T693" s="136"/>
      <c r="U693" s="136"/>
      <c r="V693" s="86"/>
      <c r="W693" s="86"/>
      <c r="X693" s="87"/>
      <c r="Y693" s="88"/>
      <c r="Z693" s="35"/>
    </row>
    <row r="694" spans="1:26" ht="14.25" customHeight="1" x14ac:dyDescent="0.25">
      <c r="A694" s="35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85"/>
      <c r="O694" s="90"/>
      <c r="P694" s="136"/>
      <c r="Q694" s="136"/>
      <c r="R694" s="136"/>
      <c r="S694" s="136"/>
      <c r="T694" s="136"/>
      <c r="U694" s="136"/>
      <c r="V694" s="86"/>
      <c r="W694" s="86"/>
      <c r="X694" s="87"/>
      <c r="Y694" s="88"/>
      <c r="Z694" s="35"/>
    </row>
    <row r="695" spans="1:26" ht="14.25" customHeight="1" x14ac:dyDescent="0.25">
      <c r="A695" s="35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85"/>
      <c r="O695" s="90"/>
      <c r="P695" s="136"/>
      <c r="Q695" s="136"/>
      <c r="R695" s="136"/>
      <c r="S695" s="136"/>
      <c r="T695" s="136"/>
      <c r="U695" s="136"/>
      <c r="V695" s="86"/>
      <c r="W695" s="86"/>
      <c r="X695" s="87"/>
      <c r="Y695" s="88"/>
      <c r="Z695" s="35"/>
    </row>
    <row r="696" spans="1:26" ht="14.25" customHeight="1" x14ac:dyDescent="0.25">
      <c r="A696" s="35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85"/>
      <c r="O696" s="90"/>
      <c r="P696" s="136"/>
      <c r="Q696" s="136"/>
      <c r="R696" s="136"/>
      <c r="S696" s="136"/>
      <c r="T696" s="136"/>
      <c r="U696" s="136"/>
      <c r="V696" s="86"/>
      <c r="W696" s="86"/>
      <c r="X696" s="87"/>
      <c r="Y696" s="88"/>
      <c r="Z696" s="35"/>
    </row>
    <row r="697" spans="1:26" ht="14.25" customHeight="1" x14ac:dyDescent="0.25">
      <c r="A697" s="35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85"/>
      <c r="O697" s="90"/>
      <c r="P697" s="136"/>
      <c r="Q697" s="136"/>
      <c r="R697" s="136"/>
      <c r="S697" s="136"/>
      <c r="T697" s="136"/>
      <c r="U697" s="136"/>
      <c r="V697" s="86"/>
      <c r="W697" s="86"/>
      <c r="X697" s="87"/>
      <c r="Y697" s="88"/>
      <c r="Z697" s="35"/>
    </row>
    <row r="698" spans="1:26" ht="14.25" customHeight="1" x14ac:dyDescent="0.25">
      <c r="A698" s="35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85"/>
      <c r="O698" s="90"/>
      <c r="P698" s="136"/>
      <c r="Q698" s="136"/>
      <c r="R698" s="136"/>
      <c r="S698" s="136"/>
      <c r="T698" s="136"/>
      <c r="U698" s="136"/>
      <c r="V698" s="86"/>
      <c r="W698" s="86"/>
      <c r="X698" s="87"/>
      <c r="Y698" s="88"/>
      <c r="Z698" s="35"/>
    </row>
    <row r="699" spans="1:26" ht="14.25" customHeight="1" x14ac:dyDescent="0.25">
      <c r="A699" s="35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85"/>
      <c r="O699" s="90"/>
      <c r="P699" s="136"/>
      <c r="Q699" s="136"/>
      <c r="R699" s="136"/>
      <c r="S699" s="136"/>
      <c r="T699" s="136"/>
      <c r="U699" s="136"/>
      <c r="V699" s="86"/>
      <c r="W699" s="86"/>
      <c r="X699" s="87"/>
      <c r="Y699" s="88"/>
      <c r="Z699" s="35"/>
    </row>
    <row r="700" spans="1:26" ht="14.25" customHeight="1" x14ac:dyDescent="0.25">
      <c r="A700" s="35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85"/>
      <c r="O700" s="90"/>
      <c r="P700" s="136"/>
      <c r="Q700" s="136"/>
      <c r="R700" s="136"/>
      <c r="S700" s="136"/>
      <c r="T700" s="136"/>
      <c r="U700" s="136"/>
      <c r="V700" s="86"/>
      <c r="W700" s="86"/>
      <c r="X700" s="87"/>
      <c r="Y700" s="88"/>
      <c r="Z700" s="35"/>
    </row>
    <row r="701" spans="1:26" ht="14.25" customHeight="1" x14ac:dyDescent="0.25">
      <c r="A701" s="35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85"/>
      <c r="O701" s="90"/>
      <c r="P701" s="136"/>
      <c r="Q701" s="136"/>
      <c r="R701" s="136"/>
      <c r="S701" s="136"/>
      <c r="T701" s="136"/>
      <c r="U701" s="136"/>
      <c r="V701" s="86"/>
      <c r="W701" s="86"/>
      <c r="X701" s="87"/>
      <c r="Y701" s="88"/>
      <c r="Z701" s="35"/>
    </row>
    <row r="702" spans="1:26" ht="14.25" customHeight="1" x14ac:dyDescent="0.25">
      <c r="A702" s="35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85"/>
      <c r="O702" s="90"/>
      <c r="P702" s="136"/>
      <c r="Q702" s="136"/>
      <c r="R702" s="136"/>
      <c r="S702" s="136"/>
      <c r="T702" s="136"/>
      <c r="U702" s="136"/>
      <c r="V702" s="86"/>
      <c r="W702" s="86"/>
      <c r="X702" s="87"/>
      <c r="Y702" s="88"/>
      <c r="Z702" s="35"/>
    </row>
    <row r="703" spans="1:26" ht="14.25" customHeight="1" x14ac:dyDescent="0.25">
      <c r="A703" s="35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85"/>
      <c r="O703" s="90"/>
      <c r="P703" s="136"/>
      <c r="Q703" s="136"/>
      <c r="R703" s="136"/>
      <c r="S703" s="136"/>
      <c r="T703" s="136"/>
      <c r="U703" s="136"/>
      <c r="V703" s="86"/>
      <c r="W703" s="86"/>
      <c r="X703" s="87"/>
      <c r="Y703" s="88"/>
      <c r="Z703" s="35"/>
    </row>
    <row r="704" spans="1:26" ht="14.25" customHeight="1" x14ac:dyDescent="0.25">
      <c r="A704" s="35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85"/>
      <c r="O704" s="90"/>
      <c r="P704" s="136"/>
      <c r="Q704" s="136"/>
      <c r="R704" s="136"/>
      <c r="S704" s="136"/>
      <c r="T704" s="136"/>
      <c r="U704" s="136"/>
      <c r="V704" s="86"/>
      <c r="W704" s="86"/>
      <c r="X704" s="87"/>
      <c r="Y704" s="88"/>
      <c r="Z704" s="35"/>
    </row>
    <row r="705" spans="1:26" ht="14.25" customHeight="1" x14ac:dyDescent="0.25">
      <c r="A705" s="35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85"/>
      <c r="O705" s="90"/>
      <c r="P705" s="136"/>
      <c r="Q705" s="136"/>
      <c r="R705" s="136"/>
      <c r="S705" s="136"/>
      <c r="T705" s="136"/>
      <c r="U705" s="136"/>
      <c r="V705" s="86"/>
      <c r="W705" s="86"/>
      <c r="X705" s="87"/>
      <c r="Y705" s="88"/>
      <c r="Z705" s="35"/>
    </row>
    <row r="706" spans="1:26" ht="14.25" customHeight="1" x14ac:dyDescent="0.25">
      <c r="A706" s="35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85"/>
      <c r="O706" s="90"/>
      <c r="P706" s="136"/>
      <c r="Q706" s="136"/>
      <c r="R706" s="136"/>
      <c r="S706" s="136"/>
      <c r="T706" s="136"/>
      <c r="U706" s="136"/>
      <c r="V706" s="86"/>
      <c r="W706" s="86"/>
      <c r="X706" s="87"/>
      <c r="Y706" s="88"/>
      <c r="Z706" s="35"/>
    </row>
    <row r="707" spans="1:26" ht="14.25" customHeight="1" x14ac:dyDescent="0.25">
      <c r="A707" s="35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85"/>
      <c r="O707" s="90"/>
      <c r="P707" s="136"/>
      <c r="Q707" s="136"/>
      <c r="R707" s="136"/>
      <c r="S707" s="136"/>
      <c r="T707" s="136"/>
      <c r="U707" s="136"/>
      <c r="V707" s="86"/>
      <c r="W707" s="86"/>
      <c r="X707" s="87"/>
      <c r="Y707" s="88"/>
      <c r="Z707" s="35"/>
    </row>
    <row r="708" spans="1:26" ht="14.25" customHeight="1" x14ac:dyDescent="0.25">
      <c r="A708" s="35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85"/>
      <c r="O708" s="90"/>
      <c r="P708" s="136"/>
      <c r="Q708" s="136"/>
      <c r="R708" s="136"/>
      <c r="S708" s="136"/>
      <c r="T708" s="136"/>
      <c r="U708" s="136"/>
      <c r="V708" s="86"/>
      <c r="W708" s="86"/>
      <c r="X708" s="87"/>
      <c r="Y708" s="88"/>
      <c r="Z708" s="35"/>
    </row>
    <row r="709" spans="1:26" ht="14.25" customHeight="1" x14ac:dyDescent="0.25">
      <c r="A709" s="35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85"/>
      <c r="O709" s="90"/>
      <c r="P709" s="136"/>
      <c r="Q709" s="136"/>
      <c r="R709" s="136"/>
      <c r="S709" s="136"/>
      <c r="T709" s="136"/>
      <c r="U709" s="136"/>
      <c r="V709" s="86"/>
      <c r="W709" s="86"/>
      <c r="X709" s="87"/>
      <c r="Y709" s="88"/>
      <c r="Z709" s="35"/>
    </row>
    <row r="710" spans="1:26" ht="14.25" customHeight="1" x14ac:dyDescent="0.25">
      <c r="A710" s="35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85"/>
      <c r="O710" s="90"/>
      <c r="P710" s="136"/>
      <c r="Q710" s="136"/>
      <c r="R710" s="136"/>
      <c r="S710" s="136"/>
      <c r="T710" s="136"/>
      <c r="U710" s="136"/>
      <c r="V710" s="86"/>
      <c r="W710" s="86"/>
      <c r="X710" s="87"/>
      <c r="Y710" s="88"/>
      <c r="Z710" s="35"/>
    </row>
    <row r="711" spans="1:26" ht="14.25" customHeight="1" x14ac:dyDescent="0.25">
      <c r="A711" s="35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85"/>
      <c r="O711" s="90"/>
      <c r="P711" s="136"/>
      <c r="Q711" s="136"/>
      <c r="R711" s="136"/>
      <c r="S711" s="136"/>
      <c r="T711" s="136"/>
      <c r="U711" s="136"/>
      <c r="V711" s="86"/>
      <c r="W711" s="86"/>
      <c r="X711" s="87"/>
      <c r="Y711" s="88"/>
      <c r="Z711" s="35"/>
    </row>
    <row r="712" spans="1:26" ht="14.25" customHeight="1" x14ac:dyDescent="0.25">
      <c r="A712" s="35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85"/>
      <c r="O712" s="90"/>
      <c r="P712" s="136"/>
      <c r="Q712" s="136"/>
      <c r="R712" s="136"/>
      <c r="S712" s="136"/>
      <c r="T712" s="136"/>
      <c r="U712" s="136"/>
      <c r="V712" s="86"/>
      <c r="W712" s="86"/>
      <c r="X712" s="87"/>
      <c r="Y712" s="88"/>
      <c r="Z712" s="35"/>
    </row>
    <row r="713" spans="1:26" ht="14.25" customHeight="1" x14ac:dyDescent="0.25">
      <c r="A713" s="35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85"/>
      <c r="O713" s="90"/>
      <c r="P713" s="136"/>
      <c r="Q713" s="136"/>
      <c r="R713" s="136"/>
      <c r="S713" s="136"/>
      <c r="T713" s="136"/>
      <c r="U713" s="136"/>
      <c r="V713" s="86"/>
      <c r="W713" s="86"/>
      <c r="X713" s="87"/>
      <c r="Y713" s="88"/>
      <c r="Z713" s="35"/>
    </row>
    <row r="714" spans="1:26" ht="14.25" customHeight="1" x14ac:dyDescent="0.25">
      <c r="A714" s="35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85"/>
      <c r="O714" s="90"/>
      <c r="P714" s="136"/>
      <c r="Q714" s="136"/>
      <c r="R714" s="136"/>
      <c r="S714" s="136"/>
      <c r="T714" s="136"/>
      <c r="U714" s="136"/>
      <c r="V714" s="86"/>
      <c r="W714" s="86"/>
      <c r="X714" s="87"/>
      <c r="Y714" s="88"/>
      <c r="Z714" s="35"/>
    </row>
    <row r="715" spans="1:26" ht="14.25" customHeight="1" x14ac:dyDescent="0.25">
      <c r="A715" s="35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85"/>
      <c r="O715" s="90"/>
      <c r="P715" s="136"/>
      <c r="Q715" s="136"/>
      <c r="R715" s="136"/>
      <c r="S715" s="136"/>
      <c r="T715" s="136"/>
      <c r="U715" s="136"/>
      <c r="V715" s="86"/>
      <c r="W715" s="86"/>
      <c r="X715" s="87"/>
      <c r="Y715" s="88"/>
      <c r="Z715" s="35"/>
    </row>
    <row r="716" spans="1:26" ht="14.25" customHeight="1" x14ac:dyDescent="0.25">
      <c r="A716" s="35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85"/>
      <c r="O716" s="90"/>
      <c r="P716" s="136"/>
      <c r="Q716" s="136"/>
      <c r="R716" s="136"/>
      <c r="S716" s="136"/>
      <c r="T716" s="136"/>
      <c r="U716" s="136"/>
      <c r="V716" s="86"/>
      <c r="W716" s="86"/>
      <c r="X716" s="87"/>
      <c r="Y716" s="88"/>
      <c r="Z716" s="35"/>
    </row>
    <row r="717" spans="1:26" ht="14.25" customHeight="1" x14ac:dyDescent="0.25">
      <c r="A717" s="35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85"/>
      <c r="O717" s="90"/>
      <c r="P717" s="136"/>
      <c r="Q717" s="136"/>
      <c r="R717" s="136"/>
      <c r="S717" s="136"/>
      <c r="T717" s="136"/>
      <c r="U717" s="136"/>
      <c r="V717" s="86"/>
      <c r="W717" s="86"/>
      <c r="X717" s="87"/>
      <c r="Y717" s="88"/>
      <c r="Z717" s="35"/>
    </row>
    <row r="718" spans="1:26" ht="14.25" customHeight="1" x14ac:dyDescent="0.25">
      <c r="A718" s="35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85"/>
      <c r="O718" s="90"/>
      <c r="P718" s="136"/>
      <c r="Q718" s="136"/>
      <c r="R718" s="136"/>
      <c r="S718" s="136"/>
      <c r="T718" s="136"/>
      <c r="U718" s="136"/>
      <c r="V718" s="86"/>
      <c r="W718" s="86"/>
      <c r="X718" s="87"/>
      <c r="Y718" s="88"/>
      <c r="Z718" s="35"/>
    </row>
    <row r="719" spans="1:26" ht="14.25" customHeight="1" x14ac:dyDescent="0.25">
      <c r="A719" s="35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85"/>
      <c r="O719" s="90"/>
      <c r="P719" s="136"/>
      <c r="Q719" s="136"/>
      <c r="R719" s="136"/>
      <c r="S719" s="136"/>
      <c r="T719" s="136"/>
      <c r="U719" s="136"/>
      <c r="V719" s="86"/>
      <c r="W719" s="86"/>
      <c r="X719" s="87"/>
      <c r="Y719" s="88"/>
      <c r="Z719" s="35"/>
    </row>
    <row r="720" spans="1:26" ht="14.25" customHeight="1" x14ac:dyDescent="0.25">
      <c r="A720" s="35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85"/>
      <c r="O720" s="90"/>
      <c r="P720" s="136"/>
      <c r="Q720" s="136"/>
      <c r="R720" s="136"/>
      <c r="S720" s="136"/>
      <c r="T720" s="136"/>
      <c r="U720" s="136"/>
      <c r="V720" s="86"/>
      <c r="W720" s="86"/>
      <c r="X720" s="87"/>
      <c r="Y720" s="88"/>
      <c r="Z720" s="35"/>
    </row>
    <row r="721" spans="1:26" ht="14.25" customHeight="1" x14ac:dyDescent="0.25">
      <c r="A721" s="35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85"/>
      <c r="O721" s="90"/>
      <c r="P721" s="136"/>
      <c r="Q721" s="136"/>
      <c r="R721" s="136"/>
      <c r="S721" s="136"/>
      <c r="T721" s="136"/>
      <c r="U721" s="136"/>
      <c r="V721" s="86"/>
      <c r="W721" s="86"/>
      <c r="X721" s="87"/>
      <c r="Y721" s="88"/>
      <c r="Z721" s="35"/>
    </row>
    <row r="722" spans="1:26" ht="14.25" customHeight="1" x14ac:dyDescent="0.25">
      <c r="A722" s="35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85"/>
      <c r="O722" s="90"/>
      <c r="P722" s="136"/>
      <c r="Q722" s="136"/>
      <c r="R722" s="136"/>
      <c r="S722" s="136"/>
      <c r="T722" s="136"/>
      <c r="U722" s="136"/>
      <c r="V722" s="86"/>
      <c r="W722" s="86"/>
      <c r="X722" s="87"/>
      <c r="Y722" s="88"/>
      <c r="Z722" s="35"/>
    </row>
    <row r="723" spans="1:26" ht="14.25" customHeight="1" x14ac:dyDescent="0.25">
      <c r="A723" s="35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85"/>
      <c r="O723" s="90"/>
      <c r="P723" s="136"/>
      <c r="Q723" s="136"/>
      <c r="R723" s="136"/>
      <c r="S723" s="136"/>
      <c r="T723" s="136"/>
      <c r="U723" s="136"/>
      <c r="V723" s="86"/>
      <c r="W723" s="86"/>
      <c r="X723" s="87"/>
      <c r="Y723" s="88"/>
      <c r="Z723" s="35"/>
    </row>
    <row r="724" spans="1:26" ht="14.25" customHeight="1" x14ac:dyDescent="0.25">
      <c r="A724" s="35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85"/>
      <c r="O724" s="90"/>
      <c r="P724" s="136"/>
      <c r="Q724" s="136"/>
      <c r="R724" s="136"/>
      <c r="S724" s="136"/>
      <c r="T724" s="136"/>
      <c r="U724" s="136"/>
      <c r="V724" s="86"/>
      <c r="W724" s="86"/>
      <c r="X724" s="87"/>
      <c r="Y724" s="88"/>
      <c r="Z724" s="35"/>
    </row>
    <row r="725" spans="1:26" ht="14.25" customHeight="1" x14ac:dyDescent="0.25">
      <c r="A725" s="35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85"/>
      <c r="O725" s="90"/>
      <c r="P725" s="136"/>
      <c r="Q725" s="136"/>
      <c r="R725" s="136"/>
      <c r="S725" s="136"/>
      <c r="T725" s="136"/>
      <c r="U725" s="136"/>
      <c r="V725" s="86"/>
      <c r="W725" s="86"/>
      <c r="X725" s="87"/>
      <c r="Y725" s="88"/>
      <c r="Z725" s="35"/>
    </row>
    <row r="726" spans="1:26" ht="14.25" customHeight="1" x14ac:dyDescent="0.25">
      <c r="A726" s="35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85"/>
      <c r="O726" s="90"/>
      <c r="P726" s="136"/>
      <c r="Q726" s="136"/>
      <c r="R726" s="136"/>
      <c r="S726" s="136"/>
      <c r="T726" s="136"/>
      <c r="U726" s="136"/>
      <c r="V726" s="86"/>
      <c r="W726" s="86"/>
      <c r="X726" s="87"/>
      <c r="Y726" s="88"/>
      <c r="Z726" s="35"/>
    </row>
    <row r="727" spans="1:26" ht="14.25" customHeight="1" x14ac:dyDescent="0.25">
      <c r="A727" s="35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85"/>
      <c r="O727" s="90"/>
      <c r="P727" s="136"/>
      <c r="Q727" s="136"/>
      <c r="R727" s="136"/>
      <c r="S727" s="136"/>
      <c r="T727" s="136"/>
      <c r="U727" s="136"/>
      <c r="V727" s="86"/>
      <c r="W727" s="86"/>
      <c r="X727" s="87"/>
      <c r="Y727" s="88"/>
      <c r="Z727" s="35"/>
    </row>
    <row r="728" spans="1:26" ht="14.25" customHeight="1" x14ac:dyDescent="0.25">
      <c r="A728" s="35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85"/>
      <c r="O728" s="90"/>
      <c r="P728" s="136"/>
      <c r="Q728" s="136"/>
      <c r="R728" s="136"/>
      <c r="S728" s="136"/>
      <c r="T728" s="136"/>
      <c r="U728" s="136"/>
      <c r="V728" s="86"/>
      <c r="W728" s="86"/>
      <c r="X728" s="87"/>
      <c r="Y728" s="88"/>
      <c r="Z728" s="35"/>
    </row>
    <row r="729" spans="1:26" ht="14.25" customHeight="1" x14ac:dyDescent="0.25">
      <c r="A729" s="35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85"/>
      <c r="O729" s="90"/>
      <c r="P729" s="136"/>
      <c r="Q729" s="136"/>
      <c r="R729" s="136"/>
      <c r="S729" s="136"/>
      <c r="T729" s="136"/>
      <c r="U729" s="136"/>
      <c r="V729" s="86"/>
      <c r="W729" s="86"/>
      <c r="X729" s="87"/>
      <c r="Y729" s="88"/>
      <c r="Z729" s="35"/>
    </row>
    <row r="730" spans="1:26" ht="14.25" customHeight="1" x14ac:dyDescent="0.25">
      <c r="A730" s="35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85"/>
      <c r="O730" s="90"/>
      <c r="P730" s="136"/>
      <c r="Q730" s="136"/>
      <c r="R730" s="136"/>
      <c r="S730" s="136"/>
      <c r="T730" s="136"/>
      <c r="U730" s="136"/>
      <c r="V730" s="86"/>
      <c r="W730" s="86"/>
      <c r="X730" s="87"/>
      <c r="Y730" s="88"/>
      <c r="Z730" s="35"/>
    </row>
    <row r="731" spans="1:26" ht="14.25" customHeight="1" x14ac:dyDescent="0.25">
      <c r="A731" s="35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85"/>
      <c r="O731" s="90"/>
      <c r="P731" s="136"/>
      <c r="Q731" s="136"/>
      <c r="R731" s="136"/>
      <c r="S731" s="136"/>
      <c r="T731" s="136"/>
      <c r="U731" s="136"/>
      <c r="V731" s="86"/>
      <c r="W731" s="86"/>
      <c r="X731" s="87"/>
      <c r="Y731" s="88"/>
      <c r="Z731" s="35"/>
    </row>
    <row r="732" spans="1:26" ht="14.25" customHeight="1" x14ac:dyDescent="0.25">
      <c r="A732" s="35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85"/>
      <c r="O732" s="90"/>
      <c r="P732" s="136"/>
      <c r="Q732" s="136"/>
      <c r="R732" s="136"/>
      <c r="S732" s="136"/>
      <c r="T732" s="136"/>
      <c r="U732" s="136"/>
      <c r="V732" s="86"/>
      <c r="W732" s="86"/>
      <c r="X732" s="87"/>
      <c r="Y732" s="88"/>
      <c r="Z732" s="35"/>
    </row>
    <row r="733" spans="1:26" ht="14.25" customHeight="1" x14ac:dyDescent="0.25">
      <c r="A733" s="35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85"/>
      <c r="O733" s="90"/>
      <c r="P733" s="136"/>
      <c r="Q733" s="136"/>
      <c r="R733" s="136"/>
      <c r="S733" s="136"/>
      <c r="T733" s="136"/>
      <c r="U733" s="136"/>
      <c r="V733" s="86"/>
      <c r="W733" s="86"/>
      <c r="X733" s="87"/>
      <c r="Y733" s="88"/>
      <c r="Z733" s="35"/>
    </row>
    <row r="734" spans="1:26" ht="14.25" customHeight="1" x14ac:dyDescent="0.25">
      <c r="A734" s="35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85"/>
      <c r="O734" s="90"/>
      <c r="P734" s="136"/>
      <c r="Q734" s="136"/>
      <c r="R734" s="136"/>
      <c r="S734" s="136"/>
      <c r="T734" s="136"/>
      <c r="U734" s="136"/>
      <c r="V734" s="86"/>
      <c r="W734" s="86"/>
      <c r="X734" s="87"/>
      <c r="Y734" s="88"/>
      <c r="Z734" s="35"/>
    </row>
    <row r="735" spans="1:26" ht="14.25" customHeight="1" x14ac:dyDescent="0.25">
      <c r="A735" s="35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85"/>
      <c r="O735" s="90"/>
      <c r="P735" s="136"/>
      <c r="Q735" s="136"/>
      <c r="R735" s="136"/>
      <c r="S735" s="136"/>
      <c r="T735" s="136"/>
      <c r="U735" s="136"/>
      <c r="V735" s="86"/>
      <c r="W735" s="86"/>
      <c r="X735" s="87"/>
      <c r="Y735" s="88"/>
      <c r="Z735" s="35"/>
    </row>
    <row r="736" spans="1:26" ht="14.25" customHeight="1" x14ac:dyDescent="0.25">
      <c r="A736" s="35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85"/>
      <c r="O736" s="90"/>
      <c r="P736" s="136"/>
      <c r="Q736" s="136"/>
      <c r="R736" s="136"/>
      <c r="S736" s="136"/>
      <c r="T736" s="136"/>
      <c r="U736" s="136"/>
      <c r="V736" s="86"/>
      <c r="W736" s="86"/>
      <c r="X736" s="87"/>
      <c r="Y736" s="88"/>
      <c r="Z736" s="35"/>
    </row>
    <row r="737" spans="1:26" ht="14.25" customHeight="1" x14ac:dyDescent="0.25">
      <c r="A737" s="35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85"/>
      <c r="O737" s="90"/>
      <c r="P737" s="136"/>
      <c r="Q737" s="136"/>
      <c r="R737" s="136"/>
      <c r="S737" s="136"/>
      <c r="T737" s="136"/>
      <c r="U737" s="136"/>
      <c r="V737" s="86"/>
      <c r="W737" s="86"/>
      <c r="X737" s="87"/>
      <c r="Y737" s="88"/>
      <c r="Z737" s="35"/>
    </row>
    <row r="738" spans="1:26" ht="14.25" customHeight="1" x14ac:dyDescent="0.25">
      <c r="A738" s="35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85"/>
      <c r="O738" s="90"/>
      <c r="P738" s="136"/>
      <c r="Q738" s="136"/>
      <c r="R738" s="136"/>
      <c r="S738" s="136"/>
      <c r="T738" s="136"/>
      <c r="U738" s="136"/>
      <c r="V738" s="86"/>
      <c r="W738" s="86"/>
      <c r="X738" s="87"/>
      <c r="Y738" s="88"/>
      <c r="Z738" s="35"/>
    </row>
    <row r="739" spans="1:26" ht="14.25" customHeight="1" x14ac:dyDescent="0.25">
      <c r="A739" s="35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85"/>
      <c r="O739" s="90"/>
      <c r="P739" s="136"/>
      <c r="Q739" s="136"/>
      <c r="R739" s="136"/>
      <c r="S739" s="136"/>
      <c r="T739" s="136"/>
      <c r="U739" s="136"/>
      <c r="V739" s="86"/>
      <c r="W739" s="86"/>
      <c r="X739" s="87"/>
      <c r="Y739" s="88"/>
      <c r="Z739" s="35"/>
    </row>
    <row r="740" spans="1:26" ht="14.25" customHeight="1" x14ac:dyDescent="0.25">
      <c r="A740" s="35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85"/>
      <c r="O740" s="90"/>
      <c r="P740" s="136"/>
      <c r="Q740" s="136"/>
      <c r="R740" s="136"/>
      <c r="S740" s="136"/>
      <c r="T740" s="136"/>
      <c r="U740" s="136"/>
      <c r="V740" s="86"/>
      <c r="W740" s="86"/>
      <c r="X740" s="87"/>
      <c r="Y740" s="88"/>
      <c r="Z740" s="35"/>
    </row>
    <row r="741" spans="1:26" ht="14.25" customHeight="1" x14ac:dyDescent="0.25"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85"/>
      <c r="O741" s="90"/>
      <c r="P741" s="136"/>
      <c r="Q741" s="136"/>
      <c r="R741" s="136"/>
      <c r="S741" s="136"/>
      <c r="T741" s="136"/>
      <c r="U741" s="136"/>
      <c r="V741" s="86"/>
      <c r="W741" s="86"/>
      <c r="X741" s="87"/>
      <c r="Y741" s="88"/>
      <c r="Z741" s="35"/>
    </row>
    <row r="742" spans="1:26" ht="14.25" customHeight="1" x14ac:dyDescent="0.25"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85"/>
      <c r="O742" s="90"/>
      <c r="P742" s="136"/>
      <c r="Q742" s="136"/>
      <c r="R742" s="136"/>
      <c r="S742" s="136"/>
      <c r="T742" s="136"/>
      <c r="U742" s="136"/>
      <c r="V742" s="86"/>
      <c r="W742" s="86"/>
      <c r="X742" s="87"/>
      <c r="Y742" s="88"/>
      <c r="Z742" s="35"/>
    </row>
    <row r="743" spans="1:26" ht="14.25" customHeight="1" x14ac:dyDescent="0.25"/>
    <row r="744" spans="1:26" ht="14.25" customHeight="1" x14ac:dyDescent="0.25"/>
    <row r="745" spans="1:26" ht="14.25" customHeight="1" x14ac:dyDescent="0.25"/>
    <row r="746" spans="1:26" ht="14.25" customHeight="1" x14ac:dyDescent="0.25"/>
    <row r="747" spans="1:26" ht="14.25" customHeight="1" x14ac:dyDescent="0.25"/>
    <row r="748" spans="1:26" ht="14.25" customHeight="1" x14ac:dyDescent="0.25"/>
    <row r="749" spans="1:26" ht="14.25" customHeight="1" x14ac:dyDescent="0.25"/>
    <row r="750" spans="1:26" ht="14.25" customHeight="1" x14ac:dyDescent="0.25"/>
    <row r="751" spans="1:26" ht="14.25" customHeight="1" x14ac:dyDescent="0.25"/>
    <row r="752" spans="1:26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</sheetData>
  <mergeCells count="2121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W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B27:D27"/>
    <mergeCell ref="E27:M27"/>
    <mergeCell ref="Q27:V27"/>
    <mergeCell ref="B28:D28"/>
    <mergeCell ref="E28:M28"/>
    <mergeCell ref="Q28:V28"/>
    <mergeCell ref="B25:D25"/>
    <mergeCell ref="E25:M25"/>
    <mergeCell ref="Q25:V25"/>
    <mergeCell ref="B26:D26"/>
    <mergeCell ref="E26:M26"/>
    <mergeCell ref="Q26:V26"/>
    <mergeCell ref="B23:D23"/>
    <mergeCell ref="E23:M23"/>
    <mergeCell ref="Q23:V23"/>
    <mergeCell ref="B24:D24"/>
    <mergeCell ref="E24:M24"/>
    <mergeCell ref="Q24:V24"/>
    <mergeCell ref="B33:D33"/>
    <mergeCell ref="E33:M33"/>
    <mergeCell ref="Q33:V33"/>
    <mergeCell ref="B34:D34"/>
    <mergeCell ref="E34:M34"/>
    <mergeCell ref="Q34:V34"/>
    <mergeCell ref="B31:D31"/>
    <mergeCell ref="E31:M31"/>
    <mergeCell ref="Q31:V31"/>
    <mergeCell ref="B32:D32"/>
    <mergeCell ref="E32:M32"/>
    <mergeCell ref="Q32:V32"/>
    <mergeCell ref="B29:D29"/>
    <mergeCell ref="E29:M29"/>
    <mergeCell ref="Q29:V29"/>
    <mergeCell ref="B30:D30"/>
    <mergeCell ref="E30:M30"/>
    <mergeCell ref="Q30:V30"/>
    <mergeCell ref="B39:D39"/>
    <mergeCell ref="E39:M39"/>
    <mergeCell ref="Q39:V39"/>
    <mergeCell ref="B40:D40"/>
    <mergeCell ref="E40:M40"/>
    <mergeCell ref="Q40:V40"/>
    <mergeCell ref="B37:D37"/>
    <mergeCell ref="E37:M37"/>
    <mergeCell ref="Q37:V37"/>
    <mergeCell ref="B38:D38"/>
    <mergeCell ref="E38:M38"/>
    <mergeCell ref="Q38:V38"/>
    <mergeCell ref="B35:D35"/>
    <mergeCell ref="E35:M35"/>
    <mergeCell ref="Q35:V35"/>
    <mergeCell ref="B36:D36"/>
    <mergeCell ref="E36:M36"/>
    <mergeCell ref="Q36:V36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93:D93"/>
    <mergeCell ref="E93:M93"/>
    <mergeCell ref="P93:U93"/>
    <mergeCell ref="B94:D94"/>
    <mergeCell ref="E94:M94"/>
    <mergeCell ref="P94:U94"/>
    <mergeCell ref="B91:D91"/>
    <mergeCell ref="E91:M91"/>
    <mergeCell ref="P91:U91"/>
    <mergeCell ref="B92:D92"/>
    <mergeCell ref="E92:M92"/>
    <mergeCell ref="P92:U92"/>
    <mergeCell ref="B89:D89"/>
    <mergeCell ref="E89:M89"/>
    <mergeCell ref="P89:U89"/>
    <mergeCell ref="B90:D90"/>
    <mergeCell ref="E90:M90"/>
    <mergeCell ref="P90:U90"/>
    <mergeCell ref="B99:D99"/>
    <mergeCell ref="E99:M99"/>
    <mergeCell ref="P99:U99"/>
    <mergeCell ref="B100:D100"/>
    <mergeCell ref="E100:M100"/>
    <mergeCell ref="P100:U100"/>
    <mergeCell ref="B97:D97"/>
    <mergeCell ref="E97:M97"/>
    <mergeCell ref="P97:U97"/>
    <mergeCell ref="B98:D98"/>
    <mergeCell ref="E98:M98"/>
    <mergeCell ref="P98:U98"/>
    <mergeCell ref="B95:D95"/>
    <mergeCell ref="E95:M95"/>
    <mergeCell ref="P95:U95"/>
    <mergeCell ref="B96:D96"/>
    <mergeCell ref="E96:M96"/>
    <mergeCell ref="P96:U96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P103:U103"/>
    <mergeCell ref="B104:D104"/>
    <mergeCell ref="E104:M104"/>
    <mergeCell ref="P104:U104"/>
    <mergeCell ref="B101:D101"/>
    <mergeCell ref="E101:M101"/>
    <mergeCell ref="P101:U101"/>
    <mergeCell ref="B102:D102"/>
    <mergeCell ref="E102:M102"/>
    <mergeCell ref="P102:U102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21:D121"/>
    <mergeCell ref="H121:K121"/>
    <mergeCell ref="M121:Q121"/>
    <mergeCell ref="B122:D122"/>
    <mergeCell ref="H122:K122"/>
    <mergeCell ref="M122:Q122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27:D127"/>
    <mergeCell ref="H127:K127"/>
    <mergeCell ref="M127:Q127"/>
    <mergeCell ref="B128:D128"/>
    <mergeCell ref="H128:K128"/>
    <mergeCell ref="M128:Q128"/>
    <mergeCell ref="B125:D125"/>
    <mergeCell ref="H125:K125"/>
    <mergeCell ref="M125:Q125"/>
    <mergeCell ref="B126:D126"/>
    <mergeCell ref="H126:K126"/>
    <mergeCell ref="M126:Q126"/>
    <mergeCell ref="B123:D123"/>
    <mergeCell ref="H123:K123"/>
    <mergeCell ref="M123:Q123"/>
    <mergeCell ref="B124:D124"/>
    <mergeCell ref="H124:K124"/>
    <mergeCell ref="M124:Q124"/>
    <mergeCell ref="B135:D135"/>
    <mergeCell ref="E135:M135"/>
    <mergeCell ref="P135:U135"/>
    <mergeCell ref="B136:D136"/>
    <mergeCell ref="E136:M136"/>
    <mergeCell ref="P136:U136"/>
    <mergeCell ref="B133:D133"/>
    <mergeCell ref="E133:M133"/>
    <mergeCell ref="P133:U133"/>
    <mergeCell ref="B134:D134"/>
    <mergeCell ref="E134:M134"/>
    <mergeCell ref="P134:U134"/>
    <mergeCell ref="B129:D129"/>
    <mergeCell ref="H129:K129"/>
    <mergeCell ref="M129:Q129"/>
    <mergeCell ref="B130:D130"/>
    <mergeCell ref="H130:K130"/>
    <mergeCell ref="M130:Q130"/>
    <mergeCell ref="B141:D141"/>
    <mergeCell ref="E141:M141"/>
    <mergeCell ref="P141:U141"/>
    <mergeCell ref="B142:D142"/>
    <mergeCell ref="E142:M142"/>
    <mergeCell ref="P142:U142"/>
    <mergeCell ref="B139:D139"/>
    <mergeCell ref="E139:M139"/>
    <mergeCell ref="P139:U139"/>
    <mergeCell ref="B140:D140"/>
    <mergeCell ref="E140:M140"/>
    <mergeCell ref="P140:U140"/>
    <mergeCell ref="B137:D137"/>
    <mergeCell ref="E137:M137"/>
    <mergeCell ref="P137:U137"/>
    <mergeCell ref="B138:D138"/>
    <mergeCell ref="E138:M138"/>
    <mergeCell ref="P138:U138"/>
    <mergeCell ref="B147:D147"/>
    <mergeCell ref="E147:M147"/>
    <mergeCell ref="P147:U147"/>
    <mergeCell ref="B148:D148"/>
    <mergeCell ref="E148:M148"/>
    <mergeCell ref="P148:U148"/>
    <mergeCell ref="B145:D145"/>
    <mergeCell ref="E145:M145"/>
    <mergeCell ref="P145:U145"/>
    <mergeCell ref="B146:D146"/>
    <mergeCell ref="E146:M146"/>
    <mergeCell ref="P146:U146"/>
    <mergeCell ref="B143:D143"/>
    <mergeCell ref="E143:M143"/>
    <mergeCell ref="P143:U143"/>
    <mergeCell ref="B144:D144"/>
    <mergeCell ref="E144:M144"/>
    <mergeCell ref="P144:U144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81:D181"/>
    <mergeCell ref="H181:K181"/>
    <mergeCell ref="L181:P181"/>
    <mergeCell ref="Q181:U181"/>
    <mergeCell ref="B182:D182"/>
    <mergeCell ref="H182:K182"/>
    <mergeCell ref="L182:P182"/>
    <mergeCell ref="Q182:U182"/>
    <mergeCell ref="B179:D179"/>
    <mergeCell ref="H179:K179"/>
    <mergeCell ref="L179:P179"/>
    <mergeCell ref="Q179:U179"/>
    <mergeCell ref="B180:D180"/>
    <mergeCell ref="H180:K180"/>
    <mergeCell ref="L180:P180"/>
    <mergeCell ref="Q180:U180"/>
    <mergeCell ref="B173:D173"/>
    <mergeCell ref="E173:M173"/>
    <mergeCell ref="P173:U173"/>
    <mergeCell ref="B178:D178"/>
    <mergeCell ref="H178:K178"/>
    <mergeCell ref="L178:P178"/>
    <mergeCell ref="Q178:U178"/>
    <mergeCell ref="B189:D189"/>
    <mergeCell ref="E189:M189"/>
    <mergeCell ref="Q189:T189"/>
    <mergeCell ref="B190:D190"/>
    <mergeCell ref="E190:M190"/>
    <mergeCell ref="Q190:T190"/>
    <mergeCell ref="B187:D187"/>
    <mergeCell ref="E187:M187"/>
    <mergeCell ref="Q187:T187"/>
    <mergeCell ref="B188:D188"/>
    <mergeCell ref="E188:M188"/>
    <mergeCell ref="Q188:T188"/>
    <mergeCell ref="B183:D183"/>
    <mergeCell ref="H183:K183"/>
    <mergeCell ref="L183:P183"/>
    <mergeCell ref="Q183:U183"/>
    <mergeCell ref="B186:D186"/>
    <mergeCell ref="E186:M186"/>
    <mergeCell ref="Q186:T186"/>
    <mergeCell ref="B195:D195"/>
    <mergeCell ref="E195:M195"/>
    <mergeCell ref="Q195:T195"/>
    <mergeCell ref="B196:D196"/>
    <mergeCell ref="E196:M196"/>
    <mergeCell ref="Q196:T196"/>
    <mergeCell ref="B193:D193"/>
    <mergeCell ref="E193:M193"/>
    <mergeCell ref="Q193:T193"/>
    <mergeCell ref="B194:D194"/>
    <mergeCell ref="E194:M194"/>
    <mergeCell ref="Q194:T194"/>
    <mergeCell ref="B191:D191"/>
    <mergeCell ref="E191:M191"/>
    <mergeCell ref="Q191:T191"/>
    <mergeCell ref="B192:D192"/>
    <mergeCell ref="E192:M192"/>
    <mergeCell ref="Q192:T192"/>
    <mergeCell ref="B201:D201"/>
    <mergeCell ref="E201:M201"/>
    <mergeCell ref="Q201:T201"/>
    <mergeCell ref="B202:D202"/>
    <mergeCell ref="E202:M202"/>
    <mergeCell ref="Q202:T202"/>
    <mergeCell ref="B199:D199"/>
    <mergeCell ref="E199:M199"/>
    <mergeCell ref="Q199:T199"/>
    <mergeCell ref="B200:D200"/>
    <mergeCell ref="E200:M200"/>
    <mergeCell ref="Q200:T200"/>
    <mergeCell ref="B197:D197"/>
    <mergeCell ref="E197:M197"/>
    <mergeCell ref="Q197:T197"/>
    <mergeCell ref="B198:D198"/>
    <mergeCell ref="E198:M198"/>
    <mergeCell ref="Q198:T198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35:D235"/>
    <mergeCell ref="H235:K235"/>
    <mergeCell ref="L235:P235"/>
    <mergeCell ref="B236:D236"/>
    <mergeCell ref="H236:K236"/>
    <mergeCell ref="L236:P236"/>
    <mergeCell ref="B233:D233"/>
    <mergeCell ref="H233:K233"/>
    <mergeCell ref="L233:P233"/>
    <mergeCell ref="B234:D234"/>
    <mergeCell ref="H234:K234"/>
    <mergeCell ref="L234:P234"/>
    <mergeCell ref="B231:D231"/>
    <mergeCell ref="H231:K231"/>
    <mergeCell ref="L231:P231"/>
    <mergeCell ref="B232:D232"/>
    <mergeCell ref="H232:K232"/>
    <mergeCell ref="L232:P232"/>
    <mergeCell ref="B243:D243"/>
    <mergeCell ref="E243:M243"/>
    <mergeCell ref="P243:U243"/>
    <mergeCell ref="B244:D244"/>
    <mergeCell ref="E244:M244"/>
    <mergeCell ref="P244:U244"/>
    <mergeCell ref="B241:D241"/>
    <mergeCell ref="E241:M241"/>
    <mergeCell ref="P241:U241"/>
    <mergeCell ref="B242:D242"/>
    <mergeCell ref="E242:M242"/>
    <mergeCell ref="P242:U242"/>
    <mergeCell ref="B237:D237"/>
    <mergeCell ref="H237:K237"/>
    <mergeCell ref="L237:P237"/>
    <mergeCell ref="B238:D238"/>
    <mergeCell ref="H238:K238"/>
    <mergeCell ref="L238:P238"/>
    <mergeCell ref="B249:D249"/>
    <mergeCell ref="E249:M249"/>
    <mergeCell ref="P249:U249"/>
    <mergeCell ref="B250:D250"/>
    <mergeCell ref="E250:M250"/>
    <mergeCell ref="P250:U250"/>
    <mergeCell ref="B247:D247"/>
    <mergeCell ref="E247:M247"/>
    <mergeCell ref="P247:U247"/>
    <mergeCell ref="B248:D248"/>
    <mergeCell ref="E248:M248"/>
    <mergeCell ref="P248:U248"/>
    <mergeCell ref="B245:D245"/>
    <mergeCell ref="E245:M245"/>
    <mergeCell ref="P245:U245"/>
    <mergeCell ref="B246:D246"/>
    <mergeCell ref="E246:M246"/>
    <mergeCell ref="P246:U246"/>
    <mergeCell ref="B255:D255"/>
    <mergeCell ref="E255:M255"/>
    <mergeCell ref="P255:U255"/>
    <mergeCell ref="B256:D256"/>
    <mergeCell ref="E256:M256"/>
    <mergeCell ref="P256:U256"/>
    <mergeCell ref="B253:D253"/>
    <mergeCell ref="E253:M253"/>
    <mergeCell ref="P253:U253"/>
    <mergeCell ref="B254:D254"/>
    <mergeCell ref="E254:M254"/>
    <mergeCell ref="P254:U254"/>
    <mergeCell ref="B251:D251"/>
    <mergeCell ref="E251:M251"/>
    <mergeCell ref="P251:U251"/>
    <mergeCell ref="B252:D252"/>
    <mergeCell ref="E252:M252"/>
    <mergeCell ref="P252:U252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91:D291"/>
    <mergeCell ref="E291:M291"/>
    <mergeCell ref="P291:U291"/>
    <mergeCell ref="B296:D296"/>
    <mergeCell ref="H296:K296"/>
    <mergeCell ref="M296:Q296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301:D301"/>
    <mergeCell ref="H301:K301"/>
    <mergeCell ref="M301:Q301"/>
    <mergeCell ref="B302:D302"/>
    <mergeCell ref="H302:K302"/>
    <mergeCell ref="M302:Q302"/>
    <mergeCell ref="B299:D299"/>
    <mergeCell ref="H299:K299"/>
    <mergeCell ref="M299:Q299"/>
    <mergeCell ref="B300:D300"/>
    <mergeCell ref="H300:K300"/>
    <mergeCell ref="M300:Q300"/>
    <mergeCell ref="B297:D297"/>
    <mergeCell ref="H297:K297"/>
    <mergeCell ref="M297:Q297"/>
    <mergeCell ref="B298:D298"/>
    <mergeCell ref="H298:K298"/>
    <mergeCell ref="M298:Q298"/>
    <mergeCell ref="B309:D309"/>
    <mergeCell ref="E309:M309"/>
    <mergeCell ref="P309:U309"/>
    <mergeCell ref="B310:D310"/>
    <mergeCell ref="E310:M310"/>
    <mergeCell ref="P310:U310"/>
    <mergeCell ref="B307:D307"/>
    <mergeCell ref="E307:M307"/>
    <mergeCell ref="P307:U307"/>
    <mergeCell ref="B308:D308"/>
    <mergeCell ref="E308:M308"/>
    <mergeCell ref="P308:U308"/>
    <mergeCell ref="B305:D305"/>
    <mergeCell ref="E305:M305"/>
    <mergeCell ref="P305:U305"/>
    <mergeCell ref="B306:D306"/>
    <mergeCell ref="E306:M306"/>
    <mergeCell ref="P306:U306"/>
    <mergeCell ref="B315:D315"/>
    <mergeCell ref="E315:M315"/>
    <mergeCell ref="P315:U315"/>
    <mergeCell ref="B316:D316"/>
    <mergeCell ref="E316:M316"/>
    <mergeCell ref="P316:U316"/>
    <mergeCell ref="B313:D313"/>
    <mergeCell ref="E313:M313"/>
    <mergeCell ref="P313:U313"/>
    <mergeCell ref="B314:D314"/>
    <mergeCell ref="E314:M314"/>
    <mergeCell ref="P314:U314"/>
    <mergeCell ref="B311:D311"/>
    <mergeCell ref="E311:M311"/>
    <mergeCell ref="P311:U311"/>
    <mergeCell ref="B312:D312"/>
    <mergeCell ref="E312:M312"/>
    <mergeCell ref="P312:U312"/>
    <mergeCell ref="B321:D321"/>
    <mergeCell ref="E321:M321"/>
    <mergeCell ref="P321:U321"/>
    <mergeCell ref="B322:D322"/>
    <mergeCell ref="E322:M322"/>
    <mergeCell ref="P322:U322"/>
    <mergeCell ref="B319:D319"/>
    <mergeCell ref="E319:M319"/>
    <mergeCell ref="P319:U319"/>
    <mergeCell ref="B320:D320"/>
    <mergeCell ref="E320:M320"/>
    <mergeCell ref="P320:U320"/>
    <mergeCell ref="B317:D317"/>
    <mergeCell ref="E317:M317"/>
    <mergeCell ref="P317:U317"/>
    <mergeCell ref="B318:D318"/>
    <mergeCell ref="E318:M318"/>
    <mergeCell ref="P318:U318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61:D361"/>
    <mergeCell ref="H361:K361"/>
    <mergeCell ref="L361:P361"/>
    <mergeCell ref="Q361:U361"/>
    <mergeCell ref="B362:D362"/>
    <mergeCell ref="H362:K362"/>
    <mergeCell ref="L362:P362"/>
    <mergeCell ref="Q362:U362"/>
    <mergeCell ref="B355:D355"/>
    <mergeCell ref="E355:M355"/>
    <mergeCell ref="P355:U355"/>
    <mergeCell ref="B360:D360"/>
    <mergeCell ref="H360:K360"/>
    <mergeCell ref="L360:P360"/>
    <mergeCell ref="Q360:U360"/>
    <mergeCell ref="B353:D353"/>
    <mergeCell ref="E353:M353"/>
    <mergeCell ref="P353:U353"/>
    <mergeCell ref="B354:D354"/>
    <mergeCell ref="E354:M354"/>
    <mergeCell ref="P354:U354"/>
    <mergeCell ref="B367:D367"/>
    <mergeCell ref="H367:K367"/>
    <mergeCell ref="L367:P367"/>
    <mergeCell ref="Q367:U367"/>
    <mergeCell ref="B368:D368"/>
    <mergeCell ref="H368:K368"/>
    <mergeCell ref="L368:P368"/>
    <mergeCell ref="Q368:U368"/>
    <mergeCell ref="B365:D365"/>
    <mergeCell ref="H365:K365"/>
    <mergeCell ref="L365:P365"/>
    <mergeCell ref="Q365:U365"/>
    <mergeCell ref="B366:D366"/>
    <mergeCell ref="H366:K366"/>
    <mergeCell ref="L366:P366"/>
    <mergeCell ref="Q366:U366"/>
    <mergeCell ref="B363:D363"/>
    <mergeCell ref="H363:K363"/>
    <mergeCell ref="L363:P363"/>
    <mergeCell ref="Q363:U363"/>
    <mergeCell ref="B364:D364"/>
    <mergeCell ref="H364:K364"/>
    <mergeCell ref="L364:P364"/>
    <mergeCell ref="Q364:U364"/>
    <mergeCell ref="B373:D373"/>
    <mergeCell ref="H373:K373"/>
    <mergeCell ref="L373:P373"/>
    <mergeCell ref="Q373:U373"/>
    <mergeCell ref="B374:D374"/>
    <mergeCell ref="H374:K374"/>
    <mergeCell ref="L374:P374"/>
    <mergeCell ref="Q374:U374"/>
    <mergeCell ref="B371:D371"/>
    <mergeCell ref="H371:K371"/>
    <mergeCell ref="L371:P371"/>
    <mergeCell ref="Q371:U371"/>
    <mergeCell ref="B372:D372"/>
    <mergeCell ref="H372:K372"/>
    <mergeCell ref="L372:P372"/>
    <mergeCell ref="Q372:U372"/>
    <mergeCell ref="B369:D369"/>
    <mergeCell ref="H369:K369"/>
    <mergeCell ref="L369:P369"/>
    <mergeCell ref="Q369:U369"/>
    <mergeCell ref="B370:D370"/>
    <mergeCell ref="H370:K370"/>
    <mergeCell ref="L370:P370"/>
    <mergeCell ref="Q370:U370"/>
    <mergeCell ref="B381:D381"/>
    <mergeCell ref="E381:M381"/>
    <mergeCell ref="Q381:V381"/>
    <mergeCell ref="B382:D382"/>
    <mergeCell ref="E382:M382"/>
    <mergeCell ref="Q382:V382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87:D387"/>
    <mergeCell ref="E387:M387"/>
    <mergeCell ref="Q387:V387"/>
    <mergeCell ref="B388:D388"/>
    <mergeCell ref="E388:M388"/>
    <mergeCell ref="Q388:V388"/>
    <mergeCell ref="B385:D385"/>
    <mergeCell ref="E385:M385"/>
    <mergeCell ref="Q385:V385"/>
    <mergeCell ref="B386:D386"/>
    <mergeCell ref="E386:M386"/>
    <mergeCell ref="Q386:V386"/>
    <mergeCell ref="B383:D383"/>
    <mergeCell ref="E383:M383"/>
    <mergeCell ref="Q383:V383"/>
    <mergeCell ref="B384:D384"/>
    <mergeCell ref="E384:M384"/>
    <mergeCell ref="Q384:V384"/>
    <mergeCell ref="B393:D393"/>
    <mergeCell ref="E393:M393"/>
    <mergeCell ref="Q393:V393"/>
    <mergeCell ref="B394:D394"/>
    <mergeCell ref="E394:M394"/>
    <mergeCell ref="Q394:V394"/>
    <mergeCell ref="B391:D391"/>
    <mergeCell ref="E391:M391"/>
    <mergeCell ref="Q391:V391"/>
    <mergeCell ref="B392:D392"/>
    <mergeCell ref="E392:M392"/>
    <mergeCell ref="Q392:V392"/>
    <mergeCell ref="B389:D389"/>
    <mergeCell ref="E389:M389"/>
    <mergeCell ref="Q389:V389"/>
    <mergeCell ref="B390:D390"/>
    <mergeCell ref="E390:M390"/>
    <mergeCell ref="Q390:V390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5:D395"/>
    <mergeCell ref="E395:M395"/>
    <mergeCell ref="Q395:V395"/>
    <mergeCell ref="B396:D396"/>
    <mergeCell ref="E396:M396"/>
    <mergeCell ref="Q396:V396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53:D553"/>
    <mergeCell ref="H553:K553"/>
    <mergeCell ref="L553:P553"/>
    <mergeCell ref="B554:D554"/>
    <mergeCell ref="H554:K554"/>
    <mergeCell ref="L554:P554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59:D559"/>
    <mergeCell ref="H559:K559"/>
    <mergeCell ref="L559:P559"/>
    <mergeCell ref="B560:D560"/>
    <mergeCell ref="H560:K560"/>
    <mergeCell ref="L560:P560"/>
    <mergeCell ref="B557:D557"/>
    <mergeCell ref="H557:K557"/>
    <mergeCell ref="L557:P557"/>
    <mergeCell ref="B558:D558"/>
    <mergeCell ref="H558:K558"/>
    <mergeCell ref="L558:P558"/>
    <mergeCell ref="B555:D555"/>
    <mergeCell ref="H555:K555"/>
    <mergeCell ref="L555:P555"/>
    <mergeCell ref="B556:D556"/>
    <mergeCell ref="H556:K556"/>
    <mergeCell ref="L556:P556"/>
    <mergeCell ref="B565:D565"/>
    <mergeCell ref="H565:K565"/>
    <mergeCell ref="L565:P565"/>
    <mergeCell ref="B566:D566"/>
    <mergeCell ref="H566:K566"/>
    <mergeCell ref="L566:P566"/>
    <mergeCell ref="B563:D563"/>
    <mergeCell ref="H563:K563"/>
    <mergeCell ref="L563:P563"/>
    <mergeCell ref="B564:D564"/>
    <mergeCell ref="H564:K564"/>
    <mergeCell ref="L564:P564"/>
    <mergeCell ref="B561:D561"/>
    <mergeCell ref="H561:K561"/>
    <mergeCell ref="L561:P561"/>
    <mergeCell ref="B562:D562"/>
    <mergeCell ref="H562:K562"/>
    <mergeCell ref="L562:P562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7:D567"/>
    <mergeCell ref="H567:K567"/>
    <mergeCell ref="L567:P567"/>
    <mergeCell ref="B568:D568"/>
    <mergeCell ref="H568:K568"/>
    <mergeCell ref="L568:P568"/>
    <mergeCell ref="B579:D579"/>
    <mergeCell ref="E579:M579"/>
    <mergeCell ref="P579:U579"/>
    <mergeCell ref="B580:D580"/>
    <mergeCell ref="E580:M580"/>
    <mergeCell ref="P580:U580"/>
    <mergeCell ref="B577:D577"/>
    <mergeCell ref="E577:M577"/>
    <mergeCell ref="P577:U577"/>
    <mergeCell ref="B578:D578"/>
    <mergeCell ref="E578:M578"/>
    <mergeCell ref="P578:U578"/>
    <mergeCell ref="B575:D575"/>
    <mergeCell ref="E575:M575"/>
    <mergeCell ref="P575:U575"/>
    <mergeCell ref="B576:D576"/>
    <mergeCell ref="E576:M576"/>
    <mergeCell ref="P576:U576"/>
    <mergeCell ref="B585:D585"/>
    <mergeCell ref="E585:M585"/>
    <mergeCell ref="P585:U585"/>
    <mergeCell ref="B586:D586"/>
    <mergeCell ref="E586:M586"/>
    <mergeCell ref="P586:U586"/>
    <mergeCell ref="B583:D583"/>
    <mergeCell ref="E583:M583"/>
    <mergeCell ref="P583:U583"/>
    <mergeCell ref="B584:D584"/>
    <mergeCell ref="E584:M584"/>
    <mergeCell ref="P584:U584"/>
    <mergeCell ref="B581:D581"/>
    <mergeCell ref="E581:M581"/>
    <mergeCell ref="P581:U581"/>
    <mergeCell ref="B582:D582"/>
    <mergeCell ref="E582:M582"/>
    <mergeCell ref="P582:U582"/>
    <mergeCell ref="B591:D591"/>
    <mergeCell ref="E591:M591"/>
    <mergeCell ref="P591:U591"/>
    <mergeCell ref="B592:D592"/>
    <mergeCell ref="E592:M592"/>
    <mergeCell ref="P592:U592"/>
    <mergeCell ref="B589:D589"/>
    <mergeCell ref="E589:M589"/>
    <mergeCell ref="P589:U589"/>
    <mergeCell ref="B590:D590"/>
    <mergeCell ref="E590:M590"/>
    <mergeCell ref="P590:U590"/>
    <mergeCell ref="B587:D587"/>
    <mergeCell ref="E587:M587"/>
    <mergeCell ref="P587:U587"/>
    <mergeCell ref="B588:D588"/>
    <mergeCell ref="E588:M588"/>
    <mergeCell ref="P588:U588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</mergeCells>
  <conditionalFormatting sqref="Q232:Q238">
    <cfRule type="cellIs" dxfId="83" priority="11" operator="equal">
      <formula>"KO"</formula>
    </cfRule>
    <cfRule type="cellIs" dxfId="82" priority="12" operator="equal">
      <formula>"OK"</formula>
    </cfRule>
  </conditionalFormatting>
  <conditionalFormatting sqref="Q554:Q572">
    <cfRule type="cellIs" dxfId="81" priority="5" operator="equal">
      <formula>"KO"</formula>
    </cfRule>
    <cfRule type="cellIs" dxfId="80" priority="6" operator="equal">
      <formula>"OK"</formula>
    </cfRule>
  </conditionalFormatting>
  <conditionalFormatting sqref="R122:R130">
    <cfRule type="cellIs" dxfId="79" priority="15" operator="equal">
      <formula>"KO"</formula>
    </cfRule>
    <cfRule type="cellIs" dxfId="78" priority="16" operator="equal">
      <formula>"OK"</formula>
    </cfRule>
  </conditionalFormatting>
  <conditionalFormatting sqref="R297:R302">
    <cfRule type="cellIs" dxfId="77" priority="9" operator="equal">
      <formula>"KO"</formula>
    </cfRule>
    <cfRule type="cellIs" dxfId="76" priority="10" operator="equal">
      <formula>"OK"</formula>
    </cfRule>
  </conditionalFormatting>
  <conditionalFormatting sqref="T131">
    <cfRule type="cellIs" dxfId="75" priority="3" operator="equal">
      <formula>"KO"</formula>
    </cfRule>
    <cfRule type="cellIs" dxfId="74" priority="4" operator="equal">
      <formula>"OK"</formula>
    </cfRule>
  </conditionalFormatting>
  <conditionalFormatting sqref="V179:V183">
    <cfRule type="cellIs" dxfId="73" priority="13" operator="equal">
      <formula>"KO"</formula>
    </cfRule>
    <cfRule type="cellIs" dxfId="72" priority="14" operator="equal">
      <formula>"OK"</formula>
    </cfRule>
  </conditionalFormatting>
  <conditionalFormatting sqref="V361:V378">
    <cfRule type="cellIs" dxfId="71" priority="7" operator="equal">
      <formula>"KO"</formula>
    </cfRule>
    <cfRule type="cellIs" dxfId="70" priority="8" operator="equal">
      <formula>"OK"</formula>
    </cfRule>
  </conditionalFormatting>
  <conditionalFormatting sqref="Y239">
    <cfRule type="cellIs" dxfId="69" priority="27" operator="equal">
      <formula>"KO"</formula>
    </cfRule>
    <cfRule type="cellIs" dxfId="68" priority="28" operator="equal">
      <formula>"OK"</formula>
    </cfRule>
  </conditionalFormatting>
  <conditionalFormatting sqref="Z131">
    <cfRule type="cellIs" dxfId="67" priority="23" operator="equal">
      <formula>"KO"</formula>
    </cfRule>
    <cfRule type="cellIs" dxfId="66" priority="24" operator="equal">
      <formula>"OK"</formula>
    </cfRule>
  </conditionalFormatting>
  <conditionalFormatting sqref="Z184">
    <cfRule type="cellIs" dxfId="65" priority="25" operator="equal">
      <formula>"KO"</formula>
    </cfRule>
    <cfRule type="cellIs" dxfId="64" priority="26" operator="equal">
      <formula>"OK"</formula>
    </cfRule>
  </conditionalFormatting>
  <conditionalFormatting sqref="Z303">
    <cfRule type="cellIs" dxfId="63" priority="21" operator="equal">
      <formula>"KO"</formula>
    </cfRule>
    <cfRule type="cellIs" dxfId="62" priority="22" operator="equal">
      <formula>"OK"</formula>
    </cfRule>
  </conditionalFormatting>
  <conditionalFormatting sqref="Z379">
    <cfRule type="cellIs" dxfId="61" priority="19" operator="equal">
      <formula>"KO"</formula>
    </cfRule>
    <cfRule type="cellIs" dxfId="60" priority="20" operator="equal">
      <formula>"OK"</formula>
    </cfRule>
  </conditionalFormatting>
  <conditionalFormatting sqref="Z572">
    <cfRule type="cellIs" dxfId="59" priority="1" operator="equal">
      <formula>"KO"</formula>
    </cfRule>
    <cfRule type="cellIs" dxfId="58" priority="2" operator="equal">
      <formula>"OK"</formula>
    </cfRule>
  </conditionalFormatting>
  <conditionalFormatting sqref="AD15:AD19">
    <cfRule type="cellIs" dxfId="57" priority="17" operator="equal">
      <formula>"KO"</formula>
    </cfRule>
    <cfRule type="cellIs" dxfId="56" priority="18" operator="equal">
      <formula>"OK"</formula>
    </cfRule>
  </conditionalFormatting>
  <dataValidations count="1">
    <dataValidation showDropDown="1" showInputMessage="1" showErrorMessage="1" sqref="B15:D19" xr:uid="{22ED0D94-E01A-4A2A-AC1E-180FC14A7992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B64923D-45DE-4850-B50E-0217D69F84DB}">
          <x14:formula1>
            <xm:f>Valors!$C$2:$C$4</xm:f>
          </x14:formula1>
          <xm:sqref>L15:L19 P24:Y88</xm:sqref>
        </x14:dataValidation>
        <x14:dataValidation type="list" allowBlank="1" showInputMessage="1" showErrorMessage="1" xr:uid="{5DF4FDA3-9BAA-4978-9794-E5B5F9E03115}">
          <x14:formula1>
            <xm:f>Valors!$C$2:$C$3</xm:f>
          </x14:formula1>
          <xm:sqref>U187:U226 P187:Q226 P134:U173 P89:U116 P242:U291 P306:U355 L122:L130 P576:U742 P382:Q548 L297:L302</xm:sqref>
        </x14:dataValidation>
        <x14:dataValidation type="list" allowBlank="1" showInputMessage="1" showErrorMessage="1" xr:uid="{89710C4B-C00F-4ADF-A81C-4C8F0AF4B946}">
          <x14:formula1>
            <xm:f>Valors!$A$2:$A$19</xm:f>
          </x14:formula1>
          <xm:sqref>B361:D378 B554:D572 B179:D183 B232:D238 B122:D130 B297:D302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F310F-BDE7-4707-9ADB-23423FED6747}">
  <dimension ref="A1:AL775"/>
  <sheetViews>
    <sheetView zoomScale="55" zoomScaleNormal="55" workbookViewId="0"/>
  </sheetViews>
  <sheetFormatPr defaultColWidth="9.140625" defaultRowHeight="15.75" x14ac:dyDescent="0.25"/>
  <cols>
    <col min="1" max="1" width="7.140625" style="48" customWidth="1"/>
    <col min="2" max="2" width="33.85546875" style="48" customWidth="1"/>
    <col min="3" max="3" width="9.140625" style="48"/>
    <col min="4" max="4" width="5.140625" style="48" customWidth="1"/>
    <col min="5" max="5" width="19.5703125" style="48" customWidth="1"/>
    <col min="6" max="6" width="22.140625" style="48" customWidth="1"/>
    <col min="7" max="7" width="12.7109375" style="48" customWidth="1"/>
    <col min="8" max="9" width="9.140625" style="48" customWidth="1"/>
    <col min="10" max="10" width="0.85546875" style="48" customWidth="1"/>
    <col min="11" max="11" width="3.5703125" style="48" hidden="1" customWidth="1"/>
    <col min="12" max="13" width="12.5703125" style="48" customWidth="1"/>
    <col min="14" max="15" width="11" style="48" customWidth="1"/>
    <col min="16" max="16" width="17.28515625" style="48" customWidth="1"/>
    <col min="17" max="17" width="32.28515625" style="48" customWidth="1"/>
    <col min="18" max="18" width="14.42578125" style="48" customWidth="1"/>
    <col min="19" max="19" width="24.85546875" style="48" customWidth="1"/>
    <col min="20" max="20" width="15.140625" style="48" hidden="1" customWidth="1"/>
    <col min="21" max="21" width="2" style="48" hidden="1" customWidth="1"/>
    <col min="22" max="22" width="8.28515625" style="48" hidden="1" customWidth="1"/>
    <col min="23" max="23" width="4.5703125" style="48" hidden="1" customWidth="1"/>
    <col min="24" max="24" width="22.7109375" style="48" customWidth="1"/>
    <col min="25" max="25" width="39.5703125" style="48" customWidth="1"/>
    <col min="26" max="26" width="25.85546875" style="48" customWidth="1"/>
    <col min="27" max="27" width="40.42578125" style="48" customWidth="1"/>
    <col min="28" max="28" width="24.5703125" style="48" customWidth="1"/>
    <col min="29" max="29" width="40.85546875" style="48" customWidth="1"/>
    <col min="30" max="30" width="18.85546875" style="48" customWidth="1"/>
    <col min="31" max="31" width="23.5703125" style="48" customWidth="1"/>
    <col min="32" max="32" width="19.7109375" style="48" customWidth="1"/>
    <col min="33" max="33" width="17" style="48" customWidth="1"/>
    <col min="34" max="34" width="18.5703125" style="48" customWidth="1"/>
    <col min="35" max="36" width="14.5703125" style="48" customWidth="1"/>
    <col min="37" max="38" width="19.28515625" style="48" customWidth="1"/>
    <col min="39" max="16384" width="9.140625" style="48"/>
  </cols>
  <sheetData>
    <row r="1" spans="1:38" s="35" customFormat="1" ht="13.5" customHeight="1" x14ac:dyDescent="0.25"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AL1" s="43"/>
    </row>
    <row r="2" spans="1:38" s="35" customFormat="1" ht="30.75" customHeight="1" x14ac:dyDescent="0.25">
      <c r="B2" s="44"/>
      <c r="D2" s="117" t="s">
        <v>25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AL2" s="43"/>
    </row>
    <row r="3" spans="1:38" s="35" customFormat="1" x14ac:dyDescent="0.25">
      <c r="D3" s="45"/>
      <c r="E3" s="45"/>
      <c r="F3" s="45"/>
      <c r="G3" s="46"/>
      <c r="H3" s="46"/>
      <c r="I3" s="46"/>
      <c r="J3" s="47"/>
      <c r="K3" s="47"/>
      <c r="L3" s="47"/>
      <c r="M3" s="47"/>
      <c r="N3" s="47"/>
      <c r="O3" s="46"/>
      <c r="P3" s="46"/>
      <c r="Q3" s="46"/>
      <c r="R3" s="46"/>
      <c r="AL3" s="43"/>
    </row>
    <row r="4" spans="1:38" x14ac:dyDescent="0.25">
      <c r="AL4" s="49"/>
    </row>
    <row r="5" spans="1:38" s="35" customFormat="1" ht="12" customHeight="1" thickBot="1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2"/>
      <c r="T5" s="53"/>
      <c r="U5" s="53"/>
      <c r="V5" s="53"/>
      <c r="W5" s="54"/>
      <c r="AL5" s="43"/>
    </row>
    <row r="6" spans="1:38" s="35" customFormat="1" x14ac:dyDescent="0.25">
      <c r="A6" s="55"/>
      <c r="B6" s="55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AL6" s="43"/>
    </row>
    <row r="7" spans="1:38" s="35" customFormat="1" x14ac:dyDescent="0.25">
      <c r="A7" s="109" t="s">
        <v>69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AL7" s="43"/>
    </row>
    <row r="8" spans="1:38" s="35" customFormat="1" x14ac:dyDescent="0.25">
      <c r="A8" s="57" t="s">
        <v>68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AL8" s="43"/>
    </row>
    <row r="9" spans="1:38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AL9" s="49"/>
    </row>
    <row r="10" spans="1:38" s="35" customFormat="1" x14ac:dyDescent="0.25">
      <c r="A10" s="60">
        <v>3</v>
      </c>
      <c r="B10" s="60" t="str">
        <f>VLOOKUP(A10,EXPERIENCIA_REQUERIDA_PERFIL!A:B,2,FALSE)</f>
        <v>Analista programador/a PHP</v>
      </c>
      <c r="C10" s="20"/>
      <c r="D10" s="20"/>
      <c r="E10" s="20"/>
      <c r="F10" s="20"/>
      <c r="G10" s="20"/>
      <c r="H10" s="20"/>
      <c r="I10" s="20"/>
      <c r="J10" s="20"/>
      <c r="K10" s="20"/>
      <c r="L10" s="21"/>
      <c r="M10" s="21"/>
      <c r="N10" s="21"/>
      <c r="O10" s="21"/>
      <c r="P10" s="20"/>
      <c r="Q10" s="20"/>
      <c r="R10" s="20"/>
      <c r="S10" s="22"/>
      <c r="T10" s="22"/>
      <c r="U10" s="22"/>
      <c r="V10" s="22"/>
      <c r="W10" s="21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s="35" customFormat="1" x14ac:dyDescent="0.25">
      <c r="A11" s="61"/>
      <c r="B11" s="61"/>
      <c r="L11" s="36"/>
      <c r="M11" s="36"/>
      <c r="N11" s="36"/>
      <c r="O11" s="36"/>
      <c r="S11" s="37"/>
      <c r="T11" s="37"/>
      <c r="U11" s="37"/>
      <c r="V11" s="37"/>
      <c r="W11" s="36"/>
      <c r="AE11" s="62" t="s">
        <v>61</v>
      </c>
      <c r="AF11" s="63">
        <f>VLOOKUP($A$10,EXPERIENCIA_REQUERIDA_PERFIL!A:BD,10,FALSE)</f>
        <v>1</v>
      </c>
      <c r="AG11" s="63">
        <f>VLOOKUP($A$10,EXPERIENCIA_REQUERIDA_PERFIL!A:BD,16,FALSE)</f>
        <v>0</v>
      </c>
      <c r="AH11" s="63">
        <f>VLOOKUP($A$10,EXPERIENCIA_REQUERIDA_PERFIL!A:BD,22,FALSE)</f>
        <v>0</v>
      </c>
      <c r="AI11" s="63">
        <f>VLOOKUP($A$10,EXPERIENCIA_REQUERIDA_PERFIL!A:BD,28,FALSE)</f>
        <v>0</v>
      </c>
      <c r="AJ11" s="63">
        <f>VLOOKUP($A$10,EXPERIENCIA_REQUERIDA_PERFIL!A:BD,34,FALSE)</f>
        <v>0</v>
      </c>
      <c r="AL11" s="43"/>
    </row>
    <row r="12" spans="1:38" s="35" customFormat="1" x14ac:dyDescent="0.25">
      <c r="A12" s="61"/>
      <c r="B12" s="61"/>
      <c r="L12" s="36"/>
      <c r="M12" s="36"/>
      <c r="N12" s="36"/>
      <c r="O12" s="36"/>
      <c r="S12" s="37"/>
      <c r="T12" s="37"/>
      <c r="U12" s="37"/>
      <c r="V12" s="37"/>
      <c r="W12" s="36"/>
      <c r="AE12" s="62" t="s">
        <v>62</v>
      </c>
      <c r="AF12" s="63">
        <f>VLOOKUP($A$10,EXPERIENCIA_REQUERIDA_PERFIL!A:BD,11,FALSE)</f>
        <v>0.75</v>
      </c>
      <c r="AG12" s="63">
        <f>VLOOKUP($A$10,EXPERIENCIA_REQUERIDA_PERFIL!A:BD,17,FALSE)</f>
        <v>0</v>
      </c>
      <c r="AH12" s="63">
        <f>VLOOKUP($A$10,EXPERIENCIA_REQUERIDA_PERFIL!A:BD,23,FALSE)</f>
        <v>0</v>
      </c>
      <c r="AI12" s="63">
        <f>VLOOKUP($A$10,EXPERIENCIA_REQUERIDA_PERFIL!A:BD,29,FALSE)</f>
        <v>0</v>
      </c>
      <c r="AJ12" s="63">
        <f>VLOOKUP($A$10,EXPERIENCIA_REQUERIDA_PERFIL!A:BD,35,FALSE)</f>
        <v>0</v>
      </c>
      <c r="AK12" s="63">
        <v>0.5</v>
      </c>
      <c r="AL12" s="63">
        <v>0.5</v>
      </c>
    </row>
    <row r="13" spans="1:38" x14ac:dyDescent="0.25">
      <c r="A13" s="64"/>
      <c r="N13" s="65" t="s">
        <v>86</v>
      </c>
      <c r="O13" s="66"/>
      <c r="P13" s="66"/>
      <c r="Q13" s="67">
        <f>VLOOKUP($A$10,EXPERIENCIA_REQUERIDA_PERFIL!A:BD,7,FALSE)</f>
        <v>2</v>
      </c>
      <c r="R13" s="65" t="s">
        <v>87</v>
      </c>
      <c r="S13" s="66"/>
      <c r="T13" s="66"/>
      <c r="U13" s="66"/>
      <c r="V13" s="66"/>
      <c r="W13" s="66"/>
      <c r="X13" s="68">
        <f>VLOOKUP($A$10,EXPERIENCIA_REQUERIDA_PERFIL!A:BD,13,FALSE)</f>
        <v>0</v>
      </c>
      <c r="Y13" s="65" t="s">
        <v>88</v>
      </c>
      <c r="Z13" s="67">
        <f>VLOOKUP($A$10,EXPERIENCIA_REQUERIDA_PERFIL!A:BD,19,FALSE)</f>
        <v>0</v>
      </c>
      <c r="AA13" s="65" t="s">
        <v>89</v>
      </c>
      <c r="AB13" s="67">
        <f>VLOOKUP($A$10,EXPERIENCIA_REQUERIDA_PERFIL!A:BD,25,FALSE)</f>
        <v>0</v>
      </c>
      <c r="AC13" s="98" t="s">
        <v>59</v>
      </c>
      <c r="AD13" s="99">
        <f>VLOOKUP($A$10,EXPERIENCIA_REQUERIDA_PERFIL!A:BD,31,FALSE)</f>
        <v>0</v>
      </c>
      <c r="AE13" s="97" t="s">
        <v>45</v>
      </c>
      <c r="AF13" s="63">
        <f>VLOOKUP($A$10,EXPERIENCIA_REQUERIDA_PERFIL!A:BD,9,FALSE)</f>
        <v>4.5</v>
      </c>
      <c r="AG13" s="63">
        <f>VLOOKUP($A$10,EXPERIENCIA_REQUERIDA_PERFIL!A:BD,15,FALSE)</f>
        <v>0</v>
      </c>
      <c r="AH13" s="63">
        <f>VLOOKUP($A$10,EXPERIENCIA_REQUERIDA_PERFIL!A:BD,21,FALSE)</f>
        <v>0</v>
      </c>
      <c r="AI13" s="63">
        <f>VLOOKUP($A$10,EXPERIENCIA_REQUERIDA_PERFIL!A:BD,27,FALSE)</f>
        <v>0</v>
      </c>
      <c r="AJ13" s="63">
        <f>VLOOKUP($A$10,EXPERIENCIA_REQUERIDA_PERFIL!A:BD,33,FALSE)</f>
        <v>0</v>
      </c>
      <c r="AK13" s="63">
        <v>1</v>
      </c>
      <c r="AL13" s="63">
        <v>1</v>
      </c>
    </row>
    <row r="14" spans="1:38" s="70" customFormat="1" ht="112.5" customHeight="1" x14ac:dyDescent="0.25">
      <c r="A14" s="69"/>
      <c r="B14" s="118" t="s">
        <v>14</v>
      </c>
      <c r="C14" s="119"/>
      <c r="D14" s="119"/>
      <c r="E14" s="19" t="s">
        <v>13</v>
      </c>
      <c r="F14" s="19" t="s">
        <v>28</v>
      </c>
      <c r="G14" s="19" t="s">
        <v>24</v>
      </c>
      <c r="H14" s="120" t="s">
        <v>17</v>
      </c>
      <c r="I14" s="121"/>
      <c r="J14" s="121"/>
      <c r="K14" s="121"/>
      <c r="L14" s="19" t="str">
        <f>IF(VLOOKUP($A$10,EXPERIENCIA_REQUERIDA_PERFIL!A:C,3,FALSE)="","",VLOOKUP($A$10,EXPERIENCIA_REQUERIDA_PERFIL!A:C,3,FALSE))</f>
        <v>EV Service Manager Foundation</v>
      </c>
      <c r="M14" s="19" t="s">
        <v>83</v>
      </c>
      <c r="N14" s="122" t="str">
        <f>IF(VLOOKUP($A$10,EXPERIENCIA_REQUERIDA_PERFIL!A:BD,6,FALSE)="","",VLOOKUP($A$10,EXPERIENCIA_REQUERIDA_PERFIL!A:BD,6,FALSE))</f>
        <v>Analista programador/a PHP en diferents rols relacionats amb desenvolupament d’aplicacions PHP i mòduls d’Easyvista</v>
      </c>
      <c r="O14" s="123"/>
      <c r="P14" s="123"/>
      <c r="Q14" s="124"/>
      <c r="R14" s="125" t="str">
        <f>IF(VLOOKUP($A$10,EXPERIENCIA_REQUERIDA_PERFIL!A:BD,12,FALSE)="","",VLOOKUP($A$10,EXPERIENCIA_REQUERIDA_PERFIL!A:BD,12,FALSE))</f>
        <v/>
      </c>
      <c r="S14" s="125"/>
      <c r="T14" s="125"/>
      <c r="U14" s="125"/>
      <c r="V14" s="125"/>
      <c r="W14" s="125"/>
      <c r="X14" s="125"/>
      <c r="Y14" s="143" t="str">
        <f>IF(VLOOKUP($A$10,EXPERIENCIA_REQUERIDA_PERFIL!A:BD,18,FALSE)="","",VLOOKUP($A$10,EXPERIENCIA_REQUERIDA_PERFIL!A:BD,18,FALSE))</f>
        <v/>
      </c>
      <c r="Z14" s="144"/>
      <c r="AA14" s="143" t="str">
        <f>IF(VLOOKUP($A$10,EXPERIENCIA_REQUERIDA_PERFIL!A:BD,24,FALSE)="","",VLOOKUP($A$10,EXPERIENCIA_REQUERIDA_PERFIL!A:BD,24,FALSE))</f>
        <v/>
      </c>
      <c r="AB14" s="144"/>
      <c r="AC14" s="143" t="str">
        <f>IF(VLOOKUP($A$10,EXPERIENCIA_REQUERIDA_PERFIL!A:BD,30,FALSE)="","",VLOOKUP($A$10,EXPERIENCIA_REQUERIDA_PERFIL!A:BD,30,FALSE))</f>
        <v/>
      </c>
      <c r="AD14" s="144"/>
      <c r="AE14" s="19" t="s">
        <v>51</v>
      </c>
      <c r="AF14" s="23" t="str">
        <f>IF(AF13=0,"",CONCATENATE("Millora aportada en ",N14))</f>
        <v>Millora aportada en Analista programador/a PHP en diferents rols relacionats amb desenvolupament d’aplicacions PHP i mòduls d’Easyvista</v>
      </c>
      <c r="AG14" s="23" t="str">
        <f>IF(AG13=0,"",CONCATENATE("Millora aportada en ",R14))</f>
        <v/>
      </c>
      <c r="AH14" s="23" t="str">
        <f>IF(AH13=0,"",CONCATENATE("Millora aportada en ",Y14))</f>
        <v/>
      </c>
      <c r="AI14" s="23" t="str">
        <f>IF(AI13=0,"",CONCATENATE("Millora aportada en ",AA14))</f>
        <v/>
      </c>
      <c r="AJ14" s="23" t="str">
        <f>IF(AJ13=0,"",CONCATENATE("Millora aportada en ",AC14))</f>
        <v/>
      </c>
      <c r="AK14" s="23" t="str">
        <f>IF(AK12=0,"",VLOOKUP($A$10,EXPERIENCIA_REQUERIDA_PERFIL!A:BD,3,FALSE))</f>
        <v>EV Service Manager Foundation</v>
      </c>
      <c r="AL14" s="23" t="s">
        <v>83</v>
      </c>
    </row>
    <row r="15" spans="1:38" ht="15.75" customHeight="1" x14ac:dyDescent="0.25">
      <c r="A15" s="64">
        <v>1</v>
      </c>
      <c r="B15" s="110" t="str">
        <f t="shared" ref="B15:B19" si="0">$B$10</f>
        <v>Analista programador/a PHP</v>
      </c>
      <c r="C15" s="110"/>
      <c r="D15" s="110"/>
      <c r="E15" s="72" t="s">
        <v>50</v>
      </c>
      <c r="F15" s="72" t="s">
        <v>60</v>
      </c>
      <c r="G15" s="72">
        <v>100</v>
      </c>
      <c r="H15" s="111">
        <v>5</v>
      </c>
      <c r="I15" s="112"/>
      <c r="J15" s="112"/>
      <c r="K15" s="112"/>
      <c r="L15" s="40" t="s">
        <v>2</v>
      </c>
      <c r="M15" s="104" t="s">
        <v>3</v>
      </c>
      <c r="N15" s="113">
        <f>IF($N$14="","",ROUND(SUMIF($AF$24:$AF$88,CONCATENATE(E15,"SI"),$AE$24:$AE$88)/12,2))</f>
        <v>4</v>
      </c>
      <c r="O15" s="114"/>
      <c r="P15" s="114"/>
      <c r="Q15" s="115"/>
      <c r="R15" s="116" t="str">
        <f>IF($R$14="","",ROUND(SUMIF($AG$24:$AG$63,CONCATENATE(E15,"SI"),$AE$24:$AE$63)/12,2))</f>
        <v/>
      </c>
      <c r="S15" s="116"/>
      <c r="T15" s="116"/>
      <c r="U15" s="116"/>
      <c r="V15" s="116"/>
      <c r="W15" s="116"/>
      <c r="X15" s="116"/>
      <c r="Y15" s="113" t="str">
        <f>IF($Y$14="","",ROUND(SUMIF($AH$24:$AH$63,CONCATENATE(E15,"SI"),$AE$24:$AE$63)/12,2))</f>
        <v/>
      </c>
      <c r="Z15" s="115"/>
      <c r="AA15" s="113" t="str">
        <f>IF($AA$14="","",ROUND(SUMIF($AI$24:$AI$63,CONCATENATE(E15,"SI"),$AE$24:$AE$63)/12,2))</f>
        <v/>
      </c>
      <c r="AB15" s="115"/>
      <c r="AC15" s="113" t="str">
        <f>IF($AC$14="","",ROUND(SUMIF($AJ$24:$AJ$63,CONCATENATE(E15,"SI"),$AE$24:$AE$63)/12,2))</f>
        <v/>
      </c>
      <c r="AD15" s="115"/>
      <c r="AE15" s="73" t="str">
        <f>IF(OR(E15="",N14=""),"N/A",IF(AND(IF($L$14="","SI",IF(VLOOKUP($A$10,EXPERIENCIA_REQUERIDA_PERFIL!A:BD,4,FALSE)="NO","SI",L15))="SI",N15&gt;=$Q$13,R15&gt;=$X$13,Y15&gt;=$Z$13),"OK","KO"))</f>
        <v>OK</v>
      </c>
      <c r="AF15" s="74">
        <f>IF(OR($E15="",$N$14="",AF$13=0),"",MAX(TRUNC((N15-$Q$13)/AF$11),0))</f>
        <v>2</v>
      </c>
      <c r="AG15" s="74" t="str">
        <f>IF(OR($E15="",$R$14="",AG$13=0),"",MAX(TRUNC((R15-$X$13)/AG$11),0))</f>
        <v/>
      </c>
      <c r="AH15" s="74" t="str">
        <f>IF(OR($E15="",$Y$14="",AH$13=0),"",MAX(TRUNC((Y15-$Z$13)/AH$11),0))</f>
        <v/>
      </c>
      <c r="AI15" s="74" t="str">
        <f>IF(OR($E15="",$AA$14="",AI$13=0),"",MAX(TRUNC(($AA15-$AB$13)/AI$11),0))</f>
        <v/>
      </c>
      <c r="AJ15" s="74" t="str">
        <f>IF(OR($E15="",$AC$14="",AJ$13=0),"",MAX(TRUNC(($AC15-$AD$13)/AJ$11),0))</f>
        <v/>
      </c>
      <c r="AK15" s="74">
        <f>IF($AK$12=0,"",IF(L15="SI",$AK$12,0))</f>
        <v>0.5</v>
      </c>
      <c r="AL15" s="74">
        <f>IF($AK$12=0,"",IF(M15="SI",$AK$12,0))</f>
        <v>0</v>
      </c>
    </row>
    <row r="16" spans="1:38" ht="15.75" customHeight="1" x14ac:dyDescent="0.25">
      <c r="A16" s="64">
        <f>A15+1</f>
        <v>2</v>
      </c>
      <c r="B16" s="110" t="str">
        <f t="shared" si="0"/>
        <v>Analista programador/a PHP</v>
      </c>
      <c r="C16" s="110"/>
      <c r="D16" s="110"/>
      <c r="E16" s="72"/>
      <c r="F16" s="72"/>
      <c r="G16" s="72"/>
      <c r="H16" s="111"/>
      <c r="I16" s="112"/>
      <c r="J16" s="112"/>
      <c r="K16" s="112"/>
      <c r="L16" s="40" t="s">
        <v>48</v>
      </c>
      <c r="M16" s="104"/>
      <c r="N16" s="113">
        <f>IF($N$14="","",ROUND(SUMIF($AF$24:$AF$88,CONCATENATE(E16,"SI"),$AE$24:$AE$88)/12,2))</f>
        <v>0</v>
      </c>
      <c r="O16" s="114"/>
      <c r="P16" s="114"/>
      <c r="Q16" s="115"/>
      <c r="R16" s="116" t="str">
        <f>IF($R$14="","",ROUND(SUMIF($AG$24:$AG$63,CONCATENATE(E16,"SI"),$AE$24:$AE$63)/12,2))</f>
        <v/>
      </c>
      <c r="S16" s="116"/>
      <c r="T16" s="116"/>
      <c r="U16" s="116"/>
      <c r="V16" s="116"/>
      <c r="W16" s="116"/>
      <c r="X16" s="116"/>
      <c r="Y16" s="113" t="str">
        <f>IF($Y$14="","",ROUND(SUMIF($AH$24:$AH$63,CONCATENATE(E16,"SI"),$AE$24:$AE$63)/12,2))</f>
        <v/>
      </c>
      <c r="Z16" s="115"/>
      <c r="AA16" s="113" t="str">
        <f>IF($AA$14="","",ROUND(SUMIF($AI$24:$AI$63,CONCATENATE(E16,"SI"),$AE$24:$AE$63)/12,2))</f>
        <v/>
      </c>
      <c r="AB16" s="115"/>
      <c r="AC16" s="113" t="str">
        <f>IF($AC$14="","",ROUND(SUMIF($AJ$24:$AJ$63,CONCATENATE(E16,"SI"),$AE$24:$AE$63)/12,2))</f>
        <v/>
      </c>
      <c r="AD16" s="115"/>
      <c r="AE16" s="73" t="str">
        <f>IF(OR(E16="",N15=""),"N/A",IF(AND(IF($L$14="","SI",IF(VLOOKUP($A$10,EXPERIENCIA_REQUERIDA_PERFIL!A:BD,4,FALSE)="NO","SI",L16))="SI",N16&gt;=$Q$13,R16&gt;=$X$13,Y16&gt;=$Z$13),"OK","KO"))</f>
        <v>N/A</v>
      </c>
      <c r="AF16" s="74" t="str">
        <f t="shared" ref="AF16:AF19" si="1">IF(OR($E16="",$N$14="",AF$13=0),"",MAX(TRUNC((N16-$Q$13)/AF$11),0))</f>
        <v/>
      </c>
      <c r="AG16" s="74" t="str">
        <f t="shared" ref="AG16:AG19" si="2">IF(OR($E16="",$R$14="",AG$13=0),"",MAX(TRUNC((R16-$X$13)/AG$11),0))</f>
        <v/>
      </c>
      <c r="AH16" s="74" t="str">
        <f t="shared" ref="AH16:AH19" si="3">IF(OR($E16="",$Y$14="",AH$13=0),"",MAX(TRUNC((Y16-$Z$13)/AH$11),0))</f>
        <v/>
      </c>
      <c r="AI16" s="74" t="str">
        <f t="shared" ref="AI16:AI19" si="4">IF(OR($E16="",$AA$14="",AI$13=0),"",MAX(TRUNC(($AA16-$AB$13)/AI$11),0))</f>
        <v/>
      </c>
      <c r="AJ16" s="74" t="str">
        <f t="shared" ref="AJ16:AJ19" si="5">IF(OR($E16="",$AC$14="",AJ$13=0),"",MAX(TRUNC(($AC16-$AD$13)/AJ$11),0))</f>
        <v/>
      </c>
      <c r="AK16" s="74">
        <f>IF($AK$12=0,"",IF(L16="SI",$AK$12,0))</f>
        <v>0</v>
      </c>
      <c r="AL16" s="74">
        <f>IF($AK$12=0,"",IF(M16="SI",$AK$12,0))</f>
        <v>0</v>
      </c>
    </row>
    <row r="17" spans="1:38" ht="15.75" customHeight="1" x14ac:dyDescent="0.25">
      <c r="A17" s="64">
        <f t="shared" ref="A17:A19" si="6">A16+1</f>
        <v>3</v>
      </c>
      <c r="B17" s="110" t="str">
        <f t="shared" si="0"/>
        <v>Analista programador/a PHP</v>
      </c>
      <c r="C17" s="110"/>
      <c r="D17" s="110"/>
      <c r="E17" s="72"/>
      <c r="F17" s="72"/>
      <c r="G17" s="72"/>
      <c r="H17" s="111"/>
      <c r="I17" s="112"/>
      <c r="J17" s="112"/>
      <c r="K17" s="112"/>
      <c r="L17" s="40" t="s">
        <v>48</v>
      </c>
      <c r="M17" s="104"/>
      <c r="N17" s="113">
        <f>IF($N$14="","",ROUND(SUMIF($AF$24:$AF$88,CONCATENATE(E17,"SI"),$AE$24:$AE$88)/12,2))</f>
        <v>0</v>
      </c>
      <c r="O17" s="114"/>
      <c r="P17" s="114"/>
      <c r="Q17" s="115"/>
      <c r="R17" s="116" t="str">
        <f>IF($R$14="","",ROUND(SUMIF($AG$24:$AG$63,CONCATENATE(E17,"SI"),$AE$24:$AE$63)/12,2))</f>
        <v/>
      </c>
      <c r="S17" s="116"/>
      <c r="T17" s="116"/>
      <c r="U17" s="116"/>
      <c r="V17" s="116"/>
      <c r="W17" s="116"/>
      <c r="X17" s="116"/>
      <c r="Y17" s="113" t="str">
        <f>IF($Y$14="","",ROUND(SUMIF($AH$24:$AH$63,CONCATENATE(E17,"SI"),$AE$24:$AE$63)/12,2))</f>
        <v/>
      </c>
      <c r="Z17" s="115"/>
      <c r="AA17" s="113" t="str">
        <f>IF($AA$14="","",ROUND(SUMIF($AI$24:$AI$63,CONCATENATE(E17,"SI"),$AE$24:$AE$63)/12,2))</f>
        <v/>
      </c>
      <c r="AB17" s="115"/>
      <c r="AC17" s="113" t="str">
        <f>IF($AC$14="","",ROUND(SUMIF($AJ$24:$AJ$63,CONCATENATE(E17,"SI"),$AE$24:$AE$63)/12,2))</f>
        <v/>
      </c>
      <c r="AD17" s="115"/>
      <c r="AE17" s="73" t="str">
        <f>IF(OR(E17="",N16=""),"N/A",IF(AND(IF($L$14="","SI",IF(VLOOKUP($A$10,EXPERIENCIA_REQUERIDA_PERFIL!A:BD,4,FALSE)="NO","SI",L17))="SI",N17&gt;=$Q$13,R17&gt;=$X$13,Y17&gt;=$Z$13),"OK","KO"))</f>
        <v>N/A</v>
      </c>
      <c r="AF17" s="74" t="str">
        <f t="shared" si="1"/>
        <v/>
      </c>
      <c r="AG17" s="74" t="str">
        <f t="shared" si="2"/>
        <v/>
      </c>
      <c r="AH17" s="74" t="str">
        <f t="shared" si="3"/>
        <v/>
      </c>
      <c r="AI17" s="74" t="str">
        <f t="shared" si="4"/>
        <v/>
      </c>
      <c r="AJ17" s="74" t="str">
        <f t="shared" si="5"/>
        <v/>
      </c>
      <c r="AK17" s="74">
        <f>IF($AK$12=0,"",IF(L17="SI",$AK$12,0))</f>
        <v>0</v>
      </c>
      <c r="AL17" s="74">
        <f>IF($AK$12=0,"",IF(M17="SI",$AK$12,0))</f>
        <v>0</v>
      </c>
    </row>
    <row r="18" spans="1:38" ht="15.75" customHeight="1" x14ac:dyDescent="0.25">
      <c r="A18" s="64">
        <f t="shared" si="6"/>
        <v>4</v>
      </c>
      <c r="B18" s="110" t="str">
        <f t="shared" si="0"/>
        <v>Analista programador/a PHP</v>
      </c>
      <c r="C18" s="110"/>
      <c r="D18" s="110"/>
      <c r="E18" s="72"/>
      <c r="F18" s="72"/>
      <c r="G18" s="72"/>
      <c r="H18" s="111"/>
      <c r="I18" s="112"/>
      <c r="J18" s="112"/>
      <c r="K18" s="112"/>
      <c r="L18" s="40" t="s">
        <v>48</v>
      </c>
      <c r="M18" s="104"/>
      <c r="N18" s="113">
        <f>IF($N$14="","",ROUND(SUMIF($AF$24:$AF$88,CONCATENATE(E18,"SI"),$AE$24:$AE$88)/12,2))</f>
        <v>0</v>
      </c>
      <c r="O18" s="114"/>
      <c r="P18" s="114"/>
      <c r="Q18" s="115"/>
      <c r="R18" s="116" t="str">
        <f>IF($R$14="","",ROUND(SUMIF($AG$24:$AG$63,CONCATENATE(E18,"SI"),$AE$24:$AE$63)/12,2))</f>
        <v/>
      </c>
      <c r="S18" s="116"/>
      <c r="T18" s="116"/>
      <c r="U18" s="116"/>
      <c r="V18" s="116"/>
      <c r="W18" s="116"/>
      <c r="X18" s="116"/>
      <c r="Y18" s="113" t="str">
        <f>IF($Y$14="","",ROUND(SUMIF($AH$24:$AH$63,CONCATENATE(E18,"SI"),$AE$24:$AE$63)/12,2))</f>
        <v/>
      </c>
      <c r="Z18" s="115"/>
      <c r="AA18" s="113" t="str">
        <f>IF($AA$14="","",ROUND(SUMIF($AI$24:$AI$63,CONCATENATE(E18,"SI"),$AE$24:$AE$63)/12,2))</f>
        <v/>
      </c>
      <c r="AB18" s="115"/>
      <c r="AC18" s="113" t="str">
        <f>IF($AC$14="","",ROUND(SUMIF($AJ$24:$AJ$63,CONCATENATE(E18,"SI"),$AE$24:$AE$63)/12,2))</f>
        <v/>
      </c>
      <c r="AD18" s="115"/>
      <c r="AE18" s="73" t="str">
        <f>IF(OR(E18="",N17=""),"N/A",IF(AND(IF($L$14="","SI",IF(VLOOKUP($A$10,EXPERIENCIA_REQUERIDA_PERFIL!A:BD,4,FALSE)="NO","SI",L18))="SI",N18&gt;=$Q$13,R18&gt;=$X$13,Y18&gt;=$Z$13),"OK","KO"))</f>
        <v>N/A</v>
      </c>
      <c r="AF18" s="74" t="str">
        <f t="shared" si="1"/>
        <v/>
      </c>
      <c r="AG18" s="74" t="str">
        <f t="shared" si="2"/>
        <v/>
      </c>
      <c r="AH18" s="74" t="str">
        <f t="shared" si="3"/>
        <v/>
      </c>
      <c r="AI18" s="74" t="str">
        <f t="shared" si="4"/>
        <v/>
      </c>
      <c r="AJ18" s="74" t="str">
        <f t="shared" si="5"/>
        <v/>
      </c>
      <c r="AK18" s="74">
        <f>IF($AK$12=0,"",IF(L18="SI",$AK$12,0))</f>
        <v>0</v>
      </c>
      <c r="AL18" s="74">
        <f>IF($AK$12=0,"",IF(M18="SI",$AK$12,0))</f>
        <v>0</v>
      </c>
    </row>
    <row r="19" spans="1:38" ht="15.75" customHeight="1" x14ac:dyDescent="0.25">
      <c r="A19" s="64">
        <f t="shared" si="6"/>
        <v>5</v>
      </c>
      <c r="B19" s="110" t="str">
        <f t="shared" si="0"/>
        <v>Analista programador/a PHP</v>
      </c>
      <c r="C19" s="110"/>
      <c r="D19" s="110"/>
      <c r="E19" s="72"/>
      <c r="F19" s="72"/>
      <c r="G19" s="72"/>
      <c r="H19" s="111"/>
      <c r="I19" s="112"/>
      <c r="J19" s="112"/>
      <c r="K19" s="112"/>
      <c r="L19" s="40" t="s">
        <v>48</v>
      </c>
      <c r="M19" s="104"/>
      <c r="N19" s="113">
        <f>IF($N$14="","",ROUND(SUMIF($AF$24:$AF$88,CONCATENATE(E19,"SI"),$AE$24:$AE$88)/12,2))</f>
        <v>0</v>
      </c>
      <c r="O19" s="114"/>
      <c r="P19" s="114"/>
      <c r="Q19" s="115"/>
      <c r="R19" s="116" t="str">
        <f>IF($R$14="","",ROUND(SUMIF($AG$24:$AG$63,CONCATENATE(E19,"SI"),$AE$24:$AE$63)/12,2))</f>
        <v/>
      </c>
      <c r="S19" s="116"/>
      <c r="T19" s="116"/>
      <c r="U19" s="116"/>
      <c r="V19" s="116"/>
      <c r="W19" s="116"/>
      <c r="X19" s="116"/>
      <c r="Y19" s="113" t="str">
        <f>IF($Y$14="","",ROUND(SUMIF($AH$24:$AH$63,CONCATENATE(E19,"SI"),$AE$24:$AE$63)/12,2))</f>
        <v/>
      </c>
      <c r="Z19" s="115"/>
      <c r="AA19" s="113" t="str">
        <f>IF($AA$14="","",ROUND(SUMIF($AI$24:$AI$63,CONCATENATE(E19,"SI"),$AE$24:$AE$63)/12,2))</f>
        <v/>
      </c>
      <c r="AB19" s="115"/>
      <c r="AC19" s="113" t="str">
        <f>IF($AC$14="","",ROUND(SUMIF($AJ$24:$AJ$63,CONCATENATE(E19,"SI"),$AE$24:$AE$63)/12,2))</f>
        <v/>
      </c>
      <c r="AD19" s="115"/>
      <c r="AE19" s="73" t="str">
        <f>IF(OR(E19="",N18=""),"N/A",IF(AND(IF($L$14="","SI",IF(VLOOKUP($A$10,EXPERIENCIA_REQUERIDA_PERFIL!A:BD,4,FALSE)="NO","SI",L19))="SI",N19&gt;=$Q$13,R19&gt;=$X$13,Y19&gt;=$Z$13),"OK","KO"))</f>
        <v>N/A</v>
      </c>
      <c r="AF19" s="74" t="str">
        <f t="shared" si="1"/>
        <v/>
      </c>
      <c r="AG19" s="74" t="str">
        <f t="shared" si="2"/>
        <v/>
      </c>
      <c r="AH19" s="74" t="str">
        <f t="shared" si="3"/>
        <v/>
      </c>
      <c r="AI19" s="74" t="str">
        <f t="shared" si="4"/>
        <v/>
      </c>
      <c r="AJ19" s="74" t="str">
        <f t="shared" si="5"/>
        <v/>
      </c>
      <c r="AK19" s="74">
        <f>IF($AK$12=0,"",IF(L19="SI",$AK$12,0))</f>
        <v>0</v>
      </c>
      <c r="AL19" s="74">
        <f>IF($AK$12=0,"",IF(M19="SI",$AK$12,0))</f>
        <v>0</v>
      </c>
    </row>
    <row r="20" spans="1:38" ht="35.25" customHeight="1" x14ac:dyDescent="0.25">
      <c r="A20" s="64"/>
      <c r="AE20" s="70" t="s">
        <v>67</v>
      </c>
      <c r="AF20" s="75">
        <f t="shared" ref="AF20:AL20" si="7">SUM(AF15:AF19)</f>
        <v>2</v>
      </c>
      <c r="AG20" s="75">
        <f t="shared" si="7"/>
        <v>0</v>
      </c>
      <c r="AH20" s="75">
        <f t="shared" si="7"/>
        <v>0</v>
      </c>
      <c r="AI20" s="75">
        <f t="shared" si="7"/>
        <v>0</v>
      </c>
      <c r="AJ20" s="75">
        <f t="shared" si="7"/>
        <v>0</v>
      </c>
      <c r="AK20" s="75">
        <f t="shared" si="7"/>
        <v>0.5</v>
      </c>
      <c r="AL20" s="75">
        <f t="shared" si="7"/>
        <v>0</v>
      </c>
    </row>
    <row r="21" spans="1:38" s="35" customFormat="1" ht="39.75" customHeight="1" x14ac:dyDescent="0.25">
      <c r="A21" s="76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70" t="s">
        <v>65</v>
      </c>
      <c r="AF21" s="77">
        <f>MIN(AF13,AF12*AF20)</f>
        <v>1.5</v>
      </c>
      <c r="AG21" s="77">
        <f>MIN(AG13,AG12*AG20)</f>
        <v>0</v>
      </c>
      <c r="AH21" s="77">
        <f>MIN(AH13,AH12*AH20)</f>
        <v>0</v>
      </c>
      <c r="AI21" s="77">
        <f>MIN(AI13,AI12*AI20)</f>
        <v>0</v>
      </c>
      <c r="AJ21" s="77">
        <f>MIN(AJ13,AJ12*AJ20)</f>
        <v>0</v>
      </c>
      <c r="AK21" s="77">
        <f>MIN($AK$13,SUM(AK15:AK19))</f>
        <v>0.5</v>
      </c>
      <c r="AL21" s="77">
        <f>MIN($AK$13,SUM(AL15:AL19))</f>
        <v>0</v>
      </c>
    </row>
    <row r="22" spans="1:38" s="35" customFormat="1" ht="33.75" customHeight="1" x14ac:dyDescent="0.25">
      <c r="A22" s="76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9"/>
    </row>
    <row r="23" spans="1:38" s="35" customFormat="1" ht="222.75" customHeight="1" x14ac:dyDescent="0.25">
      <c r="A23" s="76"/>
      <c r="B23" s="118" t="s">
        <v>15</v>
      </c>
      <c r="C23" s="119"/>
      <c r="D23" s="119"/>
      <c r="E23" s="126" t="s">
        <v>16</v>
      </c>
      <c r="F23" s="126"/>
      <c r="G23" s="126"/>
      <c r="H23" s="126"/>
      <c r="I23" s="126"/>
      <c r="J23" s="126"/>
      <c r="K23" s="126"/>
      <c r="L23" s="126"/>
      <c r="M23" s="126"/>
      <c r="N23" s="126"/>
      <c r="O23" s="19" t="s">
        <v>18</v>
      </c>
      <c r="P23" s="19" t="s">
        <v>13</v>
      </c>
      <c r="Q23" s="19" t="str">
        <f>N14</f>
        <v>Analista programador/a PHP en diferents rols relacionats amb desenvolupament d’aplicacions PHP i mòduls d’Easyvista</v>
      </c>
      <c r="R23" s="127" t="str">
        <f>R14</f>
        <v/>
      </c>
      <c r="S23" s="127"/>
      <c r="T23" s="127"/>
      <c r="U23" s="127"/>
      <c r="V23" s="127"/>
      <c r="W23" s="127"/>
      <c r="X23" s="28" t="str">
        <f>Y14</f>
        <v/>
      </c>
      <c r="Y23" s="19" t="str">
        <f>AA14</f>
        <v/>
      </c>
      <c r="Z23" s="19" t="str">
        <f>AC14</f>
        <v/>
      </c>
      <c r="AA23" s="19" t="s">
        <v>21</v>
      </c>
      <c r="AB23" s="19" t="s">
        <v>22</v>
      </c>
      <c r="AC23" s="19"/>
      <c r="AD23" s="19" t="s">
        <v>40</v>
      </c>
      <c r="AE23" s="19" t="s">
        <v>19</v>
      </c>
      <c r="AF23" s="48"/>
      <c r="AG23" s="48"/>
      <c r="AH23" s="48"/>
      <c r="AI23" s="48"/>
      <c r="AJ23" s="48"/>
      <c r="AK23" s="48"/>
      <c r="AL23" s="49"/>
    </row>
    <row r="24" spans="1:38" s="35" customFormat="1" ht="92.25" customHeight="1" x14ac:dyDescent="0.25">
      <c r="A24" s="76"/>
      <c r="B24" s="128" t="s">
        <v>52</v>
      </c>
      <c r="C24" s="128"/>
      <c r="D24" s="128"/>
      <c r="E24" s="129" t="s">
        <v>53</v>
      </c>
      <c r="F24" s="130"/>
      <c r="G24" s="130"/>
      <c r="H24" s="130"/>
      <c r="I24" s="130"/>
      <c r="J24" s="130"/>
      <c r="K24" s="130"/>
      <c r="L24" s="130"/>
      <c r="M24" s="130"/>
      <c r="N24" s="131"/>
      <c r="O24" s="78"/>
      <c r="P24" s="78" t="s">
        <v>50</v>
      </c>
      <c r="Q24" s="40" t="s">
        <v>2</v>
      </c>
      <c r="R24" s="128" t="s">
        <v>3</v>
      </c>
      <c r="S24" s="128"/>
      <c r="T24" s="128"/>
      <c r="U24" s="128"/>
      <c r="V24" s="128"/>
      <c r="W24" s="128"/>
      <c r="X24" s="40" t="s">
        <v>3</v>
      </c>
      <c r="Y24" s="40" t="s">
        <v>3</v>
      </c>
      <c r="Z24" s="40" t="s">
        <v>3</v>
      </c>
      <c r="AA24" s="79">
        <v>43101</v>
      </c>
      <c r="AB24" s="79">
        <v>44562</v>
      </c>
      <c r="AC24" s="79"/>
      <c r="AD24" s="80">
        <v>1</v>
      </c>
      <c r="AE24" s="81">
        <f t="shared" ref="AE24:AE87" si="8">ROUND((AB24-AA24)/365*12*AD24,2)</f>
        <v>48.03</v>
      </c>
      <c r="AF24" s="35" t="str">
        <f t="shared" ref="AF24:AF87" si="9">CONCATENATE(P24,Q24)</f>
        <v>TR1SI</v>
      </c>
      <c r="AG24" s="35" t="str">
        <f t="shared" ref="AG24:AG87" si="10">CONCATENATE(P24,R24)</f>
        <v>TR1NO</v>
      </c>
      <c r="AH24" s="35" t="str">
        <f t="shared" ref="AH24:AH87" si="11">CONCATENATE(P24,X24)</f>
        <v>TR1NO</v>
      </c>
      <c r="AI24" s="35" t="str">
        <f t="shared" ref="AI24:AI87" si="12">CONCATENATE(P24,Y24)</f>
        <v>TR1NO</v>
      </c>
      <c r="AJ24" s="35" t="str">
        <f>CONCATENATE(P24,Z24)</f>
        <v>TR1NO</v>
      </c>
      <c r="AL24" s="43"/>
    </row>
    <row r="25" spans="1:38" s="35" customFormat="1" ht="92.25" customHeight="1" x14ac:dyDescent="0.25">
      <c r="A25" s="76"/>
      <c r="B25" s="128"/>
      <c r="C25" s="128"/>
      <c r="D25" s="128"/>
      <c r="E25" s="129"/>
      <c r="F25" s="130"/>
      <c r="G25" s="130"/>
      <c r="H25" s="130"/>
      <c r="I25" s="130"/>
      <c r="J25" s="130"/>
      <c r="K25" s="130"/>
      <c r="L25" s="130"/>
      <c r="M25" s="130"/>
      <c r="N25" s="131"/>
      <c r="O25" s="78"/>
      <c r="P25" s="78"/>
      <c r="Q25" s="40" t="s">
        <v>48</v>
      </c>
      <c r="R25" s="128" t="s">
        <v>48</v>
      </c>
      <c r="S25" s="128"/>
      <c r="T25" s="128"/>
      <c r="U25" s="128"/>
      <c r="V25" s="128"/>
      <c r="W25" s="128"/>
      <c r="X25" s="40" t="s">
        <v>48</v>
      </c>
      <c r="Y25" s="40" t="s">
        <v>48</v>
      </c>
      <c r="Z25" s="40" t="s">
        <v>48</v>
      </c>
      <c r="AA25" s="79"/>
      <c r="AB25" s="79"/>
      <c r="AC25" s="79"/>
      <c r="AD25" s="80"/>
      <c r="AE25" s="81">
        <f t="shared" si="8"/>
        <v>0</v>
      </c>
      <c r="AF25" s="35" t="str">
        <f t="shared" si="9"/>
        <v>N/D</v>
      </c>
      <c r="AG25" s="35" t="str">
        <f t="shared" si="10"/>
        <v>N/D</v>
      </c>
      <c r="AH25" s="35" t="str">
        <f t="shared" si="11"/>
        <v>N/D</v>
      </c>
      <c r="AI25" s="35" t="str">
        <f t="shared" si="12"/>
        <v>N/D</v>
      </c>
      <c r="AJ25" s="35" t="str">
        <f t="shared" ref="AJ25:AJ88" si="13">CONCATENATE(P25,Z25)</f>
        <v>N/D</v>
      </c>
      <c r="AL25" s="43"/>
    </row>
    <row r="26" spans="1:38" s="35" customFormat="1" ht="92.25" customHeight="1" x14ac:dyDescent="0.25">
      <c r="A26" s="76"/>
      <c r="B26" s="128"/>
      <c r="C26" s="128"/>
      <c r="D26" s="128"/>
      <c r="E26" s="129"/>
      <c r="F26" s="130"/>
      <c r="G26" s="130"/>
      <c r="H26" s="130"/>
      <c r="I26" s="130"/>
      <c r="J26" s="130"/>
      <c r="K26" s="130"/>
      <c r="L26" s="130"/>
      <c r="M26" s="130"/>
      <c r="N26" s="131"/>
      <c r="O26" s="78"/>
      <c r="P26" s="78"/>
      <c r="Q26" s="40" t="s">
        <v>48</v>
      </c>
      <c r="R26" s="128" t="s">
        <v>48</v>
      </c>
      <c r="S26" s="128"/>
      <c r="T26" s="128"/>
      <c r="U26" s="128"/>
      <c r="V26" s="128"/>
      <c r="W26" s="128"/>
      <c r="X26" s="40" t="s">
        <v>48</v>
      </c>
      <c r="Y26" s="40" t="s">
        <v>48</v>
      </c>
      <c r="Z26" s="40" t="s">
        <v>48</v>
      </c>
      <c r="AA26" s="79"/>
      <c r="AB26" s="79"/>
      <c r="AC26" s="79"/>
      <c r="AD26" s="80"/>
      <c r="AE26" s="81">
        <f t="shared" si="8"/>
        <v>0</v>
      </c>
      <c r="AF26" s="35" t="str">
        <f t="shared" si="9"/>
        <v>N/D</v>
      </c>
      <c r="AG26" s="35" t="str">
        <f t="shared" si="10"/>
        <v>N/D</v>
      </c>
      <c r="AH26" s="35" t="str">
        <f t="shared" si="11"/>
        <v>N/D</v>
      </c>
      <c r="AI26" s="35" t="str">
        <f t="shared" si="12"/>
        <v>N/D</v>
      </c>
      <c r="AJ26" s="35" t="str">
        <f t="shared" si="13"/>
        <v>N/D</v>
      </c>
      <c r="AL26" s="43"/>
    </row>
    <row r="27" spans="1:38" s="35" customFormat="1" ht="92.25" customHeight="1" x14ac:dyDescent="0.25">
      <c r="A27" s="76"/>
      <c r="B27" s="128"/>
      <c r="C27" s="128"/>
      <c r="D27" s="128"/>
      <c r="E27" s="129"/>
      <c r="F27" s="130"/>
      <c r="G27" s="130"/>
      <c r="H27" s="130"/>
      <c r="I27" s="130"/>
      <c r="J27" s="130"/>
      <c r="K27" s="130"/>
      <c r="L27" s="130"/>
      <c r="M27" s="130"/>
      <c r="N27" s="131"/>
      <c r="O27" s="78"/>
      <c r="P27" s="78"/>
      <c r="Q27" s="40" t="s">
        <v>48</v>
      </c>
      <c r="R27" s="128" t="s">
        <v>48</v>
      </c>
      <c r="S27" s="128"/>
      <c r="T27" s="128"/>
      <c r="U27" s="128"/>
      <c r="V27" s="128"/>
      <c r="W27" s="128"/>
      <c r="X27" s="40" t="s">
        <v>48</v>
      </c>
      <c r="Y27" s="40" t="s">
        <v>48</v>
      </c>
      <c r="Z27" s="40" t="s">
        <v>48</v>
      </c>
      <c r="AA27" s="79"/>
      <c r="AB27" s="79"/>
      <c r="AC27" s="79"/>
      <c r="AD27" s="80"/>
      <c r="AE27" s="81">
        <f t="shared" si="8"/>
        <v>0</v>
      </c>
      <c r="AF27" s="35" t="str">
        <f t="shared" si="9"/>
        <v>N/D</v>
      </c>
      <c r="AG27" s="35" t="str">
        <f t="shared" si="10"/>
        <v>N/D</v>
      </c>
      <c r="AH27" s="35" t="str">
        <f t="shared" si="11"/>
        <v>N/D</v>
      </c>
      <c r="AI27" s="35" t="str">
        <f t="shared" si="12"/>
        <v>N/D</v>
      </c>
      <c r="AJ27" s="35" t="str">
        <f t="shared" si="13"/>
        <v>N/D</v>
      </c>
      <c r="AL27" s="43"/>
    </row>
    <row r="28" spans="1:38" s="35" customFormat="1" ht="92.25" customHeight="1" x14ac:dyDescent="0.25">
      <c r="A28" s="76"/>
      <c r="B28" s="128"/>
      <c r="C28" s="128"/>
      <c r="D28" s="128"/>
      <c r="E28" s="129"/>
      <c r="F28" s="130"/>
      <c r="G28" s="130"/>
      <c r="H28" s="130"/>
      <c r="I28" s="130"/>
      <c r="J28" s="130"/>
      <c r="K28" s="130"/>
      <c r="L28" s="130"/>
      <c r="M28" s="130"/>
      <c r="N28" s="131"/>
      <c r="O28" s="78"/>
      <c r="P28" s="78"/>
      <c r="Q28" s="40" t="s">
        <v>48</v>
      </c>
      <c r="R28" s="128" t="s">
        <v>48</v>
      </c>
      <c r="S28" s="128"/>
      <c r="T28" s="128"/>
      <c r="U28" s="128"/>
      <c r="V28" s="128"/>
      <c r="W28" s="128"/>
      <c r="X28" s="40" t="s">
        <v>48</v>
      </c>
      <c r="Y28" s="40" t="s">
        <v>48</v>
      </c>
      <c r="Z28" s="40" t="s">
        <v>48</v>
      </c>
      <c r="AA28" s="79"/>
      <c r="AB28" s="79"/>
      <c r="AC28" s="79"/>
      <c r="AD28" s="80"/>
      <c r="AE28" s="81">
        <f t="shared" si="8"/>
        <v>0</v>
      </c>
      <c r="AF28" s="35" t="str">
        <f t="shared" si="9"/>
        <v>N/D</v>
      </c>
      <c r="AG28" s="35" t="str">
        <f t="shared" si="10"/>
        <v>N/D</v>
      </c>
      <c r="AH28" s="35" t="str">
        <f t="shared" si="11"/>
        <v>N/D</v>
      </c>
      <c r="AI28" s="35" t="str">
        <f t="shared" si="12"/>
        <v>N/D</v>
      </c>
      <c r="AJ28" s="35" t="str">
        <f t="shared" si="13"/>
        <v>N/D</v>
      </c>
      <c r="AL28" s="43"/>
    </row>
    <row r="29" spans="1:38" s="35" customFormat="1" ht="92.25" customHeight="1" x14ac:dyDescent="0.25">
      <c r="A29" s="76"/>
      <c r="B29" s="128"/>
      <c r="C29" s="128"/>
      <c r="D29" s="128"/>
      <c r="E29" s="129"/>
      <c r="F29" s="130"/>
      <c r="G29" s="130"/>
      <c r="H29" s="130"/>
      <c r="I29" s="130"/>
      <c r="J29" s="130"/>
      <c r="K29" s="130"/>
      <c r="L29" s="130"/>
      <c r="M29" s="130"/>
      <c r="N29" s="131"/>
      <c r="O29" s="78"/>
      <c r="P29" s="78"/>
      <c r="Q29" s="40" t="s">
        <v>48</v>
      </c>
      <c r="R29" s="128" t="s">
        <v>48</v>
      </c>
      <c r="S29" s="128"/>
      <c r="T29" s="128"/>
      <c r="U29" s="128"/>
      <c r="V29" s="128"/>
      <c r="W29" s="128"/>
      <c r="X29" s="40" t="s">
        <v>48</v>
      </c>
      <c r="Y29" s="40" t="s">
        <v>48</v>
      </c>
      <c r="Z29" s="40" t="s">
        <v>48</v>
      </c>
      <c r="AA29" s="79"/>
      <c r="AB29" s="79"/>
      <c r="AC29" s="79"/>
      <c r="AD29" s="80"/>
      <c r="AE29" s="81">
        <f t="shared" si="8"/>
        <v>0</v>
      </c>
      <c r="AF29" s="35" t="str">
        <f t="shared" si="9"/>
        <v>N/D</v>
      </c>
      <c r="AG29" s="35" t="str">
        <f t="shared" si="10"/>
        <v>N/D</v>
      </c>
      <c r="AH29" s="35" t="str">
        <f t="shared" si="11"/>
        <v>N/D</v>
      </c>
      <c r="AI29" s="35" t="str">
        <f t="shared" si="12"/>
        <v>N/D</v>
      </c>
      <c r="AJ29" s="35" t="str">
        <f t="shared" si="13"/>
        <v>N/D</v>
      </c>
      <c r="AL29" s="43"/>
    </row>
    <row r="30" spans="1:38" s="35" customFormat="1" ht="92.25" customHeight="1" x14ac:dyDescent="0.25">
      <c r="A30" s="76"/>
      <c r="B30" s="128"/>
      <c r="C30" s="128"/>
      <c r="D30" s="128"/>
      <c r="E30" s="129"/>
      <c r="F30" s="130"/>
      <c r="G30" s="130"/>
      <c r="H30" s="130"/>
      <c r="I30" s="130"/>
      <c r="J30" s="130"/>
      <c r="K30" s="130"/>
      <c r="L30" s="130"/>
      <c r="M30" s="130"/>
      <c r="N30" s="131"/>
      <c r="O30" s="78"/>
      <c r="P30" s="78"/>
      <c r="Q30" s="40" t="s">
        <v>48</v>
      </c>
      <c r="R30" s="128" t="s">
        <v>48</v>
      </c>
      <c r="S30" s="128"/>
      <c r="T30" s="128"/>
      <c r="U30" s="128"/>
      <c r="V30" s="128"/>
      <c r="W30" s="128"/>
      <c r="X30" s="40" t="s">
        <v>48</v>
      </c>
      <c r="Y30" s="40" t="s">
        <v>48</v>
      </c>
      <c r="Z30" s="40" t="s">
        <v>48</v>
      </c>
      <c r="AA30" s="79"/>
      <c r="AB30" s="79"/>
      <c r="AC30" s="79"/>
      <c r="AD30" s="80"/>
      <c r="AE30" s="81">
        <f t="shared" si="8"/>
        <v>0</v>
      </c>
      <c r="AF30" s="35" t="str">
        <f t="shared" si="9"/>
        <v>N/D</v>
      </c>
      <c r="AG30" s="35" t="str">
        <f t="shared" si="10"/>
        <v>N/D</v>
      </c>
      <c r="AH30" s="35" t="str">
        <f t="shared" si="11"/>
        <v>N/D</v>
      </c>
      <c r="AI30" s="35" t="str">
        <f t="shared" si="12"/>
        <v>N/D</v>
      </c>
      <c r="AJ30" s="35" t="str">
        <f t="shared" si="13"/>
        <v>N/D</v>
      </c>
      <c r="AL30" s="43"/>
    </row>
    <row r="31" spans="1:38" s="35" customFormat="1" ht="92.25" customHeight="1" x14ac:dyDescent="0.25">
      <c r="A31" s="76"/>
      <c r="B31" s="128"/>
      <c r="C31" s="128"/>
      <c r="D31" s="128"/>
      <c r="E31" s="129"/>
      <c r="F31" s="130"/>
      <c r="G31" s="130"/>
      <c r="H31" s="130"/>
      <c r="I31" s="130"/>
      <c r="J31" s="130"/>
      <c r="K31" s="130"/>
      <c r="L31" s="130"/>
      <c r="M31" s="130"/>
      <c r="N31" s="131"/>
      <c r="O31" s="78"/>
      <c r="P31" s="78"/>
      <c r="Q31" s="40" t="s">
        <v>48</v>
      </c>
      <c r="R31" s="128" t="s">
        <v>48</v>
      </c>
      <c r="S31" s="128"/>
      <c r="T31" s="128"/>
      <c r="U31" s="128"/>
      <c r="V31" s="128"/>
      <c r="W31" s="128"/>
      <c r="X31" s="40" t="s">
        <v>48</v>
      </c>
      <c r="Y31" s="40" t="s">
        <v>48</v>
      </c>
      <c r="Z31" s="40" t="s">
        <v>48</v>
      </c>
      <c r="AA31" s="79"/>
      <c r="AB31" s="79"/>
      <c r="AC31" s="79"/>
      <c r="AD31" s="80"/>
      <c r="AE31" s="81">
        <f t="shared" si="8"/>
        <v>0</v>
      </c>
      <c r="AF31" s="35" t="str">
        <f t="shared" si="9"/>
        <v>N/D</v>
      </c>
      <c r="AG31" s="35" t="str">
        <f t="shared" si="10"/>
        <v>N/D</v>
      </c>
      <c r="AH31" s="35" t="str">
        <f t="shared" si="11"/>
        <v>N/D</v>
      </c>
      <c r="AI31" s="35" t="str">
        <f t="shared" si="12"/>
        <v>N/D</v>
      </c>
      <c r="AJ31" s="35" t="str">
        <f t="shared" si="13"/>
        <v>N/D</v>
      </c>
      <c r="AL31" s="43"/>
    </row>
    <row r="32" spans="1:38" s="35" customFormat="1" ht="92.25" customHeight="1" x14ac:dyDescent="0.25">
      <c r="A32" s="76"/>
      <c r="B32" s="128"/>
      <c r="C32" s="128"/>
      <c r="D32" s="128"/>
      <c r="E32" s="129"/>
      <c r="F32" s="130"/>
      <c r="G32" s="130"/>
      <c r="H32" s="130"/>
      <c r="I32" s="130"/>
      <c r="J32" s="130"/>
      <c r="K32" s="130"/>
      <c r="L32" s="130"/>
      <c r="M32" s="130"/>
      <c r="N32" s="131"/>
      <c r="O32" s="78"/>
      <c r="P32" s="78"/>
      <c r="Q32" s="40" t="s">
        <v>48</v>
      </c>
      <c r="R32" s="128" t="s">
        <v>48</v>
      </c>
      <c r="S32" s="128"/>
      <c r="T32" s="128"/>
      <c r="U32" s="128"/>
      <c r="V32" s="128"/>
      <c r="W32" s="128"/>
      <c r="X32" s="40" t="s">
        <v>48</v>
      </c>
      <c r="Y32" s="40" t="s">
        <v>48</v>
      </c>
      <c r="Z32" s="40" t="s">
        <v>48</v>
      </c>
      <c r="AA32" s="79"/>
      <c r="AB32" s="79"/>
      <c r="AC32" s="79"/>
      <c r="AD32" s="80"/>
      <c r="AE32" s="81">
        <f t="shared" si="8"/>
        <v>0</v>
      </c>
      <c r="AF32" s="35" t="str">
        <f t="shared" si="9"/>
        <v>N/D</v>
      </c>
      <c r="AG32" s="35" t="str">
        <f t="shared" si="10"/>
        <v>N/D</v>
      </c>
      <c r="AH32" s="35" t="str">
        <f t="shared" si="11"/>
        <v>N/D</v>
      </c>
      <c r="AI32" s="35" t="str">
        <f t="shared" si="12"/>
        <v>N/D</v>
      </c>
      <c r="AJ32" s="35" t="str">
        <f t="shared" si="13"/>
        <v>N/D</v>
      </c>
      <c r="AL32" s="43"/>
    </row>
    <row r="33" spans="1:38" s="35" customFormat="1" ht="92.25" customHeight="1" x14ac:dyDescent="0.25">
      <c r="A33" s="76"/>
      <c r="B33" s="128"/>
      <c r="C33" s="128"/>
      <c r="D33" s="128"/>
      <c r="E33" s="129"/>
      <c r="F33" s="130"/>
      <c r="G33" s="130"/>
      <c r="H33" s="130"/>
      <c r="I33" s="130"/>
      <c r="J33" s="130"/>
      <c r="K33" s="130"/>
      <c r="L33" s="130"/>
      <c r="M33" s="130"/>
      <c r="N33" s="131"/>
      <c r="O33" s="78"/>
      <c r="P33" s="78"/>
      <c r="Q33" s="40" t="s">
        <v>48</v>
      </c>
      <c r="R33" s="128" t="s">
        <v>48</v>
      </c>
      <c r="S33" s="128"/>
      <c r="T33" s="128"/>
      <c r="U33" s="128"/>
      <c r="V33" s="128"/>
      <c r="W33" s="128"/>
      <c r="X33" s="40" t="s">
        <v>48</v>
      </c>
      <c r="Y33" s="40" t="s">
        <v>48</v>
      </c>
      <c r="Z33" s="40" t="s">
        <v>48</v>
      </c>
      <c r="AA33" s="79"/>
      <c r="AB33" s="79"/>
      <c r="AC33" s="79"/>
      <c r="AD33" s="80"/>
      <c r="AE33" s="81">
        <f t="shared" si="8"/>
        <v>0</v>
      </c>
      <c r="AF33" s="35" t="str">
        <f t="shared" si="9"/>
        <v>N/D</v>
      </c>
      <c r="AG33" s="35" t="str">
        <f t="shared" si="10"/>
        <v>N/D</v>
      </c>
      <c r="AH33" s="35" t="str">
        <f t="shared" si="11"/>
        <v>N/D</v>
      </c>
      <c r="AI33" s="35" t="str">
        <f t="shared" si="12"/>
        <v>N/D</v>
      </c>
      <c r="AJ33" s="35" t="str">
        <f t="shared" si="13"/>
        <v>N/D</v>
      </c>
      <c r="AL33" s="43"/>
    </row>
    <row r="34" spans="1:38" s="35" customFormat="1" ht="92.25" customHeight="1" x14ac:dyDescent="0.25">
      <c r="A34" s="76"/>
      <c r="B34" s="128"/>
      <c r="C34" s="128"/>
      <c r="D34" s="128"/>
      <c r="E34" s="129"/>
      <c r="F34" s="130"/>
      <c r="G34" s="130"/>
      <c r="H34" s="130"/>
      <c r="I34" s="130"/>
      <c r="J34" s="130"/>
      <c r="K34" s="130"/>
      <c r="L34" s="130"/>
      <c r="M34" s="130"/>
      <c r="N34" s="131"/>
      <c r="O34" s="78"/>
      <c r="P34" s="78"/>
      <c r="Q34" s="40" t="s">
        <v>48</v>
      </c>
      <c r="R34" s="128" t="s">
        <v>48</v>
      </c>
      <c r="S34" s="128"/>
      <c r="T34" s="128"/>
      <c r="U34" s="128"/>
      <c r="V34" s="128"/>
      <c r="W34" s="128"/>
      <c r="X34" s="40" t="s">
        <v>48</v>
      </c>
      <c r="Y34" s="40" t="s">
        <v>48</v>
      </c>
      <c r="Z34" s="40" t="s">
        <v>48</v>
      </c>
      <c r="AA34" s="79"/>
      <c r="AB34" s="79"/>
      <c r="AC34" s="79"/>
      <c r="AD34" s="80"/>
      <c r="AE34" s="81">
        <f t="shared" si="8"/>
        <v>0</v>
      </c>
      <c r="AF34" s="35" t="str">
        <f t="shared" si="9"/>
        <v>N/D</v>
      </c>
      <c r="AG34" s="35" t="str">
        <f t="shared" si="10"/>
        <v>N/D</v>
      </c>
      <c r="AH34" s="35" t="str">
        <f t="shared" si="11"/>
        <v>N/D</v>
      </c>
      <c r="AI34" s="35" t="str">
        <f t="shared" si="12"/>
        <v>N/D</v>
      </c>
      <c r="AJ34" s="35" t="str">
        <f t="shared" si="13"/>
        <v>N/D</v>
      </c>
      <c r="AL34" s="43"/>
    </row>
    <row r="35" spans="1:38" s="35" customFormat="1" ht="92.25" customHeight="1" x14ac:dyDescent="0.25">
      <c r="A35" s="76"/>
      <c r="B35" s="128"/>
      <c r="C35" s="128"/>
      <c r="D35" s="128"/>
      <c r="E35" s="129"/>
      <c r="F35" s="130"/>
      <c r="G35" s="130"/>
      <c r="H35" s="130"/>
      <c r="I35" s="130"/>
      <c r="J35" s="130"/>
      <c r="K35" s="130"/>
      <c r="L35" s="130"/>
      <c r="M35" s="130"/>
      <c r="N35" s="131"/>
      <c r="O35" s="78"/>
      <c r="P35" s="78"/>
      <c r="Q35" s="40" t="s">
        <v>48</v>
      </c>
      <c r="R35" s="128" t="s">
        <v>48</v>
      </c>
      <c r="S35" s="128"/>
      <c r="T35" s="128"/>
      <c r="U35" s="128"/>
      <c r="V35" s="128"/>
      <c r="W35" s="128"/>
      <c r="X35" s="40" t="s">
        <v>48</v>
      </c>
      <c r="Y35" s="40" t="s">
        <v>48</v>
      </c>
      <c r="Z35" s="40" t="s">
        <v>48</v>
      </c>
      <c r="AA35" s="79"/>
      <c r="AB35" s="79"/>
      <c r="AC35" s="79"/>
      <c r="AD35" s="80"/>
      <c r="AE35" s="81">
        <f t="shared" si="8"/>
        <v>0</v>
      </c>
      <c r="AF35" s="35" t="str">
        <f t="shared" si="9"/>
        <v>N/D</v>
      </c>
      <c r="AG35" s="35" t="str">
        <f t="shared" si="10"/>
        <v>N/D</v>
      </c>
      <c r="AH35" s="35" t="str">
        <f t="shared" si="11"/>
        <v>N/D</v>
      </c>
      <c r="AI35" s="35" t="str">
        <f t="shared" si="12"/>
        <v>N/D</v>
      </c>
      <c r="AJ35" s="35" t="str">
        <f t="shared" si="13"/>
        <v>N/D</v>
      </c>
      <c r="AL35" s="43"/>
    </row>
    <row r="36" spans="1:38" s="35" customFormat="1" ht="92.25" customHeight="1" x14ac:dyDescent="0.25">
      <c r="A36" s="76"/>
      <c r="B36" s="128"/>
      <c r="C36" s="128"/>
      <c r="D36" s="128"/>
      <c r="E36" s="129"/>
      <c r="F36" s="130"/>
      <c r="G36" s="130"/>
      <c r="H36" s="130"/>
      <c r="I36" s="130"/>
      <c r="J36" s="130"/>
      <c r="K36" s="130"/>
      <c r="L36" s="130"/>
      <c r="M36" s="130"/>
      <c r="N36" s="131"/>
      <c r="O36" s="78"/>
      <c r="P36" s="78"/>
      <c r="Q36" s="40" t="s">
        <v>48</v>
      </c>
      <c r="R36" s="128" t="s">
        <v>48</v>
      </c>
      <c r="S36" s="128"/>
      <c r="T36" s="128"/>
      <c r="U36" s="128"/>
      <c r="V36" s="128"/>
      <c r="W36" s="128"/>
      <c r="X36" s="40" t="s">
        <v>48</v>
      </c>
      <c r="Y36" s="40" t="s">
        <v>48</v>
      </c>
      <c r="Z36" s="40" t="s">
        <v>48</v>
      </c>
      <c r="AA36" s="79"/>
      <c r="AB36" s="79"/>
      <c r="AC36" s="79"/>
      <c r="AD36" s="80"/>
      <c r="AE36" s="81">
        <f t="shared" si="8"/>
        <v>0</v>
      </c>
      <c r="AF36" s="35" t="str">
        <f t="shared" si="9"/>
        <v>N/D</v>
      </c>
      <c r="AG36" s="35" t="str">
        <f t="shared" si="10"/>
        <v>N/D</v>
      </c>
      <c r="AH36" s="35" t="str">
        <f t="shared" si="11"/>
        <v>N/D</v>
      </c>
      <c r="AI36" s="35" t="str">
        <f t="shared" si="12"/>
        <v>N/D</v>
      </c>
      <c r="AJ36" s="35" t="str">
        <f t="shared" si="13"/>
        <v>N/D</v>
      </c>
      <c r="AL36" s="43"/>
    </row>
    <row r="37" spans="1:38" s="35" customFormat="1" ht="92.25" customHeight="1" x14ac:dyDescent="0.25">
      <c r="A37" s="76"/>
      <c r="B37" s="128"/>
      <c r="C37" s="128"/>
      <c r="D37" s="128"/>
      <c r="E37" s="129"/>
      <c r="F37" s="130"/>
      <c r="G37" s="130"/>
      <c r="H37" s="130"/>
      <c r="I37" s="130"/>
      <c r="J37" s="130"/>
      <c r="K37" s="130"/>
      <c r="L37" s="130"/>
      <c r="M37" s="130"/>
      <c r="N37" s="131"/>
      <c r="O37" s="78"/>
      <c r="P37" s="78"/>
      <c r="Q37" s="40" t="s">
        <v>48</v>
      </c>
      <c r="R37" s="128" t="s">
        <v>48</v>
      </c>
      <c r="S37" s="128"/>
      <c r="T37" s="128"/>
      <c r="U37" s="128"/>
      <c r="V37" s="128"/>
      <c r="W37" s="128"/>
      <c r="X37" s="40" t="s">
        <v>48</v>
      </c>
      <c r="Y37" s="40" t="s">
        <v>48</v>
      </c>
      <c r="Z37" s="40" t="s">
        <v>48</v>
      </c>
      <c r="AA37" s="79"/>
      <c r="AB37" s="79"/>
      <c r="AC37" s="79"/>
      <c r="AD37" s="80"/>
      <c r="AE37" s="81">
        <f t="shared" si="8"/>
        <v>0</v>
      </c>
      <c r="AF37" s="35" t="str">
        <f t="shared" si="9"/>
        <v>N/D</v>
      </c>
      <c r="AG37" s="35" t="str">
        <f t="shared" si="10"/>
        <v>N/D</v>
      </c>
      <c r="AH37" s="35" t="str">
        <f t="shared" si="11"/>
        <v>N/D</v>
      </c>
      <c r="AI37" s="35" t="str">
        <f t="shared" si="12"/>
        <v>N/D</v>
      </c>
      <c r="AJ37" s="35" t="str">
        <f t="shared" si="13"/>
        <v>N/D</v>
      </c>
      <c r="AL37" s="43"/>
    </row>
    <row r="38" spans="1:38" s="35" customFormat="1" ht="92.25" customHeight="1" x14ac:dyDescent="0.25">
      <c r="A38" s="76"/>
      <c r="B38" s="128"/>
      <c r="C38" s="128"/>
      <c r="D38" s="128"/>
      <c r="E38" s="129"/>
      <c r="F38" s="130"/>
      <c r="G38" s="130"/>
      <c r="H38" s="130"/>
      <c r="I38" s="130"/>
      <c r="J38" s="130"/>
      <c r="K38" s="130"/>
      <c r="L38" s="130"/>
      <c r="M38" s="130"/>
      <c r="N38" s="131"/>
      <c r="O38" s="78"/>
      <c r="P38" s="78"/>
      <c r="Q38" s="40" t="s">
        <v>48</v>
      </c>
      <c r="R38" s="128" t="s">
        <v>48</v>
      </c>
      <c r="S38" s="128"/>
      <c r="T38" s="128"/>
      <c r="U38" s="128"/>
      <c r="V38" s="128"/>
      <c r="W38" s="128"/>
      <c r="X38" s="40" t="s">
        <v>48</v>
      </c>
      <c r="Y38" s="40" t="s">
        <v>48</v>
      </c>
      <c r="Z38" s="40" t="s">
        <v>48</v>
      </c>
      <c r="AA38" s="79"/>
      <c r="AB38" s="79"/>
      <c r="AC38" s="79"/>
      <c r="AD38" s="80"/>
      <c r="AE38" s="81">
        <f t="shared" si="8"/>
        <v>0</v>
      </c>
      <c r="AF38" s="35" t="str">
        <f t="shared" si="9"/>
        <v>N/D</v>
      </c>
      <c r="AG38" s="35" t="str">
        <f t="shared" si="10"/>
        <v>N/D</v>
      </c>
      <c r="AH38" s="35" t="str">
        <f t="shared" si="11"/>
        <v>N/D</v>
      </c>
      <c r="AI38" s="35" t="str">
        <f t="shared" si="12"/>
        <v>N/D</v>
      </c>
      <c r="AJ38" s="35" t="str">
        <f t="shared" si="13"/>
        <v>N/D</v>
      </c>
      <c r="AL38" s="43"/>
    </row>
    <row r="39" spans="1:38" s="35" customFormat="1" ht="92.25" customHeight="1" x14ac:dyDescent="0.25">
      <c r="A39" s="76"/>
      <c r="B39" s="128"/>
      <c r="C39" s="128"/>
      <c r="D39" s="128"/>
      <c r="E39" s="129"/>
      <c r="F39" s="130"/>
      <c r="G39" s="130"/>
      <c r="H39" s="130"/>
      <c r="I39" s="130"/>
      <c r="J39" s="130"/>
      <c r="K39" s="130"/>
      <c r="L39" s="130"/>
      <c r="M39" s="130"/>
      <c r="N39" s="131"/>
      <c r="O39" s="78"/>
      <c r="P39" s="78"/>
      <c r="Q39" s="40" t="s">
        <v>48</v>
      </c>
      <c r="R39" s="128" t="s">
        <v>48</v>
      </c>
      <c r="S39" s="128"/>
      <c r="T39" s="128"/>
      <c r="U39" s="128"/>
      <c r="V39" s="128"/>
      <c r="W39" s="128"/>
      <c r="X39" s="40" t="s">
        <v>48</v>
      </c>
      <c r="Y39" s="40" t="s">
        <v>48</v>
      </c>
      <c r="Z39" s="40" t="s">
        <v>48</v>
      </c>
      <c r="AA39" s="79"/>
      <c r="AB39" s="79"/>
      <c r="AC39" s="79"/>
      <c r="AD39" s="80"/>
      <c r="AE39" s="81">
        <f t="shared" si="8"/>
        <v>0</v>
      </c>
      <c r="AF39" s="35" t="str">
        <f t="shared" si="9"/>
        <v>N/D</v>
      </c>
      <c r="AG39" s="35" t="str">
        <f t="shared" si="10"/>
        <v>N/D</v>
      </c>
      <c r="AH39" s="35" t="str">
        <f t="shared" si="11"/>
        <v>N/D</v>
      </c>
      <c r="AI39" s="35" t="str">
        <f t="shared" si="12"/>
        <v>N/D</v>
      </c>
      <c r="AJ39" s="35" t="str">
        <f t="shared" si="13"/>
        <v>N/D</v>
      </c>
      <c r="AL39" s="43"/>
    </row>
    <row r="40" spans="1:38" s="35" customFormat="1" ht="92.25" customHeight="1" x14ac:dyDescent="0.25">
      <c r="A40" s="76"/>
      <c r="B40" s="128"/>
      <c r="C40" s="128"/>
      <c r="D40" s="128"/>
      <c r="E40" s="129"/>
      <c r="F40" s="130"/>
      <c r="G40" s="130"/>
      <c r="H40" s="130"/>
      <c r="I40" s="130"/>
      <c r="J40" s="130"/>
      <c r="K40" s="130"/>
      <c r="L40" s="130"/>
      <c r="M40" s="130"/>
      <c r="N40" s="131"/>
      <c r="O40" s="78"/>
      <c r="P40" s="78"/>
      <c r="Q40" s="40" t="s">
        <v>48</v>
      </c>
      <c r="R40" s="128" t="s">
        <v>48</v>
      </c>
      <c r="S40" s="128"/>
      <c r="T40" s="128"/>
      <c r="U40" s="128"/>
      <c r="V40" s="128"/>
      <c r="W40" s="128"/>
      <c r="X40" s="40" t="s">
        <v>48</v>
      </c>
      <c r="Y40" s="40" t="s">
        <v>48</v>
      </c>
      <c r="Z40" s="40" t="s">
        <v>48</v>
      </c>
      <c r="AA40" s="79"/>
      <c r="AB40" s="79"/>
      <c r="AC40" s="79"/>
      <c r="AD40" s="80"/>
      <c r="AE40" s="81">
        <f t="shared" si="8"/>
        <v>0</v>
      </c>
      <c r="AF40" s="35" t="str">
        <f t="shared" si="9"/>
        <v>N/D</v>
      </c>
      <c r="AG40" s="35" t="str">
        <f t="shared" si="10"/>
        <v>N/D</v>
      </c>
      <c r="AH40" s="35" t="str">
        <f t="shared" si="11"/>
        <v>N/D</v>
      </c>
      <c r="AI40" s="35" t="str">
        <f t="shared" si="12"/>
        <v>N/D</v>
      </c>
      <c r="AJ40" s="35" t="str">
        <f t="shared" si="13"/>
        <v>N/D</v>
      </c>
      <c r="AL40" s="43"/>
    </row>
    <row r="41" spans="1:38" s="35" customFormat="1" ht="92.25" customHeight="1" x14ac:dyDescent="0.25">
      <c r="A41" s="76"/>
      <c r="B41" s="128"/>
      <c r="C41" s="128"/>
      <c r="D41" s="128"/>
      <c r="E41" s="129"/>
      <c r="F41" s="130"/>
      <c r="G41" s="130"/>
      <c r="H41" s="130"/>
      <c r="I41" s="130"/>
      <c r="J41" s="130"/>
      <c r="K41" s="130"/>
      <c r="L41" s="130"/>
      <c r="M41" s="130"/>
      <c r="N41" s="131"/>
      <c r="O41" s="78"/>
      <c r="P41" s="78"/>
      <c r="Q41" s="40" t="s">
        <v>48</v>
      </c>
      <c r="R41" s="128" t="s">
        <v>48</v>
      </c>
      <c r="S41" s="128"/>
      <c r="T41" s="128"/>
      <c r="U41" s="128"/>
      <c r="V41" s="128"/>
      <c r="W41" s="128"/>
      <c r="X41" s="40" t="s">
        <v>48</v>
      </c>
      <c r="Y41" s="40" t="s">
        <v>48</v>
      </c>
      <c r="Z41" s="40" t="s">
        <v>48</v>
      </c>
      <c r="AA41" s="79"/>
      <c r="AB41" s="79"/>
      <c r="AC41" s="79"/>
      <c r="AD41" s="80"/>
      <c r="AE41" s="81">
        <f t="shared" si="8"/>
        <v>0</v>
      </c>
      <c r="AF41" s="35" t="str">
        <f t="shared" si="9"/>
        <v>N/D</v>
      </c>
      <c r="AG41" s="35" t="str">
        <f t="shared" si="10"/>
        <v>N/D</v>
      </c>
      <c r="AH41" s="35" t="str">
        <f t="shared" si="11"/>
        <v>N/D</v>
      </c>
      <c r="AI41" s="35" t="str">
        <f t="shared" si="12"/>
        <v>N/D</v>
      </c>
      <c r="AJ41" s="35" t="str">
        <f t="shared" si="13"/>
        <v>N/D</v>
      </c>
      <c r="AL41" s="43"/>
    </row>
    <row r="42" spans="1:38" s="35" customFormat="1" ht="92.25" customHeight="1" x14ac:dyDescent="0.25">
      <c r="A42" s="76"/>
      <c r="B42" s="128"/>
      <c r="C42" s="128"/>
      <c r="D42" s="128"/>
      <c r="E42" s="129"/>
      <c r="F42" s="130"/>
      <c r="G42" s="130"/>
      <c r="H42" s="130"/>
      <c r="I42" s="130"/>
      <c r="J42" s="130"/>
      <c r="K42" s="130"/>
      <c r="L42" s="130"/>
      <c r="M42" s="130"/>
      <c r="N42" s="131"/>
      <c r="O42" s="78"/>
      <c r="P42" s="78"/>
      <c r="Q42" s="40" t="s">
        <v>48</v>
      </c>
      <c r="R42" s="128" t="s">
        <v>48</v>
      </c>
      <c r="S42" s="128"/>
      <c r="T42" s="128"/>
      <c r="U42" s="128"/>
      <c r="V42" s="128"/>
      <c r="W42" s="128"/>
      <c r="X42" s="40" t="s">
        <v>48</v>
      </c>
      <c r="Y42" s="40" t="s">
        <v>48</v>
      </c>
      <c r="Z42" s="40" t="s">
        <v>48</v>
      </c>
      <c r="AA42" s="79"/>
      <c r="AB42" s="79"/>
      <c r="AC42" s="79"/>
      <c r="AD42" s="80"/>
      <c r="AE42" s="81">
        <f t="shared" si="8"/>
        <v>0</v>
      </c>
      <c r="AF42" s="35" t="str">
        <f t="shared" si="9"/>
        <v>N/D</v>
      </c>
      <c r="AG42" s="35" t="str">
        <f t="shared" si="10"/>
        <v>N/D</v>
      </c>
      <c r="AH42" s="35" t="str">
        <f t="shared" si="11"/>
        <v>N/D</v>
      </c>
      <c r="AI42" s="35" t="str">
        <f t="shared" si="12"/>
        <v>N/D</v>
      </c>
      <c r="AJ42" s="35" t="str">
        <f t="shared" si="13"/>
        <v>N/D</v>
      </c>
      <c r="AL42" s="43"/>
    </row>
    <row r="43" spans="1:38" s="35" customFormat="1" ht="92.25" customHeight="1" x14ac:dyDescent="0.25">
      <c r="A43" s="76"/>
      <c r="B43" s="128"/>
      <c r="C43" s="128"/>
      <c r="D43" s="128"/>
      <c r="E43" s="129"/>
      <c r="F43" s="130"/>
      <c r="G43" s="130"/>
      <c r="H43" s="130"/>
      <c r="I43" s="130"/>
      <c r="J43" s="130"/>
      <c r="K43" s="130"/>
      <c r="L43" s="130"/>
      <c r="M43" s="130"/>
      <c r="N43" s="131"/>
      <c r="O43" s="78"/>
      <c r="P43" s="78"/>
      <c r="Q43" s="40" t="s">
        <v>48</v>
      </c>
      <c r="R43" s="128" t="s">
        <v>48</v>
      </c>
      <c r="S43" s="128"/>
      <c r="T43" s="128"/>
      <c r="U43" s="128"/>
      <c r="V43" s="128"/>
      <c r="W43" s="128"/>
      <c r="X43" s="40" t="s">
        <v>48</v>
      </c>
      <c r="Y43" s="40" t="s">
        <v>48</v>
      </c>
      <c r="Z43" s="40" t="s">
        <v>48</v>
      </c>
      <c r="AA43" s="79"/>
      <c r="AB43" s="79"/>
      <c r="AC43" s="79"/>
      <c r="AD43" s="80"/>
      <c r="AE43" s="81">
        <f t="shared" si="8"/>
        <v>0</v>
      </c>
      <c r="AF43" s="35" t="str">
        <f t="shared" si="9"/>
        <v>N/D</v>
      </c>
      <c r="AG43" s="35" t="str">
        <f t="shared" si="10"/>
        <v>N/D</v>
      </c>
      <c r="AH43" s="35" t="str">
        <f t="shared" si="11"/>
        <v>N/D</v>
      </c>
      <c r="AI43" s="35" t="str">
        <f t="shared" si="12"/>
        <v>N/D</v>
      </c>
      <c r="AJ43" s="35" t="str">
        <f t="shared" si="13"/>
        <v>N/D</v>
      </c>
      <c r="AL43" s="43"/>
    </row>
    <row r="44" spans="1:38" s="35" customFormat="1" ht="92.25" customHeight="1" x14ac:dyDescent="0.25">
      <c r="A44" s="76"/>
      <c r="B44" s="128"/>
      <c r="C44" s="128"/>
      <c r="D44" s="128"/>
      <c r="E44" s="129"/>
      <c r="F44" s="130"/>
      <c r="G44" s="130"/>
      <c r="H44" s="130"/>
      <c r="I44" s="130"/>
      <c r="J44" s="130"/>
      <c r="K44" s="130"/>
      <c r="L44" s="130"/>
      <c r="M44" s="130"/>
      <c r="N44" s="131"/>
      <c r="O44" s="78"/>
      <c r="P44" s="78"/>
      <c r="Q44" s="40" t="s">
        <v>48</v>
      </c>
      <c r="R44" s="128" t="s">
        <v>48</v>
      </c>
      <c r="S44" s="128"/>
      <c r="T44" s="128"/>
      <c r="U44" s="128"/>
      <c r="V44" s="128"/>
      <c r="W44" s="128"/>
      <c r="X44" s="40" t="s">
        <v>48</v>
      </c>
      <c r="Y44" s="40" t="s">
        <v>48</v>
      </c>
      <c r="Z44" s="40" t="s">
        <v>48</v>
      </c>
      <c r="AA44" s="79"/>
      <c r="AB44" s="79"/>
      <c r="AC44" s="79"/>
      <c r="AD44" s="80"/>
      <c r="AE44" s="81">
        <f t="shared" si="8"/>
        <v>0</v>
      </c>
      <c r="AF44" s="35" t="str">
        <f t="shared" si="9"/>
        <v>N/D</v>
      </c>
      <c r="AG44" s="35" t="str">
        <f t="shared" si="10"/>
        <v>N/D</v>
      </c>
      <c r="AH44" s="35" t="str">
        <f t="shared" si="11"/>
        <v>N/D</v>
      </c>
      <c r="AI44" s="35" t="str">
        <f t="shared" si="12"/>
        <v>N/D</v>
      </c>
      <c r="AJ44" s="35" t="str">
        <f t="shared" si="13"/>
        <v>N/D</v>
      </c>
      <c r="AL44" s="43"/>
    </row>
    <row r="45" spans="1:38" s="35" customFormat="1" ht="92.25" customHeight="1" x14ac:dyDescent="0.25">
      <c r="A45" s="76"/>
      <c r="B45" s="128"/>
      <c r="C45" s="128"/>
      <c r="D45" s="128"/>
      <c r="E45" s="129"/>
      <c r="F45" s="130"/>
      <c r="G45" s="130"/>
      <c r="H45" s="130"/>
      <c r="I45" s="130"/>
      <c r="J45" s="130"/>
      <c r="K45" s="130"/>
      <c r="L45" s="130"/>
      <c r="M45" s="130"/>
      <c r="N45" s="131"/>
      <c r="O45" s="78"/>
      <c r="P45" s="78"/>
      <c r="Q45" s="40" t="s">
        <v>48</v>
      </c>
      <c r="R45" s="128" t="s">
        <v>48</v>
      </c>
      <c r="S45" s="128"/>
      <c r="T45" s="128"/>
      <c r="U45" s="128"/>
      <c r="V45" s="128"/>
      <c r="W45" s="128"/>
      <c r="X45" s="40" t="s">
        <v>48</v>
      </c>
      <c r="Y45" s="40" t="s">
        <v>48</v>
      </c>
      <c r="Z45" s="40" t="s">
        <v>48</v>
      </c>
      <c r="AA45" s="79"/>
      <c r="AB45" s="79"/>
      <c r="AC45" s="79"/>
      <c r="AD45" s="80"/>
      <c r="AE45" s="81">
        <f t="shared" si="8"/>
        <v>0</v>
      </c>
      <c r="AF45" s="35" t="str">
        <f t="shared" si="9"/>
        <v>N/D</v>
      </c>
      <c r="AG45" s="35" t="str">
        <f t="shared" si="10"/>
        <v>N/D</v>
      </c>
      <c r="AH45" s="35" t="str">
        <f t="shared" si="11"/>
        <v>N/D</v>
      </c>
      <c r="AI45" s="35" t="str">
        <f t="shared" si="12"/>
        <v>N/D</v>
      </c>
      <c r="AJ45" s="35" t="str">
        <f t="shared" si="13"/>
        <v>N/D</v>
      </c>
      <c r="AL45" s="43"/>
    </row>
    <row r="46" spans="1:38" s="35" customFormat="1" ht="92.25" customHeight="1" x14ac:dyDescent="0.25">
      <c r="A46" s="76"/>
      <c r="B46" s="128"/>
      <c r="C46" s="128"/>
      <c r="D46" s="128"/>
      <c r="E46" s="129"/>
      <c r="F46" s="130"/>
      <c r="G46" s="130"/>
      <c r="H46" s="130"/>
      <c r="I46" s="130"/>
      <c r="J46" s="130"/>
      <c r="K46" s="130"/>
      <c r="L46" s="130"/>
      <c r="M46" s="130"/>
      <c r="N46" s="131"/>
      <c r="O46" s="78"/>
      <c r="P46" s="78"/>
      <c r="Q46" s="40" t="s">
        <v>48</v>
      </c>
      <c r="R46" s="128" t="s">
        <v>48</v>
      </c>
      <c r="S46" s="128"/>
      <c r="T46" s="128"/>
      <c r="U46" s="128"/>
      <c r="V46" s="128"/>
      <c r="W46" s="128"/>
      <c r="X46" s="40" t="s">
        <v>48</v>
      </c>
      <c r="Y46" s="40" t="s">
        <v>48</v>
      </c>
      <c r="Z46" s="40" t="s">
        <v>48</v>
      </c>
      <c r="AA46" s="79"/>
      <c r="AB46" s="79"/>
      <c r="AC46" s="79"/>
      <c r="AD46" s="80"/>
      <c r="AE46" s="81">
        <f t="shared" si="8"/>
        <v>0</v>
      </c>
      <c r="AF46" s="35" t="str">
        <f t="shared" si="9"/>
        <v>N/D</v>
      </c>
      <c r="AG46" s="35" t="str">
        <f t="shared" si="10"/>
        <v>N/D</v>
      </c>
      <c r="AH46" s="35" t="str">
        <f t="shared" si="11"/>
        <v>N/D</v>
      </c>
      <c r="AI46" s="35" t="str">
        <f t="shared" si="12"/>
        <v>N/D</v>
      </c>
      <c r="AJ46" s="35" t="str">
        <f t="shared" si="13"/>
        <v>N/D</v>
      </c>
      <c r="AL46" s="43"/>
    </row>
    <row r="47" spans="1:38" s="35" customFormat="1" ht="92.25" customHeight="1" x14ac:dyDescent="0.25">
      <c r="A47" s="76"/>
      <c r="B47" s="128"/>
      <c r="C47" s="128"/>
      <c r="D47" s="128"/>
      <c r="E47" s="129"/>
      <c r="F47" s="130"/>
      <c r="G47" s="130"/>
      <c r="H47" s="130"/>
      <c r="I47" s="130"/>
      <c r="J47" s="130"/>
      <c r="K47" s="130"/>
      <c r="L47" s="130"/>
      <c r="M47" s="130"/>
      <c r="N47" s="131"/>
      <c r="O47" s="78"/>
      <c r="P47" s="78"/>
      <c r="Q47" s="40" t="s">
        <v>48</v>
      </c>
      <c r="R47" s="128" t="s">
        <v>48</v>
      </c>
      <c r="S47" s="128"/>
      <c r="T47" s="128"/>
      <c r="U47" s="128"/>
      <c r="V47" s="128"/>
      <c r="W47" s="128"/>
      <c r="X47" s="40" t="s">
        <v>48</v>
      </c>
      <c r="Y47" s="40" t="s">
        <v>48</v>
      </c>
      <c r="Z47" s="40" t="s">
        <v>48</v>
      </c>
      <c r="AA47" s="79"/>
      <c r="AB47" s="79"/>
      <c r="AC47" s="79"/>
      <c r="AD47" s="80"/>
      <c r="AE47" s="81">
        <f t="shared" si="8"/>
        <v>0</v>
      </c>
      <c r="AF47" s="35" t="str">
        <f t="shared" si="9"/>
        <v>N/D</v>
      </c>
      <c r="AG47" s="35" t="str">
        <f t="shared" si="10"/>
        <v>N/D</v>
      </c>
      <c r="AH47" s="35" t="str">
        <f t="shared" si="11"/>
        <v>N/D</v>
      </c>
      <c r="AI47" s="35" t="str">
        <f t="shared" si="12"/>
        <v>N/D</v>
      </c>
      <c r="AJ47" s="35" t="str">
        <f t="shared" si="13"/>
        <v>N/D</v>
      </c>
      <c r="AL47" s="43"/>
    </row>
    <row r="48" spans="1:38" s="35" customFormat="1" ht="92.25" customHeight="1" x14ac:dyDescent="0.25">
      <c r="A48" s="76"/>
      <c r="B48" s="128"/>
      <c r="C48" s="128"/>
      <c r="D48" s="128"/>
      <c r="E48" s="129"/>
      <c r="F48" s="130"/>
      <c r="G48" s="130"/>
      <c r="H48" s="130"/>
      <c r="I48" s="130"/>
      <c r="J48" s="130"/>
      <c r="K48" s="130"/>
      <c r="L48" s="130"/>
      <c r="M48" s="130"/>
      <c r="N48" s="131"/>
      <c r="O48" s="78"/>
      <c r="P48" s="78"/>
      <c r="Q48" s="40" t="s">
        <v>48</v>
      </c>
      <c r="R48" s="128" t="s">
        <v>48</v>
      </c>
      <c r="S48" s="128"/>
      <c r="T48" s="128"/>
      <c r="U48" s="128"/>
      <c r="V48" s="128"/>
      <c r="W48" s="128"/>
      <c r="X48" s="40" t="s">
        <v>48</v>
      </c>
      <c r="Y48" s="40" t="s">
        <v>48</v>
      </c>
      <c r="Z48" s="40" t="s">
        <v>48</v>
      </c>
      <c r="AA48" s="79"/>
      <c r="AB48" s="79"/>
      <c r="AC48" s="79"/>
      <c r="AD48" s="80"/>
      <c r="AE48" s="81">
        <f t="shared" si="8"/>
        <v>0</v>
      </c>
      <c r="AF48" s="35" t="str">
        <f t="shared" si="9"/>
        <v>N/D</v>
      </c>
      <c r="AG48" s="35" t="str">
        <f t="shared" si="10"/>
        <v>N/D</v>
      </c>
      <c r="AH48" s="35" t="str">
        <f t="shared" si="11"/>
        <v>N/D</v>
      </c>
      <c r="AI48" s="35" t="str">
        <f t="shared" si="12"/>
        <v>N/D</v>
      </c>
      <c r="AJ48" s="35" t="str">
        <f t="shared" si="13"/>
        <v>N/D</v>
      </c>
      <c r="AL48" s="43"/>
    </row>
    <row r="49" spans="1:38" s="35" customFormat="1" ht="92.25" customHeight="1" x14ac:dyDescent="0.25">
      <c r="A49" s="76"/>
      <c r="B49" s="128"/>
      <c r="C49" s="128"/>
      <c r="D49" s="128"/>
      <c r="E49" s="129"/>
      <c r="F49" s="130"/>
      <c r="G49" s="130"/>
      <c r="H49" s="130"/>
      <c r="I49" s="130"/>
      <c r="J49" s="130"/>
      <c r="K49" s="130"/>
      <c r="L49" s="130"/>
      <c r="M49" s="130"/>
      <c r="N49" s="131"/>
      <c r="O49" s="78"/>
      <c r="P49" s="78"/>
      <c r="Q49" s="40" t="s">
        <v>48</v>
      </c>
      <c r="R49" s="128" t="s">
        <v>48</v>
      </c>
      <c r="S49" s="128"/>
      <c r="T49" s="128"/>
      <c r="U49" s="128"/>
      <c r="V49" s="128"/>
      <c r="W49" s="128"/>
      <c r="X49" s="40" t="s">
        <v>48</v>
      </c>
      <c r="Y49" s="40" t="s">
        <v>48</v>
      </c>
      <c r="Z49" s="40" t="s">
        <v>48</v>
      </c>
      <c r="AA49" s="79"/>
      <c r="AB49" s="79"/>
      <c r="AC49" s="79"/>
      <c r="AD49" s="80"/>
      <c r="AE49" s="81">
        <f t="shared" si="8"/>
        <v>0</v>
      </c>
      <c r="AF49" s="35" t="str">
        <f t="shared" si="9"/>
        <v>N/D</v>
      </c>
      <c r="AG49" s="35" t="str">
        <f t="shared" si="10"/>
        <v>N/D</v>
      </c>
      <c r="AH49" s="35" t="str">
        <f t="shared" si="11"/>
        <v>N/D</v>
      </c>
      <c r="AI49" s="35" t="str">
        <f t="shared" si="12"/>
        <v>N/D</v>
      </c>
      <c r="AJ49" s="35" t="str">
        <f t="shared" si="13"/>
        <v>N/D</v>
      </c>
      <c r="AL49" s="43"/>
    </row>
    <row r="50" spans="1:38" s="35" customFormat="1" ht="92.25" customHeight="1" x14ac:dyDescent="0.25">
      <c r="A50" s="76"/>
      <c r="B50" s="128"/>
      <c r="C50" s="128"/>
      <c r="D50" s="128"/>
      <c r="E50" s="129"/>
      <c r="F50" s="130"/>
      <c r="G50" s="130"/>
      <c r="H50" s="130"/>
      <c r="I50" s="130"/>
      <c r="J50" s="130"/>
      <c r="K50" s="130"/>
      <c r="L50" s="130"/>
      <c r="M50" s="130"/>
      <c r="N50" s="131"/>
      <c r="O50" s="78"/>
      <c r="P50" s="78"/>
      <c r="Q50" s="40" t="s">
        <v>48</v>
      </c>
      <c r="R50" s="128" t="s">
        <v>48</v>
      </c>
      <c r="S50" s="128"/>
      <c r="T50" s="128"/>
      <c r="U50" s="128"/>
      <c r="V50" s="128"/>
      <c r="W50" s="128"/>
      <c r="X50" s="40" t="s">
        <v>48</v>
      </c>
      <c r="Y50" s="40" t="s">
        <v>48</v>
      </c>
      <c r="Z50" s="40" t="s">
        <v>48</v>
      </c>
      <c r="AA50" s="79"/>
      <c r="AB50" s="79"/>
      <c r="AC50" s="79"/>
      <c r="AD50" s="80"/>
      <c r="AE50" s="81">
        <f t="shared" si="8"/>
        <v>0</v>
      </c>
      <c r="AF50" s="35" t="str">
        <f t="shared" si="9"/>
        <v>N/D</v>
      </c>
      <c r="AG50" s="35" t="str">
        <f t="shared" si="10"/>
        <v>N/D</v>
      </c>
      <c r="AH50" s="35" t="str">
        <f t="shared" si="11"/>
        <v>N/D</v>
      </c>
      <c r="AI50" s="35" t="str">
        <f t="shared" si="12"/>
        <v>N/D</v>
      </c>
      <c r="AJ50" s="35" t="str">
        <f t="shared" si="13"/>
        <v>N/D</v>
      </c>
      <c r="AL50" s="43"/>
    </row>
    <row r="51" spans="1:38" s="35" customFormat="1" ht="92.25" customHeight="1" x14ac:dyDescent="0.25">
      <c r="A51" s="76"/>
      <c r="B51" s="128"/>
      <c r="C51" s="128"/>
      <c r="D51" s="128"/>
      <c r="E51" s="129"/>
      <c r="F51" s="130"/>
      <c r="G51" s="130"/>
      <c r="H51" s="130"/>
      <c r="I51" s="130"/>
      <c r="J51" s="130"/>
      <c r="K51" s="130"/>
      <c r="L51" s="130"/>
      <c r="M51" s="130"/>
      <c r="N51" s="131"/>
      <c r="O51" s="78"/>
      <c r="P51" s="78"/>
      <c r="Q51" s="40" t="s">
        <v>48</v>
      </c>
      <c r="R51" s="128" t="s">
        <v>48</v>
      </c>
      <c r="S51" s="128"/>
      <c r="T51" s="128"/>
      <c r="U51" s="128"/>
      <c r="V51" s="128"/>
      <c r="W51" s="128"/>
      <c r="X51" s="40" t="s">
        <v>48</v>
      </c>
      <c r="Y51" s="40" t="s">
        <v>48</v>
      </c>
      <c r="Z51" s="40" t="s">
        <v>48</v>
      </c>
      <c r="AA51" s="79"/>
      <c r="AB51" s="79"/>
      <c r="AC51" s="79"/>
      <c r="AD51" s="80"/>
      <c r="AE51" s="81">
        <f t="shared" si="8"/>
        <v>0</v>
      </c>
      <c r="AF51" s="35" t="str">
        <f t="shared" si="9"/>
        <v>N/D</v>
      </c>
      <c r="AG51" s="35" t="str">
        <f t="shared" si="10"/>
        <v>N/D</v>
      </c>
      <c r="AH51" s="35" t="str">
        <f t="shared" si="11"/>
        <v>N/D</v>
      </c>
      <c r="AI51" s="35" t="str">
        <f t="shared" si="12"/>
        <v>N/D</v>
      </c>
      <c r="AJ51" s="35" t="str">
        <f t="shared" si="13"/>
        <v>N/D</v>
      </c>
      <c r="AL51" s="43"/>
    </row>
    <row r="52" spans="1:38" s="35" customFormat="1" ht="92.25" customHeight="1" x14ac:dyDescent="0.25">
      <c r="A52" s="76"/>
      <c r="B52" s="128"/>
      <c r="C52" s="128"/>
      <c r="D52" s="128"/>
      <c r="E52" s="129"/>
      <c r="F52" s="130"/>
      <c r="G52" s="130"/>
      <c r="H52" s="130"/>
      <c r="I52" s="130"/>
      <c r="J52" s="130"/>
      <c r="K52" s="130"/>
      <c r="L52" s="130"/>
      <c r="M52" s="130"/>
      <c r="N52" s="131"/>
      <c r="O52" s="78"/>
      <c r="P52" s="78"/>
      <c r="Q52" s="40" t="s">
        <v>48</v>
      </c>
      <c r="R52" s="128" t="s">
        <v>48</v>
      </c>
      <c r="S52" s="128"/>
      <c r="T52" s="128"/>
      <c r="U52" s="128"/>
      <c r="V52" s="128"/>
      <c r="W52" s="128"/>
      <c r="X52" s="40" t="s">
        <v>48</v>
      </c>
      <c r="Y52" s="40" t="s">
        <v>48</v>
      </c>
      <c r="Z52" s="40" t="s">
        <v>48</v>
      </c>
      <c r="AA52" s="79"/>
      <c r="AB52" s="79"/>
      <c r="AC52" s="79"/>
      <c r="AD52" s="80"/>
      <c r="AE52" s="81">
        <f t="shared" si="8"/>
        <v>0</v>
      </c>
      <c r="AF52" s="35" t="str">
        <f t="shared" si="9"/>
        <v>N/D</v>
      </c>
      <c r="AG52" s="35" t="str">
        <f t="shared" si="10"/>
        <v>N/D</v>
      </c>
      <c r="AH52" s="35" t="str">
        <f t="shared" si="11"/>
        <v>N/D</v>
      </c>
      <c r="AI52" s="35" t="str">
        <f t="shared" si="12"/>
        <v>N/D</v>
      </c>
      <c r="AJ52" s="35" t="str">
        <f t="shared" si="13"/>
        <v>N/D</v>
      </c>
      <c r="AL52" s="43"/>
    </row>
    <row r="53" spans="1:38" s="35" customFormat="1" ht="92.25" customHeight="1" x14ac:dyDescent="0.25">
      <c r="A53" s="76"/>
      <c r="B53" s="128"/>
      <c r="C53" s="128"/>
      <c r="D53" s="128"/>
      <c r="E53" s="129"/>
      <c r="F53" s="130"/>
      <c r="G53" s="130"/>
      <c r="H53" s="130"/>
      <c r="I53" s="130"/>
      <c r="J53" s="130"/>
      <c r="K53" s="130"/>
      <c r="L53" s="130"/>
      <c r="M53" s="130"/>
      <c r="N53" s="131"/>
      <c r="O53" s="78"/>
      <c r="P53" s="78"/>
      <c r="Q53" s="40" t="s">
        <v>48</v>
      </c>
      <c r="R53" s="128" t="s">
        <v>48</v>
      </c>
      <c r="S53" s="128"/>
      <c r="T53" s="128"/>
      <c r="U53" s="128"/>
      <c r="V53" s="128"/>
      <c r="W53" s="128"/>
      <c r="X53" s="40" t="s">
        <v>48</v>
      </c>
      <c r="Y53" s="40" t="s">
        <v>48</v>
      </c>
      <c r="Z53" s="40" t="s">
        <v>48</v>
      </c>
      <c r="AA53" s="79"/>
      <c r="AB53" s="79"/>
      <c r="AC53" s="79"/>
      <c r="AD53" s="80"/>
      <c r="AE53" s="81">
        <f t="shared" si="8"/>
        <v>0</v>
      </c>
      <c r="AF53" s="35" t="str">
        <f t="shared" si="9"/>
        <v>N/D</v>
      </c>
      <c r="AG53" s="35" t="str">
        <f t="shared" si="10"/>
        <v>N/D</v>
      </c>
      <c r="AH53" s="35" t="str">
        <f t="shared" si="11"/>
        <v>N/D</v>
      </c>
      <c r="AI53" s="35" t="str">
        <f t="shared" si="12"/>
        <v>N/D</v>
      </c>
      <c r="AJ53" s="35" t="str">
        <f t="shared" si="13"/>
        <v>N/D</v>
      </c>
      <c r="AL53" s="43"/>
    </row>
    <row r="54" spans="1:38" s="35" customFormat="1" ht="92.25" customHeight="1" x14ac:dyDescent="0.25">
      <c r="A54" s="76"/>
      <c r="B54" s="128"/>
      <c r="C54" s="128"/>
      <c r="D54" s="128"/>
      <c r="E54" s="129"/>
      <c r="F54" s="130"/>
      <c r="G54" s="130"/>
      <c r="H54" s="130"/>
      <c r="I54" s="130"/>
      <c r="J54" s="130"/>
      <c r="K54" s="130"/>
      <c r="L54" s="130"/>
      <c r="M54" s="130"/>
      <c r="N54" s="131"/>
      <c r="O54" s="78"/>
      <c r="P54" s="78"/>
      <c r="Q54" s="40" t="s">
        <v>48</v>
      </c>
      <c r="R54" s="128" t="s">
        <v>48</v>
      </c>
      <c r="S54" s="128"/>
      <c r="T54" s="128"/>
      <c r="U54" s="128"/>
      <c r="V54" s="128"/>
      <c r="W54" s="128"/>
      <c r="X54" s="40" t="s">
        <v>48</v>
      </c>
      <c r="Y54" s="40" t="s">
        <v>48</v>
      </c>
      <c r="Z54" s="40" t="s">
        <v>48</v>
      </c>
      <c r="AA54" s="79"/>
      <c r="AB54" s="79"/>
      <c r="AC54" s="79"/>
      <c r="AD54" s="80"/>
      <c r="AE54" s="81">
        <f t="shared" si="8"/>
        <v>0</v>
      </c>
      <c r="AF54" s="35" t="str">
        <f t="shared" si="9"/>
        <v>N/D</v>
      </c>
      <c r="AG54" s="35" t="str">
        <f t="shared" si="10"/>
        <v>N/D</v>
      </c>
      <c r="AH54" s="35" t="str">
        <f t="shared" si="11"/>
        <v>N/D</v>
      </c>
      <c r="AI54" s="35" t="str">
        <f t="shared" si="12"/>
        <v>N/D</v>
      </c>
      <c r="AJ54" s="35" t="str">
        <f t="shared" si="13"/>
        <v>N/D</v>
      </c>
      <c r="AL54" s="43"/>
    </row>
    <row r="55" spans="1:38" s="35" customFormat="1" ht="92.25" customHeight="1" x14ac:dyDescent="0.25">
      <c r="A55" s="76"/>
      <c r="B55" s="128"/>
      <c r="C55" s="128"/>
      <c r="D55" s="128"/>
      <c r="E55" s="129"/>
      <c r="F55" s="130"/>
      <c r="G55" s="130"/>
      <c r="H55" s="130"/>
      <c r="I55" s="130"/>
      <c r="J55" s="130"/>
      <c r="K55" s="130"/>
      <c r="L55" s="130"/>
      <c r="M55" s="130"/>
      <c r="N55" s="131"/>
      <c r="O55" s="78"/>
      <c r="P55" s="78"/>
      <c r="Q55" s="40" t="s">
        <v>48</v>
      </c>
      <c r="R55" s="128" t="s">
        <v>48</v>
      </c>
      <c r="S55" s="128"/>
      <c r="T55" s="128"/>
      <c r="U55" s="128"/>
      <c r="V55" s="128"/>
      <c r="W55" s="128"/>
      <c r="X55" s="40" t="s">
        <v>48</v>
      </c>
      <c r="Y55" s="40" t="s">
        <v>48</v>
      </c>
      <c r="Z55" s="40" t="s">
        <v>48</v>
      </c>
      <c r="AA55" s="79"/>
      <c r="AB55" s="79"/>
      <c r="AC55" s="79"/>
      <c r="AD55" s="80"/>
      <c r="AE55" s="81">
        <f t="shared" si="8"/>
        <v>0</v>
      </c>
      <c r="AF55" s="35" t="str">
        <f t="shared" si="9"/>
        <v>N/D</v>
      </c>
      <c r="AG55" s="35" t="str">
        <f t="shared" si="10"/>
        <v>N/D</v>
      </c>
      <c r="AH55" s="35" t="str">
        <f t="shared" si="11"/>
        <v>N/D</v>
      </c>
      <c r="AI55" s="35" t="str">
        <f t="shared" si="12"/>
        <v>N/D</v>
      </c>
      <c r="AJ55" s="35" t="str">
        <f t="shared" si="13"/>
        <v>N/D</v>
      </c>
      <c r="AL55" s="43"/>
    </row>
    <row r="56" spans="1:38" s="35" customFormat="1" ht="92.25" customHeight="1" x14ac:dyDescent="0.25">
      <c r="A56" s="76"/>
      <c r="B56" s="128"/>
      <c r="C56" s="128"/>
      <c r="D56" s="128"/>
      <c r="E56" s="129"/>
      <c r="F56" s="130"/>
      <c r="G56" s="130"/>
      <c r="H56" s="130"/>
      <c r="I56" s="130"/>
      <c r="J56" s="130"/>
      <c r="K56" s="130"/>
      <c r="L56" s="130"/>
      <c r="M56" s="130"/>
      <c r="N56" s="131"/>
      <c r="O56" s="78"/>
      <c r="P56" s="78"/>
      <c r="Q56" s="40" t="s">
        <v>48</v>
      </c>
      <c r="R56" s="128" t="s">
        <v>48</v>
      </c>
      <c r="S56" s="128"/>
      <c r="T56" s="128"/>
      <c r="U56" s="128"/>
      <c r="V56" s="128"/>
      <c r="W56" s="128"/>
      <c r="X56" s="40" t="s">
        <v>48</v>
      </c>
      <c r="Y56" s="40" t="s">
        <v>48</v>
      </c>
      <c r="Z56" s="40" t="s">
        <v>48</v>
      </c>
      <c r="AA56" s="79"/>
      <c r="AB56" s="79"/>
      <c r="AC56" s="79"/>
      <c r="AD56" s="80"/>
      <c r="AE56" s="81">
        <f t="shared" si="8"/>
        <v>0</v>
      </c>
      <c r="AF56" s="35" t="str">
        <f t="shared" si="9"/>
        <v>N/D</v>
      </c>
      <c r="AG56" s="35" t="str">
        <f t="shared" si="10"/>
        <v>N/D</v>
      </c>
      <c r="AH56" s="35" t="str">
        <f t="shared" si="11"/>
        <v>N/D</v>
      </c>
      <c r="AI56" s="35" t="str">
        <f t="shared" si="12"/>
        <v>N/D</v>
      </c>
      <c r="AJ56" s="35" t="str">
        <f t="shared" si="13"/>
        <v>N/D</v>
      </c>
      <c r="AL56" s="43"/>
    </row>
    <row r="57" spans="1:38" s="35" customFormat="1" ht="92.25" customHeight="1" x14ac:dyDescent="0.25">
      <c r="A57" s="76"/>
      <c r="B57" s="128"/>
      <c r="C57" s="128"/>
      <c r="D57" s="128"/>
      <c r="E57" s="129"/>
      <c r="F57" s="130"/>
      <c r="G57" s="130"/>
      <c r="H57" s="130"/>
      <c r="I57" s="130"/>
      <c r="J57" s="130"/>
      <c r="K57" s="130"/>
      <c r="L57" s="130"/>
      <c r="M57" s="130"/>
      <c r="N57" s="131"/>
      <c r="O57" s="78"/>
      <c r="P57" s="78"/>
      <c r="Q57" s="40" t="s">
        <v>48</v>
      </c>
      <c r="R57" s="128" t="s">
        <v>48</v>
      </c>
      <c r="S57" s="128"/>
      <c r="T57" s="128"/>
      <c r="U57" s="128"/>
      <c r="V57" s="128"/>
      <c r="W57" s="128"/>
      <c r="X57" s="40" t="s">
        <v>48</v>
      </c>
      <c r="Y57" s="40" t="s">
        <v>48</v>
      </c>
      <c r="Z57" s="40" t="s">
        <v>48</v>
      </c>
      <c r="AA57" s="79"/>
      <c r="AB57" s="79"/>
      <c r="AC57" s="79"/>
      <c r="AD57" s="80"/>
      <c r="AE57" s="81">
        <f t="shared" si="8"/>
        <v>0</v>
      </c>
      <c r="AF57" s="35" t="str">
        <f t="shared" si="9"/>
        <v>N/D</v>
      </c>
      <c r="AG57" s="35" t="str">
        <f t="shared" si="10"/>
        <v>N/D</v>
      </c>
      <c r="AH57" s="35" t="str">
        <f t="shared" si="11"/>
        <v>N/D</v>
      </c>
      <c r="AI57" s="35" t="str">
        <f t="shared" si="12"/>
        <v>N/D</v>
      </c>
      <c r="AJ57" s="35" t="str">
        <f t="shared" si="13"/>
        <v>N/D</v>
      </c>
      <c r="AL57" s="43"/>
    </row>
    <row r="58" spans="1:38" s="35" customFormat="1" ht="92.25" customHeight="1" x14ac:dyDescent="0.25">
      <c r="A58" s="76"/>
      <c r="B58" s="128"/>
      <c r="C58" s="128"/>
      <c r="D58" s="128"/>
      <c r="E58" s="129"/>
      <c r="F58" s="130"/>
      <c r="G58" s="130"/>
      <c r="H58" s="130"/>
      <c r="I58" s="130"/>
      <c r="J58" s="130"/>
      <c r="K58" s="130"/>
      <c r="L58" s="130"/>
      <c r="M58" s="130"/>
      <c r="N58" s="131"/>
      <c r="O58" s="78"/>
      <c r="P58" s="78"/>
      <c r="Q58" s="40" t="s">
        <v>48</v>
      </c>
      <c r="R58" s="128" t="s">
        <v>48</v>
      </c>
      <c r="S58" s="128"/>
      <c r="T58" s="128"/>
      <c r="U58" s="128"/>
      <c r="V58" s="128"/>
      <c r="W58" s="128"/>
      <c r="X58" s="40" t="s">
        <v>48</v>
      </c>
      <c r="Y58" s="40" t="s">
        <v>48</v>
      </c>
      <c r="Z58" s="40" t="s">
        <v>48</v>
      </c>
      <c r="AA58" s="79"/>
      <c r="AB58" s="79"/>
      <c r="AC58" s="79"/>
      <c r="AD58" s="80"/>
      <c r="AE58" s="81">
        <f t="shared" si="8"/>
        <v>0</v>
      </c>
      <c r="AF58" s="35" t="str">
        <f t="shared" si="9"/>
        <v>N/D</v>
      </c>
      <c r="AG58" s="35" t="str">
        <f t="shared" si="10"/>
        <v>N/D</v>
      </c>
      <c r="AH58" s="35" t="str">
        <f t="shared" si="11"/>
        <v>N/D</v>
      </c>
      <c r="AI58" s="35" t="str">
        <f t="shared" si="12"/>
        <v>N/D</v>
      </c>
      <c r="AJ58" s="35" t="str">
        <f t="shared" si="13"/>
        <v>N/D</v>
      </c>
      <c r="AL58" s="43"/>
    </row>
    <row r="59" spans="1:38" s="35" customFormat="1" ht="92.25" customHeight="1" x14ac:dyDescent="0.25">
      <c r="A59" s="76"/>
      <c r="B59" s="128"/>
      <c r="C59" s="128"/>
      <c r="D59" s="128"/>
      <c r="E59" s="129"/>
      <c r="F59" s="130"/>
      <c r="G59" s="130"/>
      <c r="H59" s="130"/>
      <c r="I59" s="130"/>
      <c r="J59" s="130"/>
      <c r="K59" s="130"/>
      <c r="L59" s="130"/>
      <c r="M59" s="130"/>
      <c r="N59" s="131"/>
      <c r="O59" s="78"/>
      <c r="P59" s="78"/>
      <c r="Q59" s="40" t="s">
        <v>48</v>
      </c>
      <c r="R59" s="128" t="s">
        <v>48</v>
      </c>
      <c r="S59" s="128"/>
      <c r="T59" s="128"/>
      <c r="U59" s="128"/>
      <c r="V59" s="128"/>
      <c r="W59" s="128"/>
      <c r="X59" s="40" t="s">
        <v>48</v>
      </c>
      <c r="Y59" s="40" t="s">
        <v>48</v>
      </c>
      <c r="Z59" s="40" t="s">
        <v>48</v>
      </c>
      <c r="AA59" s="79"/>
      <c r="AB59" s="79"/>
      <c r="AC59" s="79"/>
      <c r="AD59" s="80"/>
      <c r="AE59" s="81">
        <f t="shared" si="8"/>
        <v>0</v>
      </c>
      <c r="AF59" s="35" t="str">
        <f t="shared" si="9"/>
        <v>N/D</v>
      </c>
      <c r="AG59" s="35" t="str">
        <f t="shared" si="10"/>
        <v>N/D</v>
      </c>
      <c r="AH59" s="35" t="str">
        <f t="shared" si="11"/>
        <v>N/D</v>
      </c>
      <c r="AI59" s="35" t="str">
        <f t="shared" si="12"/>
        <v>N/D</v>
      </c>
      <c r="AJ59" s="35" t="str">
        <f t="shared" si="13"/>
        <v>N/D</v>
      </c>
      <c r="AL59" s="43"/>
    </row>
    <row r="60" spans="1:38" s="35" customFormat="1" ht="92.25" customHeight="1" x14ac:dyDescent="0.25">
      <c r="A60" s="76"/>
      <c r="B60" s="128"/>
      <c r="C60" s="128"/>
      <c r="D60" s="128"/>
      <c r="E60" s="129"/>
      <c r="F60" s="130"/>
      <c r="G60" s="130"/>
      <c r="H60" s="130"/>
      <c r="I60" s="130"/>
      <c r="J60" s="130"/>
      <c r="K60" s="130"/>
      <c r="L60" s="130"/>
      <c r="M60" s="130"/>
      <c r="N60" s="131"/>
      <c r="O60" s="78"/>
      <c r="P60" s="78"/>
      <c r="Q60" s="40" t="s">
        <v>48</v>
      </c>
      <c r="R60" s="128" t="s">
        <v>48</v>
      </c>
      <c r="S60" s="128"/>
      <c r="T60" s="128"/>
      <c r="U60" s="128"/>
      <c r="V60" s="128"/>
      <c r="W60" s="128"/>
      <c r="X60" s="40" t="s">
        <v>48</v>
      </c>
      <c r="Y60" s="40" t="s">
        <v>48</v>
      </c>
      <c r="Z60" s="40" t="s">
        <v>48</v>
      </c>
      <c r="AA60" s="79"/>
      <c r="AB60" s="79"/>
      <c r="AC60" s="79"/>
      <c r="AD60" s="80"/>
      <c r="AE60" s="81">
        <f t="shared" si="8"/>
        <v>0</v>
      </c>
      <c r="AF60" s="35" t="str">
        <f t="shared" si="9"/>
        <v>N/D</v>
      </c>
      <c r="AG60" s="35" t="str">
        <f t="shared" si="10"/>
        <v>N/D</v>
      </c>
      <c r="AH60" s="35" t="str">
        <f t="shared" si="11"/>
        <v>N/D</v>
      </c>
      <c r="AI60" s="35" t="str">
        <f t="shared" si="12"/>
        <v>N/D</v>
      </c>
      <c r="AJ60" s="35" t="str">
        <f t="shared" si="13"/>
        <v>N/D</v>
      </c>
      <c r="AL60" s="43"/>
    </row>
    <row r="61" spans="1:38" s="35" customFormat="1" ht="64.5" customHeight="1" x14ac:dyDescent="0.25">
      <c r="A61" s="76"/>
      <c r="B61" s="128"/>
      <c r="C61" s="128"/>
      <c r="D61" s="128"/>
      <c r="E61" s="129"/>
      <c r="F61" s="130"/>
      <c r="G61" s="130"/>
      <c r="H61" s="130"/>
      <c r="I61" s="130"/>
      <c r="J61" s="130"/>
      <c r="K61" s="130"/>
      <c r="L61" s="130"/>
      <c r="M61" s="130"/>
      <c r="N61" s="131"/>
      <c r="O61" s="78"/>
      <c r="P61" s="78"/>
      <c r="Q61" s="40" t="s">
        <v>48</v>
      </c>
      <c r="R61" s="128" t="s">
        <v>48</v>
      </c>
      <c r="S61" s="128"/>
      <c r="T61" s="128"/>
      <c r="U61" s="128"/>
      <c r="V61" s="128"/>
      <c r="W61" s="128"/>
      <c r="X61" s="40" t="s">
        <v>48</v>
      </c>
      <c r="Y61" s="40" t="s">
        <v>48</v>
      </c>
      <c r="Z61" s="40" t="s">
        <v>48</v>
      </c>
      <c r="AA61" s="79"/>
      <c r="AB61" s="79"/>
      <c r="AC61" s="79"/>
      <c r="AD61" s="80"/>
      <c r="AE61" s="81">
        <f t="shared" si="8"/>
        <v>0</v>
      </c>
      <c r="AF61" s="35" t="str">
        <f t="shared" si="9"/>
        <v>N/D</v>
      </c>
      <c r="AG61" s="35" t="str">
        <f t="shared" si="10"/>
        <v>N/D</v>
      </c>
      <c r="AH61" s="35" t="str">
        <f t="shared" si="11"/>
        <v>N/D</v>
      </c>
      <c r="AI61" s="35" t="str">
        <f t="shared" si="12"/>
        <v>N/D</v>
      </c>
      <c r="AJ61" s="35" t="str">
        <f t="shared" si="13"/>
        <v>N/D</v>
      </c>
      <c r="AL61" s="43"/>
    </row>
    <row r="62" spans="1:38" ht="79.5" customHeight="1" x14ac:dyDescent="0.25">
      <c r="A62" s="64"/>
      <c r="B62" s="128"/>
      <c r="C62" s="128"/>
      <c r="D62" s="128"/>
      <c r="E62" s="129"/>
      <c r="F62" s="130"/>
      <c r="G62" s="130"/>
      <c r="H62" s="130"/>
      <c r="I62" s="130"/>
      <c r="J62" s="130"/>
      <c r="K62" s="130"/>
      <c r="L62" s="130"/>
      <c r="M62" s="130"/>
      <c r="N62" s="131"/>
      <c r="O62" s="78"/>
      <c r="P62" s="78"/>
      <c r="Q62" s="40" t="s">
        <v>48</v>
      </c>
      <c r="R62" s="128" t="s">
        <v>48</v>
      </c>
      <c r="S62" s="128"/>
      <c r="T62" s="128"/>
      <c r="U62" s="128"/>
      <c r="V62" s="128"/>
      <c r="W62" s="128"/>
      <c r="X62" s="40" t="s">
        <v>48</v>
      </c>
      <c r="Y62" s="40" t="s">
        <v>48</v>
      </c>
      <c r="Z62" s="40" t="s">
        <v>48</v>
      </c>
      <c r="AA62" s="79"/>
      <c r="AB62" s="79"/>
      <c r="AC62" s="79"/>
      <c r="AD62" s="80"/>
      <c r="AE62" s="81">
        <f t="shared" si="8"/>
        <v>0</v>
      </c>
      <c r="AF62" s="35" t="str">
        <f t="shared" si="9"/>
        <v>N/D</v>
      </c>
      <c r="AG62" s="35" t="str">
        <f t="shared" si="10"/>
        <v>N/D</v>
      </c>
      <c r="AH62" s="35" t="str">
        <f t="shared" si="11"/>
        <v>N/D</v>
      </c>
      <c r="AI62" s="35" t="str">
        <f t="shared" si="12"/>
        <v>N/D</v>
      </c>
      <c r="AJ62" s="35" t="str">
        <f t="shared" si="13"/>
        <v>N/D</v>
      </c>
      <c r="AK62" s="35"/>
      <c r="AL62" s="43"/>
    </row>
    <row r="63" spans="1:38" ht="79.5" customHeight="1" x14ac:dyDescent="0.25">
      <c r="A63" s="64"/>
      <c r="B63" s="132"/>
      <c r="C63" s="132"/>
      <c r="D63" s="132"/>
      <c r="E63" s="133"/>
      <c r="F63" s="134"/>
      <c r="G63" s="134"/>
      <c r="H63" s="134"/>
      <c r="I63" s="134"/>
      <c r="J63" s="134"/>
      <c r="K63" s="134"/>
      <c r="L63" s="134"/>
      <c r="M63" s="134"/>
      <c r="N63" s="135"/>
      <c r="O63" s="82"/>
      <c r="P63" s="82"/>
      <c r="Q63" s="40" t="s">
        <v>48</v>
      </c>
      <c r="R63" s="128" t="s">
        <v>48</v>
      </c>
      <c r="S63" s="128"/>
      <c r="T63" s="128"/>
      <c r="U63" s="128"/>
      <c r="V63" s="128"/>
      <c r="W63" s="128"/>
      <c r="X63" s="40" t="s">
        <v>48</v>
      </c>
      <c r="Y63" s="40" t="s">
        <v>48</v>
      </c>
      <c r="Z63" s="40" t="s">
        <v>48</v>
      </c>
      <c r="AA63" s="83"/>
      <c r="AB63" s="83"/>
      <c r="AC63" s="83"/>
      <c r="AD63" s="84"/>
      <c r="AE63" s="81">
        <f t="shared" si="8"/>
        <v>0</v>
      </c>
      <c r="AF63" s="35" t="str">
        <f t="shared" si="9"/>
        <v>N/D</v>
      </c>
      <c r="AG63" s="35" t="str">
        <f t="shared" si="10"/>
        <v>N/D</v>
      </c>
      <c r="AH63" s="35" t="str">
        <f t="shared" si="11"/>
        <v>N/D</v>
      </c>
      <c r="AI63" s="35" t="str">
        <f t="shared" si="12"/>
        <v>N/D</v>
      </c>
      <c r="AJ63" s="35" t="str">
        <f t="shared" si="13"/>
        <v>N/D</v>
      </c>
      <c r="AK63" s="35"/>
      <c r="AL63" s="43"/>
    </row>
    <row r="64" spans="1:38" s="35" customFormat="1" ht="79.5" customHeight="1" x14ac:dyDescent="0.25">
      <c r="A64" s="61"/>
      <c r="B64" s="132"/>
      <c r="C64" s="132"/>
      <c r="D64" s="132"/>
      <c r="E64" s="133"/>
      <c r="F64" s="134"/>
      <c r="G64" s="134"/>
      <c r="H64" s="134"/>
      <c r="I64" s="134"/>
      <c r="J64" s="134"/>
      <c r="K64" s="134"/>
      <c r="L64" s="134"/>
      <c r="M64" s="134"/>
      <c r="N64" s="135"/>
      <c r="O64" s="82"/>
      <c r="P64" s="82"/>
      <c r="Q64" s="40" t="s">
        <v>48</v>
      </c>
      <c r="R64" s="128" t="s">
        <v>48</v>
      </c>
      <c r="S64" s="128"/>
      <c r="T64" s="128"/>
      <c r="U64" s="128"/>
      <c r="V64" s="128"/>
      <c r="W64" s="128"/>
      <c r="X64" s="40" t="s">
        <v>48</v>
      </c>
      <c r="Y64" s="40" t="s">
        <v>48</v>
      </c>
      <c r="Z64" s="40" t="s">
        <v>48</v>
      </c>
      <c r="AA64" s="83"/>
      <c r="AB64" s="83"/>
      <c r="AC64" s="83"/>
      <c r="AD64" s="84"/>
      <c r="AE64" s="81">
        <f t="shared" si="8"/>
        <v>0</v>
      </c>
      <c r="AF64" s="35" t="str">
        <f t="shared" si="9"/>
        <v>N/D</v>
      </c>
      <c r="AG64" s="35" t="str">
        <f t="shared" si="10"/>
        <v>N/D</v>
      </c>
      <c r="AH64" s="35" t="str">
        <f t="shared" si="11"/>
        <v>N/D</v>
      </c>
      <c r="AI64" s="35" t="str">
        <f t="shared" si="12"/>
        <v>N/D</v>
      </c>
      <c r="AJ64" s="35" t="str">
        <f t="shared" si="13"/>
        <v>N/D</v>
      </c>
      <c r="AL64" s="49"/>
    </row>
    <row r="65" spans="2:38" ht="79.5" customHeight="1" x14ac:dyDescent="0.25">
      <c r="B65" s="132"/>
      <c r="C65" s="132"/>
      <c r="D65" s="132"/>
      <c r="E65" s="133"/>
      <c r="F65" s="134"/>
      <c r="G65" s="134"/>
      <c r="H65" s="134"/>
      <c r="I65" s="134"/>
      <c r="J65" s="134"/>
      <c r="K65" s="134"/>
      <c r="L65" s="134"/>
      <c r="M65" s="134"/>
      <c r="N65" s="135"/>
      <c r="O65" s="82"/>
      <c r="P65" s="82"/>
      <c r="Q65" s="40" t="s">
        <v>48</v>
      </c>
      <c r="R65" s="128" t="s">
        <v>48</v>
      </c>
      <c r="S65" s="128"/>
      <c r="T65" s="128"/>
      <c r="U65" s="128"/>
      <c r="V65" s="128"/>
      <c r="W65" s="128"/>
      <c r="X65" s="40" t="s">
        <v>48</v>
      </c>
      <c r="Y65" s="40" t="s">
        <v>48</v>
      </c>
      <c r="Z65" s="40" t="s">
        <v>48</v>
      </c>
      <c r="AA65" s="83"/>
      <c r="AB65" s="83"/>
      <c r="AC65" s="83"/>
      <c r="AD65" s="84"/>
      <c r="AE65" s="81">
        <f t="shared" si="8"/>
        <v>0</v>
      </c>
      <c r="AF65" s="35" t="str">
        <f t="shared" si="9"/>
        <v>N/D</v>
      </c>
      <c r="AG65" s="35" t="str">
        <f t="shared" si="10"/>
        <v>N/D</v>
      </c>
      <c r="AH65" s="35" t="str">
        <f t="shared" si="11"/>
        <v>N/D</v>
      </c>
      <c r="AI65" s="35" t="str">
        <f t="shared" si="12"/>
        <v>N/D</v>
      </c>
      <c r="AJ65" s="35" t="str">
        <f t="shared" si="13"/>
        <v>N/D</v>
      </c>
      <c r="AK65" s="35"/>
      <c r="AL65" s="49"/>
    </row>
    <row r="66" spans="2:38" s="70" customFormat="1" ht="79.5" customHeight="1" x14ac:dyDescent="0.25">
      <c r="B66" s="132"/>
      <c r="C66" s="132"/>
      <c r="D66" s="132"/>
      <c r="E66" s="133"/>
      <c r="F66" s="134"/>
      <c r="G66" s="134"/>
      <c r="H66" s="134"/>
      <c r="I66" s="134"/>
      <c r="J66" s="134"/>
      <c r="K66" s="134"/>
      <c r="L66" s="134"/>
      <c r="M66" s="134"/>
      <c r="N66" s="135"/>
      <c r="O66" s="82"/>
      <c r="P66" s="82"/>
      <c r="Q66" s="40" t="s">
        <v>48</v>
      </c>
      <c r="R66" s="128" t="s">
        <v>48</v>
      </c>
      <c r="S66" s="128"/>
      <c r="T66" s="128"/>
      <c r="U66" s="128"/>
      <c r="V66" s="128"/>
      <c r="W66" s="128"/>
      <c r="X66" s="40" t="s">
        <v>48</v>
      </c>
      <c r="Y66" s="40" t="s">
        <v>48</v>
      </c>
      <c r="Z66" s="40" t="s">
        <v>48</v>
      </c>
      <c r="AA66" s="83"/>
      <c r="AB66" s="83"/>
      <c r="AC66" s="83"/>
      <c r="AD66" s="84"/>
      <c r="AE66" s="81">
        <f t="shared" si="8"/>
        <v>0</v>
      </c>
      <c r="AF66" s="35" t="str">
        <f t="shared" si="9"/>
        <v>N/D</v>
      </c>
      <c r="AG66" s="35" t="str">
        <f t="shared" si="10"/>
        <v>N/D</v>
      </c>
      <c r="AH66" s="35" t="str">
        <f t="shared" si="11"/>
        <v>N/D</v>
      </c>
      <c r="AI66" s="35" t="str">
        <f t="shared" si="12"/>
        <v>N/D</v>
      </c>
      <c r="AJ66" s="35" t="str">
        <f t="shared" si="13"/>
        <v>N/D</v>
      </c>
      <c r="AK66" s="35"/>
      <c r="AL66" s="43"/>
    </row>
    <row r="67" spans="2:38" ht="79.5" customHeight="1" x14ac:dyDescent="0.25">
      <c r="B67" s="132"/>
      <c r="C67" s="132"/>
      <c r="D67" s="132"/>
      <c r="E67" s="133"/>
      <c r="F67" s="134"/>
      <c r="G67" s="134"/>
      <c r="H67" s="134"/>
      <c r="I67" s="134"/>
      <c r="J67" s="134"/>
      <c r="K67" s="134"/>
      <c r="L67" s="134"/>
      <c r="M67" s="134"/>
      <c r="N67" s="135"/>
      <c r="O67" s="82"/>
      <c r="P67" s="82"/>
      <c r="Q67" s="40" t="s">
        <v>48</v>
      </c>
      <c r="R67" s="128" t="s">
        <v>48</v>
      </c>
      <c r="S67" s="128"/>
      <c r="T67" s="128"/>
      <c r="U67" s="128"/>
      <c r="V67" s="128"/>
      <c r="W67" s="128"/>
      <c r="X67" s="40" t="s">
        <v>48</v>
      </c>
      <c r="Y67" s="40" t="s">
        <v>48</v>
      </c>
      <c r="Z67" s="40" t="s">
        <v>48</v>
      </c>
      <c r="AA67" s="83"/>
      <c r="AB67" s="83"/>
      <c r="AC67" s="83"/>
      <c r="AD67" s="84"/>
      <c r="AE67" s="81">
        <f t="shared" si="8"/>
        <v>0</v>
      </c>
      <c r="AF67" s="35" t="str">
        <f t="shared" si="9"/>
        <v>N/D</v>
      </c>
      <c r="AG67" s="35" t="str">
        <f t="shared" si="10"/>
        <v>N/D</v>
      </c>
      <c r="AH67" s="35" t="str">
        <f t="shared" si="11"/>
        <v>N/D</v>
      </c>
      <c r="AI67" s="35" t="str">
        <f t="shared" si="12"/>
        <v>N/D</v>
      </c>
      <c r="AJ67" s="35" t="str">
        <f t="shared" si="13"/>
        <v>N/D</v>
      </c>
      <c r="AK67" s="35"/>
      <c r="AL67" s="49"/>
    </row>
    <row r="68" spans="2:38" ht="79.5" customHeight="1" x14ac:dyDescent="0.25">
      <c r="B68" s="132"/>
      <c r="C68" s="132"/>
      <c r="D68" s="132"/>
      <c r="E68" s="133"/>
      <c r="F68" s="134"/>
      <c r="G68" s="134"/>
      <c r="H68" s="134"/>
      <c r="I68" s="134"/>
      <c r="J68" s="134"/>
      <c r="K68" s="134"/>
      <c r="L68" s="134"/>
      <c r="M68" s="134"/>
      <c r="N68" s="135"/>
      <c r="O68" s="82"/>
      <c r="P68" s="82"/>
      <c r="Q68" s="40" t="s">
        <v>48</v>
      </c>
      <c r="R68" s="128" t="s">
        <v>48</v>
      </c>
      <c r="S68" s="128"/>
      <c r="T68" s="128"/>
      <c r="U68" s="128"/>
      <c r="V68" s="128"/>
      <c r="W68" s="128"/>
      <c r="X68" s="40" t="s">
        <v>48</v>
      </c>
      <c r="Y68" s="40" t="s">
        <v>48</v>
      </c>
      <c r="Z68" s="40" t="s">
        <v>48</v>
      </c>
      <c r="AA68" s="83"/>
      <c r="AB68" s="83"/>
      <c r="AC68" s="83"/>
      <c r="AD68" s="84"/>
      <c r="AE68" s="81">
        <f t="shared" si="8"/>
        <v>0</v>
      </c>
      <c r="AF68" s="35" t="str">
        <f t="shared" si="9"/>
        <v>N/D</v>
      </c>
      <c r="AG68" s="35" t="str">
        <f t="shared" si="10"/>
        <v>N/D</v>
      </c>
      <c r="AH68" s="35" t="str">
        <f t="shared" si="11"/>
        <v>N/D</v>
      </c>
      <c r="AI68" s="35" t="str">
        <f t="shared" si="12"/>
        <v>N/D</v>
      </c>
      <c r="AJ68" s="35" t="str">
        <f t="shared" si="13"/>
        <v>N/D</v>
      </c>
      <c r="AK68" s="35"/>
      <c r="AL68" s="71"/>
    </row>
    <row r="69" spans="2:38" ht="79.5" customHeight="1" x14ac:dyDescent="0.25">
      <c r="B69" s="132"/>
      <c r="C69" s="132"/>
      <c r="D69" s="132"/>
      <c r="E69" s="133"/>
      <c r="F69" s="134"/>
      <c r="G69" s="134"/>
      <c r="H69" s="134"/>
      <c r="I69" s="134"/>
      <c r="J69" s="134"/>
      <c r="K69" s="134"/>
      <c r="L69" s="134"/>
      <c r="M69" s="134"/>
      <c r="N69" s="135"/>
      <c r="O69" s="82"/>
      <c r="P69" s="82"/>
      <c r="Q69" s="40" t="s">
        <v>48</v>
      </c>
      <c r="R69" s="128" t="s">
        <v>48</v>
      </c>
      <c r="S69" s="128"/>
      <c r="T69" s="128"/>
      <c r="U69" s="128"/>
      <c r="V69" s="128"/>
      <c r="W69" s="128"/>
      <c r="X69" s="40" t="s">
        <v>48</v>
      </c>
      <c r="Y69" s="40" t="s">
        <v>48</v>
      </c>
      <c r="Z69" s="40" t="s">
        <v>48</v>
      </c>
      <c r="AA69" s="83"/>
      <c r="AB69" s="83"/>
      <c r="AC69" s="83"/>
      <c r="AD69" s="84"/>
      <c r="AE69" s="81">
        <f t="shared" si="8"/>
        <v>0</v>
      </c>
      <c r="AF69" s="35" t="str">
        <f t="shared" si="9"/>
        <v>N/D</v>
      </c>
      <c r="AG69" s="35" t="str">
        <f t="shared" si="10"/>
        <v>N/D</v>
      </c>
      <c r="AH69" s="35" t="str">
        <f t="shared" si="11"/>
        <v>N/D</v>
      </c>
      <c r="AI69" s="35" t="str">
        <f t="shared" si="12"/>
        <v>N/D</v>
      </c>
      <c r="AJ69" s="35" t="str">
        <f t="shared" si="13"/>
        <v>N/D</v>
      </c>
      <c r="AK69" s="35"/>
      <c r="AL69" s="49"/>
    </row>
    <row r="70" spans="2:38" ht="79.5" customHeight="1" x14ac:dyDescent="0.25">
      <c r="B70" s="132"/>
      <c r="C70" s="132"/>
      <c r="D70" s="132"/>
      <c r="E70" s="133"/>
      <c r="F70" s="134"/>
      <c r="G70" s="134"/>
      <c r="H70" s="134"/>
      <c r="I70" s="134"/>
      <c r="J70" s="134"/>
      <c r="K70" s="134"/>
      <c r="L70" s="134"/>
      <c r="M70" s="134"/>
      <c r="N70" s="135"/>
      <c r="O70" s="82"/>
      <c r="P70" s="82"/>
      <c r="Q70" s="40" t="s">
        <v>48</v>
      </c>
      <c r="R70" s="128" t="s">
        <v>48</v>
      </c>
      <c r="S70" s="128"/>
      <c r="T70" s="128"/>
      <c r="U70" s="128"/>
      <c r="V70" s="128"/>
      <c r="W70" s="128"/>
      <c r="X70" s="40" t="s">
        <v>48</v>
      </c>
      <c r="Y70" s="40" t="s">
        <v>48</v>
      </c>
      <c r="Z70" s="40" t="s">
        <v>48</v>
      </c>
      <c r="AA70" s="83"/>
      <c r="AB70" s="83"/>
      <c r="AC70" s="83"/>
      <c r="AD70" s="84"/>
      <c r="AE70" s="81">
        <f t="shared" si="8"/>
        <v>0</v>
      </c>
      <c r="AF70" s="35" t="str">
        <f t="shared" si="9"/>
        <v>N/D</v>
      </c>
      <c r="AG70" s="35" t="str">
        <f t="shared" si="10"/>
        <v>N/D</v>
      </c>
      <c r="AH70" s="35" t="str">
        <f t="shared" si="11"/>
        <v>N/D</v>
      </c>
      <c r="AI70" s="35" t="str">
        <f t="shared" si="12"/>
        <v>N/D</v>
      </c>
      <c r="AJ70" s="35" t="str">
        <f t="shared" si="13"/>
        <v>N/D</v>
      </c>
      <c r="AK70" s="35"/>
      <c r="AL70" s="49"/>
    </row>
    <row r="71" spans="2:38" ht="79.5" customHeight="1" x14ac:dyDescent="0.25">
      <c r="B71" s="132"/>
      <c r="C71" s="132"/>
      <c r="D71" s="132"/>
      <c r="E71" s="133"/>
      <c r="F71" s="134"/>
      <c r="G71" s="134"/>
      <c r="H71" s="134"/>
      <c r="I71" s="134"/>
      <c r="J71" s="134"/>
      <c r="K71" s="134"/>
      <c r="L71" s="134"/>
      <c r="M71" s="134"/>
      <c r="N71" s="135"/>
      <c r="O71" s="82"/>
      <c r="P71" s="82"/>
      <c r="Q71" s="40" t="s">
        <v>48</v>
      </c>
      <c r="R71" s="128" t="s">
        <v>48</v>
      </c>
      <c r="S71" s="128"/>
      <c r="T71" s="128"/>
      <c r="U71" s="128"/>
      <c r="V71" s="128"/>
      <c r="W71" s="128"/>
      <c r="X71" s="40" t="s">
        <v>48</v>
      </c>
      <c r="Y71" s="40" t="s">
        <v>48</v>
      </c>
      <c r="Z71" s="40" t="s">
        <v>48</v>
      </c>
      <c r="AA71" s="83"/>
      <c r="AB71" s="83"/>
      <c r="AC71" s="83"/>
      <c r="AD71" s="84"/>
      <c r="AE71" s="81">
        <f t="shared" si="8"/>
        <v>0</v>
      </c>
      <c r="AF71" s="35" t="str">
        <f t="shared" si="9"/>
        <v>N/D</v>
      </c>
      <c r="AG71" s="35" t="str">
        <f t="shared" si="10"/>
        <v>N/D</v>
      </c>
      <c r="AH71" s="35" t="str">
        <f t="shared" si="11"/>
        <v>N/D</v>
      </c>
      <c r="AI71" s="35" t="str">
        <f t="shared" si="12"/>
        <v>N/D</v>
      </c>
      <c r="AJ71" s="35" t="str">
        <f t="shared" si="13"/>
        <v>N/D</v>
      </c>
      <c r="AK71" s="35"/>
      <c r="AL71" s="49"/>
    </row>
    <row r="72" spans="2:38" ht="79.5" customHeight="1" x14ac:dyDescent="0.25">
      <c r="B72" s="132"/>
      <c r="C72" s="132"/>
      <c r="D72" s="132"/>
      <c r="E72" s="133"/>
      <c r="F72" s="134"/>
      <c r="G72" s="134"/>
      <c r="H72" s="134"/>
      <c r="I72" s="134"/>
      <c r="J72" s="134"/>
      <c r="K72" s="134"/>
      <c r="L72" s="134"/>
      <c r="M72" s="134"/>
      <c r="N72" s="135"/>
      <c r="O72" s="82"/>
      <c r="P72" s="82"/>
      <c r="Q72" s="40" t="s">
        <v>48</v>
      </c>
      <c r="R72" s="128" t="s">
        <v>48</v>
      </c>
      <c r="S72" s="128"/>
      <c r="T72" s="128"/>
      <c r="U72" s="128"/>
      <c r="V72" s="128"/>
      <c r="W72" s="128"/>
      <c r="X72" s="40" t="s">
        <v>48</v>
      </c>
      <c r="Y72" s="40" t="s">
        <v>48</v>
      </c>
      <c r="Z72" s="40" t="s">
        <v>48</v>
      </c>
      <c r="AA72" s="83"/>
      <c r="AB72" s="83"/>
      <c r="AC72" s="83"/>
      <c r="AD72" s="84"/>
      <c r="AE72" s="81">
        <f t="shared" si="8"/>
        <v>0</v>
      </c>
      <c r="AF72" s="35" t="str">
        <f t="shared" si="9"/>
        <v>N/D</v>
      </c>
      <c r="AG72" s="35" t="str">
        <f t="shared" si="10"/>
        <v>N/D</v>
      </c>
      <c r="AH72" s="35" t="str">
        <f t="shared" si="11"/>
        <v>N/D</v>
      </c>
      <c r="AI72" s="35" t="str">
        <f t="shared" si="12"/>
        <v>N/D</v>
      </c>
      <c r="AJ72" s="35" t="str">
        <f t="shared" si="13"/>
        <v>N/D</v>
      </c>
      <c r="AK72" s="35"/>
      <c r="AL72" s="49"/>
    </row>
    <row r="73" spans="2:38" ht="79.5" customHeight="1" x14ac:dyDescent="0.25">
      <c r="B73" s="132"/>
      <c r="C73" s="132"/>
      <c r="D73" s="132"/>
      <c r="E73" s="133"/>
      <c r="F73" s="134"/>
      <c r="G73" s="134"/>
      <c r="H73" s="134"/>
      <c r="I73" s="134"/>
      <c r="J73" s="134"/>
      <c r="K73" s="134"/>
      <c r="L73" s="134"/>
      <c r="M73" s="134"/>
      <c r="N73" s="135"/>
      <c r="O73" s="82"/>
      <c r="P73" s="82"/>
      <c r="Q73" s="40" t="s">
        <v>48</v>
      </c>
      <c r="R73" s="128" t="s">
        <v>48</v>
      </c>
      <c r="S73" s="128"/>
      <c r="T73" s="128"/>
      <c r="U73" s="128"/>
      <c r="V73" s="128"/>
      <c r="W73" s="128"/>
      <c r="X73" s="40" t="s">
        <v>48</v>
      </c>
      <c r="Y73" s="40" t="s">
        <v>48</v>
      </c>
      <c r="Z73" s="40" t="s">
        <v>48</v>
      </c>
      <c r="AA73" s="83"/>
      <c r="AB73" s="83"/>
      <c r="AC73" s="83"/>
      <c r="AD73" s="84"/>
      <c r="AE73" s="81">
        <f t="shared" si="8"/>
        <v>0</v>
      </c>
      <c r="AF73" s="35" t="str">
        <f t="shared" si="9"/>
        <v>N/D</v>
      </c>
      <c r="AG73" s="35" t="str">
        <f t="shared" si="10"/>
        <v>N/D</v>
      </c>
      <c r="AH73" s="35" t="str">
        <f t="shared" si="11"/>
        <v>N/D</v>
      </c>
      <c r="AI73" s="35" t="str">
        <f t="shared" si="12"/>
        <v>N/D</v>
      </c>
      <c r="AJ73" s="35" t="str">
        <f t="shared" si="13"/>
        <v>N/D</v>
      </c>
      <c r="AK73" s="35"/>
      <c r="AL73" s="49"/>
    </row>
    <row r="74" spans="2:38" ht="79.5" customHeight="1" x14ac:dyDescent="0.25">
      <c r="B74" s="132"/>
      <c r="C74" s="132"/>
      <c r="D74" s="132"/>
      <c r="E74" s="133"/>
      <c r="F74" s="134"/>
      <c r="G74" s="134"/>
      <c r="H74" s="134"/>
      <c r="I74" s="134"/>
      <c r="J74" s="134"/>
      <c r="K74" s="134"/>
      <c r="L74" s="134"/>
      <c r="M74" s="134"/>
      <c r="N74" s="135"/>
      <c r="O74" s="82"/>
      <c r="P74" s="82"/>
      <c r="Q74" s="40" t="s">
        <v>48</v>
      </c>
      <c r="R74" s="128" t="s">
        <v>48</v>
      </c>
      <c r="S74" s="128"/>
      <c r="T74" s="128"/>
      <c r="U74" s="128"/>
      <c r="V74" s="128"/>
      <c r="W74" s="128"/>
      <c r="X74" s="40" t="s">
        <v>48</v>
      </c>
      <c r="Y74" s="40" t="s">
        <v>48</v>
      </c>
      <c r="Z74" s="40" t="s">
        <v>48</v>
      </c>
      <c r="AA74" s="83"/>
      <c r="AB74" s="83"/>
      <c r="AC74" s="83"/>
      <c r="AD74" s="84"/>
      <c r="AE74" s="81">
        <f t="shared" si="8"/>
        <v>0</v>
      </c>
      <c r="AF74" s="35" t="str">
        <f t="shared" si="9"/>
        <v>N/D</v>
      </c>
      <c r="AG74" s="35" t="str">
        <f t="shared" si="10"/>
        <v>N/D</v>
      </c>
      <c r="AH74" s="35" t="str">
        <f t="shared" si="11"/>
        <v>N/D</v>
      </c>
      <c r="AI74" s="35" t="str">
        <f t="shared" si="12"/>
        <v>N/D</v>
      </c>
      <c r="AJ74" s="35" t="str">
        <f t="shared" si="13"/>
        <v>N/D</v>
      </c>
      <c r="AK74" s="35"/>
      <c r="AL74" s="49"/>
    </row>
    <row r="75" spans="2:38" ht="79.5" customHeight="1" x14ac:dyDescent="0.25">
      <c r="B75" s="132"/>
      <c r="C75" s="132"/>
      <c r="D75" s="132"/>
      <c r="E75" s="133"/>
      <c r="F75" s="134"/>
      <c r="G75" s="134"/>
      <c r="H75" s="134"/>
      <c r="I75" s="134"/>
      <c r="J75" s="134"/>
      <c r="K75" s="134"/>
      <c r="L75" s="134"/>
      <c r="M75" s="134"/>
      <c r="N75" s="135"/>
      <c r="O75" s="82"/>
      <c r="P75" s="82"/>
      <c r="Q75" s="40" t="s">
        <v>48</v>
      </c>
      <c r="R75" s="128" t="s">
        <v>48</v>
      </c>
      <c r="S75" s="128"/>
      <c r="T75" s="128"/>
      <c r="U75" s="128"/>
      <c r="V75" s="128"/>
      <c r="W75" s="128"/>
      <c r="X75" s="40" t="s">
        <v>48</v>
      </c>
      <c r="Y75" s="40" t="s">
        <v>48</v>
      </c>
      <c r="Z75" s="40" t="s">
        <v>48</v>
      </c>
      <c r="AA75" s="83"/>
      <c r="AB75" s="83"/>
      <c r="AC75" s="83"/>
      <c r="AD75" s="84"/>
      <c r="AE75" s="81">
        <f t="shared" si="8"/>
        <v>0</v>
      </c>
      <c r="AF75" s="35" t="str">
        <f t="shared" si="9"/>
        <v>N/D</v>
      </c>
      <c r="AG75" s="35" t="str">
        <f t="shared" si="10"/>
        <v>N/D</v>
      </c>
      <c r="AH75" s="35" t="str">
        <f t="shared" si="11"/>
        <v>N/D</v>
      </c>
      <c r="AI75" s="35" t="str">
        <f t="shared" si="12"/>
        <v>N/D</v>
      </c>
      <c r="AJ75" s="35" t="str">
        <f t="shared" si="13"/>
        <v>N/D</v>
      </c>
      <c r="AK75" s="35"/>
      <c r="AL75" s="49"/>
    </row>
    <row r="76" spans="2:38" ht="79.5" customHeight="1" x14ac:dyDescent="0.25">
      <c r="B76" s="132"/>
      <c r="C76" s="132"/>
      <c r="D76" s="132"/>
      <c r="E76" s="133"/>
      <c r="F76" s="134"/>
      <c r="G76" s="134"/>
      <c r="H76" s="134"/>
      <c r="I76" s="134"/>
      <c r="J76" s="134"/>
      <c r="K76" s="134"/>
      <c r="L76" s="134"/>
      <c r="M76" s="134"/>
      <c r="N76" s="135"/>
      <c r="O76" s="82"/>
      <c r="P76" s="82"/>
      <c r="Q76" s="40" t="s">
        <v>48</v>
      </c>
      <c r="R76" s="128" t="s">
        <v>48</v>
      </c>
      <c r="S76" s="128"/>
      <c r="T76" s="128"/>
      <c r="U76" s="128"/>
      <c r="V76" s="128"/>
      <c r="W76" s="128"/>
      <c r="X76" s="40" t="s">
        <v>48</v>
      </c>
      <c r="Y76" s="40" t="s">
        <v>48</v>
      </c>
      <c r="Z76" s="40" t="s">
        <v>48</v>
      </c>
      <c r="AA76" s="83"/>
      <c r="AB76" s="83"/>
      <c r="AC76" s="83"/>
      <c r="AD76" s="84"/>
      <c r="AE76" s="81">
        <f t="shared" si="8"/>
        <v>0</v>
      </c>
      <c r="AF76" s="35" t="str">
        <f t="shared" si="9"/>
        <v>N/D</v>
      </c>
      <c r="AG76" s="35" t="str">
        <f t="shared" si="10"/>
        <v>N/D</v>
      </c>
      <c r="AH76" s="35" t="str">
        <f t="shared" si="11"/>
        <v>N/D</v>
      </c>
      <c r="AI76" s="35" t="str">
        <f t="shared" si="12"/>
        <v>N/D</v>
      </c>
      <c r="AJ76" s="35" t="str">
        <f t="shared" si="13"/>
        <v>N/D</v>
      </c>
      <c r="AK76" s="35"/>
      <c r="AL76" s="49"/>
    </row>
    <row r="77" spans="2:38" ht="79.5" customHeight="1" x14ac:dyDescent="0.25">
      <c r="B77" s="132"/>
      <c r="C77" s="132"/>
      <c r="D77" s="132"/>
      <c r="E77" s="133"/>
      <c r="F77" s="134"/>
      <c r="G77" s="134"/>
      <c r="H77" s="134"/>
      <c r="I77" s="134"/>
      <c r="J77" s="134"/>
      <c r="K77" s="134"/>
      <c r="L77" s="134"/>
      <c r="M77" s="134"/>
      <c r="N77" s="135"/>
      <c r="O77" s="82"/>
      <c r="P77" s="82"/>
      <c r="Q77" s="40" t="s">
        <v>48</v>
      </c>
      <c r="R77" s="128" t="s">
        <v>48</v>
      </c>
      <c r="S77" s="128"/>
      <c r="T77" s="128"/>
      <c r="U77" s="128"/>
      <c r="V77" s="128"/>
      <c r="W77" s="128"/>
      <c r="X77" s="40" t="s">
        <v>48</v>
      </c>
      <c r="Y77" s="40" t="s">
        <v>48</v>
      </c>
      <c r="Z77" s="40" t="s">
        <v>48</v>
      </c>
      <c r="AA77" s="83"/>
      <c r="AB77" s="83"/>
      <c r="AC77" s="83"/>
      <c r="AD77" s="84"/>
      <c r="AE77" s="81">
        <f t="shared" si="8"/>
        <v>0</v>
      </c>
      <c r="AF77" s="35" t="str">
        <f t="shared" si="9"/>
        <v>N/D</v>
      </c>
      <c r="AG77" s="35" t="str">
        <f t="shared" si="10"/>
        <v>N/D</v>
      </c>
      <c r="AH77" s="35" t="str">
        <f t="shared" si="11"/>
        <v>N/D</v>
      </c>
      <c r="AI77" s="35" t="str">
        <f t="shared" si="12"/>
        <v>N/D</v>
      </c>
      <c r="AJ77" s="35" t="str">
        <f t="shared" si="13"/>
        <v>N/D</v>
      </c>
      <c r="AK77" s="35"/>
      <c r="AL77" s="49"/>
    </row>
    <row r="78" spans="2:38" s="35" customFormat="1" ht="79.5" customHeight="1" x14ac:dyDescent="0.25">
      <c r="B78" s="132"/>
      <c r="C78" s="132"/>
      <c r="D78" s="132"/>
      <c r="E78" s="133"/>
      <c r="F78" s="134"/>
      <c r="G78" s="134"/>
      <c r="H78" s="134"/>
      <c r="I78" s="134"/>
      <c r="J78" s="134"/>
      <c r="K78" s="134"/>
      <c r="L78" s="134"/>
      <c r="M78" s="134"/>
      <c r="N78" s="135"/>
      <c r="O78" s="82"/>
      <c r="P78" s="82"/>
      <c r="Q78" s="40" t="s">
        <v>48</v>
      </c>
      <c r="R78" s="128" t="s">
        <v>48</v>
      </c>
      <c r="S78" s="128"/>
      <c r="T78" s="128"/>
      <c r="U78" s="128"/>
      <c r="V78" s="128"/>
      <c r="W78" s="128"/>
      <c r="X78" s="40" t="s">
        <v>48</v>
      </c>
      <c r="Y78" s="40" t="s">
        <v>48</v>
      </c>
      <c r="Z78" s="40" t="s">
        <v>48</v>
      </c>
      <c r="AA78" s="83"/>
      <c r="AB78" s="83"/>
      <c r="AC78" s="83"/>
      <c r="AD78" s="84"/>
      <c r="AE78" s="81">
        <f t="shared" si="8"/>
        <v>0</v>
      </c>
      <c r="AF78" s="35" t="str">
        <f t="shared" si="9"/>
        <v>N/D</v>
      </c>
      <c r="AG78" s="35" t="str">
        <f t="shared" si="10"/>
        <v>N/D</v>
      </c>
      <c r="AH78" s="35" t="str">
        <f t="shared" si="11"/>
        <v>N/D</v>
      </c>
      <c r="AI78" s="35" t="str">
        <f t="shared" si="12"/>
        <v>N/D</v>
      </c>
      <c r="AJ78" s="35" t="str">
        <f t="shared" si="13"/>
        <v>N/D</v>
      </c>
      <c r="AL78" s="49"/>
    </row>
    <row r="79" spans="2:38" s="35" customFormat="1" ht="79.5" customHeight="1" x14ac:dyDescent="0.25"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78"/>
      <c r="P79" s="78"/>
      <c r="Q79" s="40" t="s">
        <v>48</v>
      </c>
      <c r="R79" s="128" t="s">
        <v>48</v>
      </c>
      <c r="S79" s="128"/>
      <c r="T79" s="128"/>
      <c r="U79" s="128"/>
      <c r="V79" s="128"/>
      <c r="W79" s="128"/>
      <c r="X79" s="40" t="s">
        <v>48</v>
      </c>
      <c r="Y79" s="40" t="s">
        <v>48</v>
      </c>
      <c r="Z79" s="40" t="s">
        <v>48</v>
      </c>
      <c r="AA79" s="79"/>
      <c r="AB79" s="79"/>
      <c r="AC79" s="79"/>
      <c r="AD79" s="80"/>
      <c r="AE79" s="81">
        <f t="shared" si="8"/>
        <v>0</v>
      </c>
      <c r="AF79" s="35" t="str">
        <f t="shared" si="9"/>
        <v>N/D</v>
      </c>
      <c r="AG79" s="35" t="str">
        <f t="shared" si="10"/>
        <v>N/D</v>
      </c>
      <c r="AH79" s="35" t="str">
        <f t="shared" si="11"/>
        <v>N/D</v>
      </c>
      <c r="AI79" s="35" t="str">
        <f t="shared" si="12"/>
        <v>N/D</v>
      </c>
      <c r="AJ79" s="35" t="str">
        <f t="shared" si="13"/>
        <v>N/D</v>
      </c>
      <c r="AL79" s="49"/>
    </row>
    <row r="80" spans="2:38" s="35" customFormat="1" ht="67.5" customHeight="1" x14ac:dyDescent="0.25">
      <c r="B80" s="132"/>
      <c r="C80" s="132"/>
      <c r="D80" s="132"/>
      <c r="E80" s="133"/>
      <c r="F80" s="134"/>
      <c r="G80" s="134"/>
      <c r="H80" s="134"/>
      <c r="I80" s="134"/>
      <c r="J80" s="134"/>
      <c r="K80" s="134"/>
      <c r="L80" s="134"/>
      <c r="M80" s="134"/>
      <c r="N80" s="135"/>
      <c r="O80" s="82"/>
      <c r="P80" s="82"/>
      <c r="Q80" s="40" t="s">
        <v>48</v>
      </c>
      <c r="R80" s="128" t="s">
        <v>48</v>
      </c>
      <c r="S80" s="128"/>
      <c r="T80" s="128"/>
      <c r="U80" s="128"/>
      <c r="V80" s="128"/>
      <c r="W80" s="128"/>
      <c r="X80" s="40" t="s">
        <v>48</v>
      </c>
      <c r="Y80" s="40" t="s">
        <v>48</v>
      </c>
      <c r="Z80" s="40" t="s">
        <v>48</v>
      </c>
      <c r="AA80" s="83"/>
      <c r="AB80" s="83"/>
      <c r="AC80" s="83"/>
      <c r="AD80" s="84"/>
      <c r="AE80" s="81">
        <f t="shared" si="8"/>
        <v>0</v>
      </c>
      <c r="AF80" s="35" t="str">
        <f t="shared" si="9"/>
        <v>N/D</v>
      </c>
      <c r="AG80" s="35" t="str">
        <f t="shared" si="10"/>
        <v>N/D</v>
      </c>
      <c r="AH80" s="35" t="str">
        <f t="shared" si="11"/>
        <v>N/D</v>
      </c>
      <c r="AI80" s="35" t="str">
        <f t="shared" si="12"/>
        <v>N/D</v>
      </c>
      <c r="AJ80" s="35" t="str">
        <f t="shared" si="13"/>
        <v>N/D</v>
      </c>
      <c r="AL80" s="43"/>
    </row>
    <row r="81" spans="2:38" s="35" customFormat="1" ht="67.5" customHeight="1" x14ac:dyDescent="0.25">
      <c r="B81" s="128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128"/>
      <c r="O81" s="78"/>
      <c r="P81" s="78"/>
      <c r="Q81" s="40" t="s">
        <v>48</v>
      </c>
      <c r="R81" s="128" t="s">
        <v>48</v>
      </c>
      <c r="S81" s="128"/>
      <c r="T81" s="128"/>
      <c r="U81" s="128"/>
      <c r="V81" s="128"/>
      <c r="W81" s="128"/>
      <c r="X81" s="40" t="s">
        <v>48</v>
      </c>
      <c r="Y81" s="40" t="s">
        <v>48</v>
      </c>
      <c r="Z81" s="40" t="s">
        <v>48</v>
      </c>
      <c r="AA81" s="79"/>
      <c r="AB81" s="79"/>
      <c r="AC81" s="79"/>
      <c r="AD81" s="80"/>
      <c r="AE81" s="81">
        <f t="shared" si="8"/>
        <v>0</v>
      </c>
      <c r="AF81" s="35" t="str">
        <f t="shared" si="9"/>
        <v>N/D</v>
      </c>
      <c r="AG81" s="35" t="str">
        <f t="shared" si="10"/>
        <v>N/D</v>
      </c>
      <c r="AH81" s="35" t="str">
        <f t="shared" si="11"/>
        <v>N/D</v>
      </c>
      <c r="AI81" s="35" t="str">
        <f t="shared" si="12"/>
        <v>N/D</v>
      </c>
      <c r="AJ81" s="35" t="str">
        <f t="shared" si="13"/>
        <v>N/D</v>
      </c>
      <c r="AL81" s="43"/>
    </row>
    <row r="82" spans="2:38" s="35" customFormat="1" ht="67.5" customHeight="1" x14ac:dyDescent="0.25">
      <c r="B82" s="132"/>
      <c r="C82" s="132"/>
      <c r="D82" s="132"/>
      <c r="E82" s="133"/>
      <c r="F82" s="134"/>
      <c r="G82" s="134"/>
      <c r="H82" s="134"/>
      <c r="I82" s="134"/>
      <c r="J82" s="134"/>
      <c r="K82" s="134"/>
      <c r="L82" s="134"/>
      <c r="M82" s="134"/>
      <c r="N82" s="135"/>
      <c r="O82" s="82"/>
      <c r="P82" s="82"/>
      <c r="Q82" s="40" t="s">
        <v>48</v>
      </c>
      <c r="R82" s="128" t="s">
        <v>48</v>
      </c>
      <c r="S82" s="128"/>
      <c r="T82" s="128"/>
      <c r="U82" s="128"/>
      <c r="V82" s="128"/>
      <c r="W82" s="128"/>
      <c r="X82" s="40" t="s">
        <v>48</v>
      </c>
      <c r="Y82" s="40" t="s">
        <v>48</v>
      </c>
      <c r="Z82" s="40" t="s">
        <v>48</v>
      </c>
      <c r="AA82" s="83"/>
      <c r="AB82" s="83"/>
      <c r="AC82" s="83"/>
      <c r="AD82" s="84"/>
      <c r="AE82" s="81">
        <f t="shared" si="8"/>
        <v>0</v>
      </c>
      <c r="AF82" s="35" t="str">
        <f t="shared" si="9"/>
        <v>N/D</v>
      </c>
      <c r="AG82" s="35" t="str">
        <f t="shared" si="10"/>
        <v>N/D</v>
      </c>
      <c r="AH82" s="35" t="str">
        <f t="shared" si="11"/>
        <v>N/D</v>
      </c>
      <c r="AI82" s="35" t="str">
        <f t="shared" si="12"/>
        <v>N/D</v>
      </c>
      <c r="AJ82" s="35" t="str">
        <f t="shared" si="13"/>
        <v>N/D</v>
      </c>
      <c r="AL82" s="43"/>
    </row>
    <row r="83" spans="2:38" s="35" customFormat="1" ht="67.5" customHeight="1" x14ac:dyDescent="0.25"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128"/>
      <c r="O83" s="78"/>
      <c r="P83" s="78"/>
      <c r="Q83" s="40" t="s">
        <v>48</v>
      </c>
      <c r="R83" s="128" t="s">
        <v>48</v>
      </c>
      <c r="S83" s="128"/>
      <c r="T83" s="128"/>
      <c r="U83" s="128"/>
      <c r="V83" s="128"/>
      <c r="W83" s="128"/>
      <c r="X83" s="40" t="s">
        <v>48</v>
      </c>
      <c r="Y83" s="40" t="s">
        <v>48</v>
      </c>
      <c r="Z83" s="40" t="s">
        <v>48</v>
      </c>
      <c r="AA83" s="79"/>
      <c r="AB83" s="79"/>
      <c r="AC83" s="79"/>
      <c r="AD83" s="80"/>
      <c r="AE83" s="81">
        <f t="shared" si="8"/>
        <v>0</v>
      </c>
      <c r="AF83" s="35" t="str">
        <f t="shared" si="9"/>
        <v>N/D</v>
      </c>
      <c r="AG83" s="35" t="str">
        <f t="shared" si="10"/>
        <v>N/D</v>
      </c>
      <c r="AH83" s="35" t="str">
        <f t="shared" si="11"/>
        <v>N/D</v>
      </c>
      <c r="AI83" s="35" t="str">
        <f t="shared" si="12"/>
        <v>N/D</v>
      </c>
      <c r="AJ83" s="35" t="str">
        <f t="shared" si="13"/>
        <v>N/D</v>
      </c>
      <c r="AL83" s="43"/>
    </row>
    <row r="84" spans="2:38" s="35" customFormat="1" ht="67.5" customHeight="1" x14ac:dyDescent="0.25">
      <c r="B84" s="132"/>
      <c r="C84" s="132"/>
      <c r="D84" s="132"/>
      <c r="E84" s="133"/>
      <c r="F84" s="134"/>
      <c r="G84" s="134"/>
      <c r="H84" s="134"/>
      <c r="I84" s="134"/>
      <c r="J84" s="134"/>
      <c r="K84" s="134"/>
      <c r="L84" s="134"/>
      <c r="M84" s="134"/>
      <c r="N84" s="135"/>
      <c r="O84" s="82"/>
      <c r="P84" s="82"/>
      <c r="Q84" s="40" t="s">
        <v>48</v>
      </c>
      <c r="R84" s="128" t="s">
        <v>48</v>
      </c>
      <c r="S84" s="128"/>
      <c r="T84" s="128"/>
      <c r="U84" s="128"/>
      <c r="V84" s="128"/>
      <c r="W84" s="128"/>
      <c r="X84" s="40" t="s">
        <v>48</v>
      </c>
      <c r="Y84" s="40" t="s">
        <v>48</v>
      </c>
      <c r="Z84" s="40" t="s">
        <v>48</v>
      </c>
      <c r="AA84" s="83"/>
      <c r="AB84" s="83"/>
      <c r="AC84" s="83"/>
      <c r="AD84" s="84"/>
      <c r="AE84" s="81">
        <f t="shared" si="8"/>
        <v>0</v>
      </c>
      <c r="AF84" s="35" t="str">
        <f t="shared" si="9"/>
        <v>N/D</v>
      </c>
      <c r="AG84" s="35" t="str">
        <f t="shared" si="10"/>
        <v>N/D</v>
      </c>
      <c r="AH84" s="35" t="str">
        <f t="shared" si="11"/>
        <v>N/D</v>
      </c>
      <c r="AI84" s="35" t="str">
        <f t="shared" si="12"/>
        <v>N/D</v>
      </c>
      <c r="AJ84" s="35" t="str">
        <f t="shared" si="13"/>
        <v>N/D</v>
      </c>
      <c r="AL84" s="43"/>
    </row>
    <row r="85" spans="2:38" s="35" customFormat="1" ht="67.5" customHeight="1" x14ac:dyDescent="0.25">
      <c r="B85" s="128"/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128"/>
      <c r="O85" s="78"/>
      <c r="P85" s="78"/>
      <c r="Q85" s="40" t="s">
        <v>48</v>
      </c>
      <c r="R85" s="128" t="s">
        <v>48</v>
      </c>
      <c r="S85" s="128"/>
      <c r="T85" s="128"/>
      <c r="U85" s="128"/>
      <c r="V85" s="128"/>
      <c r="W85" s="128"/>
      <c r="X85" s="40" t="s">
        <v>48</v>
      </c>
      <c r="Y85" s="40" t="s">
        <v>48</v>
      </c>
      <c r="Z85" s="40" t="s">
        <v>48</v>
      </c>
      <c r="AA85" s="79"/>
      <c r="AB85" s="79"/>
      <c r="AC85" s="79"/>
      <c r="AD85" s="80"/>
      <c r="AE85" s="81">
        <f t="shared" si="8"/>
        <v>0</v>
      </c>
      <c r="AF85" s="35" t="str">
        <f t="shared" si="9"/>
        <v>N/D</v>
      </c>
      <c r="AG85" s="35" t="str">
        <f t="shared" si="10"/>
        <v>N/D</v>
      </c>
      <c r="AH85" s="35" t="str">
        <f t="shared" si="11"/>
        <v>N/D</v>
      </c>
      <c r="AI85" s="35" t="str">
        <f t="shared" si="12"/>
        <v>N/D</v>
      </c>
      <c r="AJ85" s="35" t="str">
        <f t="shared" si="13"/>
        <v>N/D</v>
      </c>
      <c r="AL85" s="43"/>
    </row>
    <row r="86" spans="2:38" s="35" customFormat="1" ht="67.5" customHeight="1" x14ac:dyDescent="0.25">
      <c r="B86" s="132"/>
      <c r="C86" s="132"/>
      <c r="D86" s="132"/>
      <c r="E86" s="133"/>
      <c r="F86" s="134"/>
      <c r="G86" s="134"/>
      <c r="H86" s="134"/>
      <c r="I86" s="134"/>
      <c r="J86" s="134"/>
      <c r="K86" s="134"/>
      <c r="L86" s="134"/>
      <c r="M86" s="134"/>
      <c r="N86" s="135"/>
      <c r="O86" s="82"/>
      <c r="P86" s="82"/>
      <c r="Q86" s="40" t="s">
        <v>48</v>
      </c>
      <c r="R86" s="128" t="s">
        <v>48</v>
      </c>
      <c r="S86" s="128"/>
      <c r="T86" s="128"/>
      <c r="U86" s="128"/>
      <c r="V86" s="128"/>
      <c r="W86" s="128"/>
      <c r="X86" s="40" t="s">
        <v>48</v>
      </c>
      <c r="Y86" s="40" t="s">
        <v>48</v>
      </c>
      <c r="Z86" s="40" t="s">
        <v>48</v>
      </c>
      <c r="AA86" s="83"/>
      <c r="AB86" s="83"/>
      <c r="AC86" s="83"/>
      <c r="AD86" s="84"/>
      <c r="AE86" s="81">
        <f t="shared" si="8"/>
        <v>0</v>
      </c>
      <c r="AF86" s="35" t="str">
        <f t="shared" si="9"/>
        <v>N/D</v>
      </c>
      <c r="AG86" s="35" t="str">
        <f t="shared" si="10"/>
        <v>N/D</v>
      </c>
      <c r="AH86" s="35" t="str">
        <f t="shared" si="11"/>
        <v>N/D</v>
      </c>
      <c r="AI86" s="35" t="str">
        <f t="shared" si="12"/>
        <v>N/D</v>
      </c>
      <c r="AJ86" s="35" t="str">
        <f t="shared" si="13"/>
        <v>N/D</v>
      </c>
      <c r="AL86" s="43"/>
    </row>
    <row r="87" spans="2:38" s="35" customFormat="1" ht="67.5" customHeight="1" x14ac:dyDescent="0.25"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78"/>
      <c r="P87" s="78"/>
      <c r="Q87" s="40" t="s">
        <v>48</v>
      </c>
      <c r="R87" s="128" t="s">
        <v>48</v>
      </c>
      <c r="S87" s="128"/>
      <c r="T87" s="128"/>
      <c r="U87" s="128"/>
      <c r="V87" s="128"/>
      <c r="W87" s="128"/>
      <c r="X87" s="40" t="s">
        <v>48</v>
      </c>
      <c r="Y87" s="40" t="s">
        <v>48</v>
      </c>
      <c r="Z87" s="40" t="s">
        <v>48</v>
      </c>
      <c r="AA87" s="79"/>
      <c r="AB87" s="79"/>
      <c r="AC87" s="79"/>
      <c r="AD87" s="80"/>
      <c r="AE87" s="81">
        <f t="shared" si="8"/>
        <v>0</v>
      </c>
      <c r="AF87" s="35" t="str">
        <f t="shared" si="9"/>
        <v>N/D</v>
      </c>
      <c r="AG87" s="35" t="str">
        <f t="shared" si="10"/>
        <v>N/D</v>
      </c>
      <c r="AH87" s="35" t="str">
        <f t="shared" si="11"/>
        <v>N/D</v>
      </c>
      <c r="AI87" s="35" t="str">
        <f t="shared" si="12"/>
        <v>N/D</v>
      </c>
      <c r="AJ87" s="35" t="str">
        <f t="shared" si="13"/>
        <v>N/D</v>
      </c>
      <c r="AL87" s="43"/>
    </row>
    <row r="88" spans="2:38" s="35" customFormat="1" ht="67.5" customHeight="1" x14ac:dyDescent="0.25"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78"/>
      <c r="P88" s="78"/>
      <c r="Q88" s="40" t="s">
        <v>48</v>
      </c>
      <c r="R88" s="128" t="s">
        <v>48</v>
      </c>
      <c r="S88" s="128"/>
      <c r="T88" s="128"/>
      <c r="U88" s="128"/>
      <c r="V88" s="128"/>
      <c r="W88" s="128"/>
      <c r="X88" s="40" t="s">
        <v>48</v>
      </c>
      <c r="Y88" s="40" t="s">
        <v>48</v>
      </c>
      <c r="Z88" s="40" t="s">
        <v>48</v>
      </c>
      <c r="AA88" s="79"/>
      <c r="AB88" s="79"/>
      <c r="AC88" s="79"/>
      <c r="AD88" s="80"/>
      <c r="AE88" s="81">
        <f>ROUND((AB88-AA88)/365*12*AD88,2)</f>
        <v>0</v>
      </c>
      <c r="AF88" s="35" t="str">
        <f>CONCATENATE(P88,Q88)</f>
        <v>N/D</v>
      </c>
      <c r="AG88" s="35" t="str">
        <f>CONCATENATE(P88,R88)</f>
        <v>N/D</v>
      </c>
      <c r="AH88" s="35" t="str">
        <f t="shared" ref="AH88" si="14">CONCATENATE(P88,X88)</f>
        <v>N/D</v>
      </c>
      <c r="AI88" s="35" t="str">
        <f t="shared" ref="AI88" si="15">CONCATENATE(P88,Y88)</f>
        <v>N/D</v>
      </c>
      <c r="AJ88" s="35" t="str">
        <f t="shared" si="13"/>
        <v>N/D</v>
      </c>
      <c r="AL88" s="43"/>
    </row>
    <row r="89" spans="2:38" s="35" customFormat="1" ht="14.25" customHeight="1" x14ac:dyDescent="0.25">
      <c r="B89" s="136"/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85"/>
      <c r="P89" s="85"/>
      <c r="Q89" s="136"/>
      <c r="R89" s="136"/>
      <c r="S89" s="136"/>
      <c r="T89" s="136"/>
      <c r="U89" s="136"/>
      <c r="V89" s="136"/>
      <c r="W89" s="86"/>
      <c r="X89" s="86"/>
      <c r="Y89" s="87"/>
      <c r="Z89" s="88"/>
    </row>
    <row r="90" spans="2:38" s="35" customFormat="1" ht="14.25" customHeight="1" x14ac:dyDescent="0.25">
      <c r="B90" s="136"/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85"/>
      <c r="P90" s="85"/>
      <c r="Q90" s="136"/>
      <c r="R90" s="136"/>
      <c r="S90" s="136"/>
      <c r="T90" s="136"/>
      <c r="U90" s="136"/>
      <c r="V90" s="136"/>
      <c r="W90" s="86"/>
      <c r="X90" s="86"/>
      <c r="Y90" s="87"/>
      <c r="Z90" s="88"/>
    </row>
    <row r="91" spans="2:38" s="35" customFormat="1" ht="14.25" customHeight="1" x14ac:dyDescent="0.25">
      <c r="B91" s="136"/>
      <c r="C91" s="136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85"/>
      <c r="P91" s="85"/>
      <c r="Q91" s="136"/>
      <c r="R91" s="136"/>
      <c r="S91" s="136"/>
      <c r="T91" s="136"/>
      <c r="U91" s="136"/>
      <c r="V91" s="136"/>
      <c r="W91" s="86"/>
      <c r="X91" s="86"/>
      <c r="Y91" s="87"/>
      <c r="Z91" s="88"/>
    </row>
    <row r="92" spans="2:38" s="35" customFormat="1" ht="14.25" customHeight="1" x14ac:dyDescent="0.25">
      <c r="B92" s="136"/>
      <c r="C92" s="136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85"/>
      <c r="P92" s="85"/>
      <c r="Q92" s="136"/>
      <c r="R92" s="136"/>
      <c r="S92" s="136"/>
      <c r="T92" s="136"/>
      <c r="U92" s="136"/>
      <c r="V92" s="136"/>
      <c r="W92" s="86"/>
      <c r="X92" s="86"/>
      <c r="Y92" s="87"/>
      <c r="Z92" s="88"/>
    </row>
    <row r="93" spans="2:38" s="35" customFormat="1" ht="14.25" customHeight="1" x14ac:dyDescent="0.25">
      <c r="B93" s="136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85"/>
      <c r="P93" s="85"/>
      <c r="Q93" s="136"/>
      <c r="R93" s="136"/>
      <c r="S93" s="136"/>
      <c r="T93" s="136"/>
      <c r="U93" s="136"/>
      <c r="V93" s="136"/>
      <c r="W93" s="86"/>
      <c r="X93" s="86"/>
      <c r="Y93" s="87"/>
      <c r="Z93" s="88"/>
    </row>
    <row r="94" spans="2:38" s="35" customFormat="1" ht="14.25" customHeight="1" x14ac:dyDescent="0.25"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85"/>
      <c r="P94" s="85"/>
      <c r="Q94" s="136"/>
      <c r="R94" s="136"/>
      <c r="S94" s="136"/>
      <c r="T94" s="136"/>
      <c r="U94" s="136"/>
      <c r="V94" s="136"/>
      <c r="W94" s="86"/>
      <c r="X94" s="86"/>
      <c r="Y94" s="87"/>
      <c r="Z94" s="88"/>
    </row>
    <row r="95" spans="2:38" s="35" customFormat="1" ht="14.25" customHeight="1" x14ac:dyDescent="0.25"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85"/>
      <c r="P95" s="85"/>
      <c r="Q95" s="136"/>
      <c r="R95" s="136"/>
      <c r="S95" s="136"/>
      <c r="T95" s="136"/>
      <c r="U95" s="136"/>
      <c r="V95" s="136"/>
      <c r="W95" s="86"/>
      <c r="X95" s="86"/>
      <c r="Y95" s="87"/>
      <c r="Z95" s="88"/>
    </row>
    <row r="96" spans="2:38" s="35" customFormat="1" ht="14.25" customHeight="1" x14ac:dyDescent="0.25"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85"/>
      <c r="P96" s="85"/>
      <c r="Q96" s="136"/>
      <c r="R96" s="136"/>
      <c r="S96" s="136"/>
      <c r="T96" s="136"/>
      <c r="U96" s="136"/>
      <c r="V96" s="136"/>
      <c r="W96" s="86"/>
      <c r="X96" s="86"/>
      <c r="Y96" s="87"/>
      <c r="Z96" s="88"/>
    </row>
    <row r="97" spans="2:26" s="35" customFormat="1" ht="14.25" customHeight="1" x14ac:dyDescent="0.25"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85"/>
      <c r="P97" s="85"/>
      <c r="Q97" s="136"/>
      <c r="R97" s="136"/>
      <c r="S97" s="136"/>
      <c r="T97" s="136"/>
      <c r="U97" s="136"/>
      <c r="V97" s="136"/>
      <c r="W97" s="86"/>
      <c r="X97" s="86"/>
      <c r="Y97" s="87"/>
      <c r="Z97" s="88"/>
    </row>
    <row r="98" spans="2:26" s="35" customFormat="1" ht="14.25" customHeight="1" x14ac:dyDescent="0.25"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85"/>
      <c r="P98" s="85"/>
      <c r="Q98" s="136"/>
      <c r="R98" s="136"/>
      <c r="S98" s="136"/>
      <c r="T98" s="136"/>
      <c r="U98" s="136"/>
      <c r="V98" s="136"/>
      <c r="W98" s="86"/>
      <c r="X98" s="86"/>
      <c r="Y98" s="87"/>
      <c r="Z98" s="88"/>
    </row>
    <row r="99" spans="2:26" s="35" customFormat="1" ht="14.25" customHeight="1" x14ac:dyDescent="0.25"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85"/>
      <c r="P99" s="85"/>
      <c r="Q99" s="136"/>
      <c r="R99" s="136"/>
      <c r="S99" s="136"/>
      <c r="T99" s="136"/>
      <c r="U99" s="136"/>
      <c r="V99" s="136"/>
      <c r="W99" s="86"/>
      <c r="X99" s="86"/>
      <c r="Y99" s="87"/>
      <c r="Z99" s="88"/>
    </row>
    <row r="100" spans="2:26" s="35" customFormat="1" ht="14.25" customHeight="1" x14ac:dyDescent="0.25"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85"/>
      <c r="P100" s="85"/>
      <c r="Q100" s="136"/>
      <c r="R100" s="136"/>
      <c r="S100" s="136"/>
      <c r="T100" s="136"/>
      <c r="U100" s="136"/>
      <c r="V100" s="136"/>
      <c r="W100" s="86"/>
      <c r="X100" s="86"/>
      <c r="Y100" s="87"/>
      <c r="Z100" s="88"/>
    </row>
    <row r="101" spans="2:26" s="35" customFormat="1" ht="14.25" customHeight="1" x14ac:dyDescent="0.25"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85"/>
      <c r="P101" s="85"/>
      <c r="Q101" s="136"/>
      <c r="R101" s="136"/>
      <c r="S101" s="136"/>
      <c r="T101" s="136"/>
      <c r="U101" s="136"/>
      <c r="V101" s="136"/>
      <c r="W101" s="86"/>
      <c r="X101" s="86"/>
      <c r="Y101" s="87"/>
      <c r="Z101" s="88"/>
    </row>
    <row r="102" spans="2:26" s="35" customFormat="1" ht="14.25" customHeight="1" x14ac:dyDescent="0.25"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85"/>
      <c r="P102" s="85"/>
      <c r="Q102" s="136"/>
      <c r="R102" s="136"/>
      <c r="S102" s="136"/>
      <c r="T102" s="136"/>
      <c r="U102" s="136"/>
      <c r="V102" s="136"/>
      <c r="W102" s="86"/>
      <c r="X102" s="86"/>
      <c r="Y102" s="87"/>
      <c r="Z102" s="88"/>
    </row>
    <row r="103" spans="2:26" s="35" customFormat="1" ht="14.25" customHeight="1" x14ac:dyDescent="0.25"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85"/>
      <c r="P103" s="85"/>
      <c r="Q103" s="136"/>
      <c r="R103" s="136"/>
      <c r="S103" s="136"/>
      <c r="T103" s="136"/>
      <c r="U103" s="136"/>
      <c r="V103" s="136"/>
      <c r="W103" s="86"/>
      <c r="X103" s="86"/>
      <c r="Y103" s="87"/>
      <c r="Z103" s="88"/>
    </row>
    <row r="104" spans="2:26" s="35" customFormat="1" ht="14.25" customHeight="1" x14ac:dyDescent="0.25"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85"/>
      <c r="P104" s="85"/>
      <c r="Q104" s="136"/>
      <c r="R104" s="136"/>
      <c r="S104" s="136"/>
      <c r="T104" s="136"/>
      <c r="U104" s="136"/>
      <c r="V104" s="136"/>
      <c r="W104" s="86"/>
      <c r="X104" s="86"/>
      <c r="Y104" s="87"/>
      <c r="Z104" s="88"/>
    </row>
    <row r="105" spans="2:26" s="35" customFormat="1" ht="14.25" customHeight="1" x14ac:dyDescent="0.25"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85"/>
      <c r="P105" s="85"/>
      <c r="Q105" s="136"/>
      <c r="R105" s="136"/>
      <c r="S105" s="136"/>
      <c r="T105" s="136"/>
      <c r="U105" s="136"/>
      <c r="V105" s="136"/>
      <c r="W105" s="86"/>
      <c r="X105" s="86"/>
      <c r="Y105" s="87"/>
      <c r="Z105" s="88"/>
    </row>
    <row r="106" spans="2:26" s="35" customFormat="1" ht="14.25" customHeight="1" x14ac:dyDescent="0.25"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85"/>
      <c r="P106" s="85"/>
      <c r="Q106" s="136"/>
      <c r="R106" s="136"/>
      <c r="S106" s="136"/>
      <c r="T106" s="136"/>
      <c r="U106" s="136"/>
      <c r="V106" s="136"/>
      <c r="W106" s="86"/>
      <c r="X106" s="86"/>
      <c r="Y106" s="87"/>
      <c r="Z106" s="88"/>
    </row>
    <row r="107" spans="2:26" s="35" customFormat="1" ht="14.25" customHeight="1" x14ac:dyDescent="0.25"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85"/>
      <c r="P107" s="85"/>
      <c r="Q107" s="136"/>
      <c r="R107" s="136"/>
      <c r="S107" s="136"/>
      <c r="T107" s="136"/>
      <c r="U107" s="136"/>
      <c r="V107" s="136"/>
      <c r="W107" s="86"/>
      <c r="X107" s="86"/>
      <c r="Y107" s="87"/>
      <c r="Z107" s="88"/>
    </row>
    <row r="108" spans="2:26" s="35" customFormat="1" ht="14.25" customHeight="1" x14ac:dyDescent="0.25"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85"/>
      <c r="P108" s="85"/>
      <c r="Q108" s="136"/>
      <c r="R108" s="136"/>
      <c r="S108" s="136"/>
      <c r="T108" s="136"/>
      <c r="U108" s="136"/>
      <c r="V108" s="136"/>
      <c r="W108" s="86"/>
      <c r="X108" s="86"/>
      <c r="Y108" s="87"/>
      <c r="Z108" s="88"/>
    </row>
    <row r="109" spans="2:26" s="35" customFormat="1" ht="14.25" customHeight="1" x14ac:dyDescent="0.25"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85"/>
      <c r="P109" s="85"/>
      <c r="Q109" s="136"/>
      <c r="R109" s="136"/>
      <c r="S109" s="136"/>
      <c r="T109" s="136"/>
      <c r="U109" s="136"/>
      <c r="V109" s="136"/>
      <c r="W109" s="86"/>
      <c r="X109" s="86"/>
      <c r="Y109" s="87"/>
      <c r="Z109" s="88"/>
    </row>
    <row r="110" spans="2:26" s="35" customFormat="1" ht="14.25" customHeight="1" x14ac:dyDescent="0.25"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85"/>
      <c r="P110" s="85"/>
      <c r="Q110" s="136"/>
      <c r="R110" s="136"/>
      <c r="S110" s="136"/>
      <c r="T110" s="136"/>
      <c r="U110" s="136"/>
      <c r="V110" s="136"/>
      <c r="W110" s="86"/>
      <c r="X110" s="86"/>
      <c r="Y110" s="87"/>
      <c r="Z110" s="88"/>
    </row>
    <row r="111" spans="2:26" s="35" customFormat="1" ht="14.25" customHeight="1" x14ac:dyDescent="0.25"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85"/>
      <c r="P111" s="85"/>
      <c r="Q111" s="136"/>
      <c r="R111" s="136"/>
      <c r="S111" s="136"/>
      <c r="T111" s="136"/>
      <c r="U111" s="136"/>
      <c r="V111" s="136"/>
      <c r="W111" s="86"/>
      <c r="X111" s="86"/>
      <c r="Y111" s="87"/>
      <c r="Z111" s="88"/>
    </row>
    <row r="112" spans="2:26" s="35" customFormat="1" ht="14.25" customHeight="1" x14ac:dyDescent="0.25"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85"/>
      <c r="P112" s="85"/>
      <c r="Q112" s="136"/>
      <c r="R112" s="136"/>
      <c r="S112" s="136"/>
      <c r="T112" s="136"/>
      <c r="U112" s="136"/>
      <c r="V112" s="136"/>
      <c r="W112" s="86"/>
      <c r="X112" s="86"/>
      <c r="Y112" s="87"/>
      <c r="Z112" s="88"/>
    </row>
    <row r="113" spans="1:32" s="35" customFormat="1" ht="14.25" customHeight="1" x14ac:dyDescent="0.25"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85"/>
      <c r="P113" s="85"/>
      <c r="Q113" s="136"/>
      <c r="R113" s="136"/>
      <c r="S113" s="136"/>
      <c r="T113" s="136"/>
      <c r="U113" s="136"/>
      <c r="V113" s="136"/>
      <c r="W113" s="86"/>
      <c r="X113" s="86"/>
      <c r="Y113" s="87"/>
      <c r="Z113" s="88"/>
    </row>
    <row r="114" spans="1:32" s="35" customFormat="1" ht="14.25" customHeight="1" x14ac:dyDescent="0.25"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85"/>
      <c r="P114" s="85"/>
      <c r="Q114" s="136"/>
      <c r="R114" s="136"/>
      <c r="S114" s="136"/>
      <c r="T114" s="136"/>
      <c r="U114" s="136"/>
      <c r="V114" s="136"/>
      <c r="W114" s="86"/>
      <c r="X114" s="86"/>
      <c r="Y114" s="87"/>
      <c r="Z114" s="88"/>
    </row>
    <row r="115" spans="1:32" ht="14.25" customHeight="1" x14ac:dyDescent="0.25"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85"/>
      <c r="P115" s="85"/>
      <c r="Q115" s="136"/>
      <c r="R115" s="136"/>
      <c r="S115" s="136"/>
      <c r="T115" s="136"/>
      <c r="U115" s="136"/>
      <c r="V115" s="136"/>
      <c r="W115" s="86"/>
      <c r="X115" s="86"/>
      <c r="Y115" s="87"/>
      <c r="Z115" s="88"/>
      <c r="AA115" s="35"/>
      <c r="AB115" s="35"/>
      <c r="AC115" s="35"/>
      <c r="AD115" s="35"/>
      <c r="AE115" s="35"/>
      <c r="AF115" s="35"/>
    </row>
    <row r="116" spans="1:32" ht="14.25" customHeight="1" x14ac:dyDescent="0.25"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36"/>
      <c r="O116" s="85"/>
      <c r="P116" s="85"/>
      <c r="Q116" s="136"/>
      <c r="R116" s="136"/>
      <c r="S116" s="136"/>
      <c r="T116" s="136"/>
      <c r="U116" s="136"/>
      <c r="V116" s="136"/>
      <c r="W116" s="86"/>
      <c r="X116" s="86"/>
      <c r="Y116" s="87"/>
      <c r="Z116" s="88"/>
      <c r="AA116" s="35"/>
      <c r="AB116" s="35"/>
      <c r="AC116" s="35"/>
      <c r="AD116" s="35"/>
      <c r="AE116" s="35"/>
      <c r="AF116" s="35"/>
    </row>
    <row r="117" spans="1:32" s="35" customFormat="1" ht="14.25" customHeight="1" x14ac:dyDescent="0.25">
      <c r="A117" s="61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</row>
    <row r="118" spans="1:32" ht="14.25" customHeight="1" x14ac:dyDescent="0.25"/>
    <row r="119" spans="1:32" s="70" customFormat="1" ht="14.25" customHeight="1" x14ac:dyDescent="0.25"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6"/>
      <c r="M119" s="36"/>
      <c r="N119" s="36"/>
      <c r="O119" s="36"/>
      <c r="P119" s="35"/>
      <c r="Q119" s="35"/>
      <c r="R119" s="35"/>
      <c r="S119" s="37"/>
      <c r="T119" s="37"/>
      <c r="U119" s="37"/>
      <c r="V119" s="37"/>
      <c r="W119" s="36"/>
      <c r="X119" s="35"/>
      <c r="Y119" s="35"/>
      <c r="Z119" s="35"/>
      <c r="AA119" s="35"/>
      <c r="AB119" s="35"/>
      <c r="AC119" s="35"/>
      <c r="AD119" s="35"/>
      <c r="AE119" s="35"/>
      <c r="AF119" s="35"/>
    </row>
    <row r="120" spans="1:32" ht="14.25" customHeight="1" x14ac:dyDescent="0.25"/>
    <row r="121" spans="1:32" ht="14.25" customHeight="1" x14ac:dyDescent="0.25">
      <c r="B121" s="140"/>
      <c r="C121" s="141"/>
      <c r="D121" s="141"/>
      <c r="E121" s="41"/>
      <c r="F121" s="41"/>
      <c r="G121" s="41"/>
      <c r="H121" s="140"/>
      <c r="I121" s="140"/>
      <c r="J121" s="140"/>
      <c r="K121" s="140"/>
      <c r="L121" s="41"/>
      <c r="M121" s="41"/>
      <c r="N121" s="140"/>
      <c r="O121" s="140"/>
      <c r="P121" s="140"/>
      <c r="Q121" s="140"/>
      <c r="R121" s="140"/>
      <c r="S121" s="41"/>
      <c r="T121" s="34"/>
      <c r="U121" s="70"/>
      <c r="Y121" s="70"/>
      <c r="Z121" s="34"/>
      <c r="AA121" s="70"/>
      <c r="AB121" s="70"/>
      <c r="AC121" s="70"/>
      <c r="AD121" s="70"/>
      <c r="AE121" s="70"/>
      <c r="AF121" s="70"/>
    </row>
    <row r="122" spans="1:32" ht="14.25" customHeight="1" x14ac:dyDescent="0.25">
      <c r="B122" s="137"/>
      <c r="C122" s="137"/>
      <c r="D122" s="137"/>
      <c r="E122" s="89"/>
      <c r="F122" s="89"/>
      <c r="G122" s="89"/>
      <c r="H122" s="138"/>
      <c r="I122" s="138"/>
      <c r="J122" s="138"/>
      <c r="K122" s="138"/>
      <c r="L122" s="90"/>
      <c r="M122" s="90"/>
      <c r="N122" s="139"/>
      <c r="O122" s="139"/>
      <c r="P122" s="139"/>
      <c r="Q122" s="139"/>
      <c r="R122" s="139"/>
      <c r="S122" s="91"/>
      <c r="T122" s="92"/>
      <c r="Z122" s="93"/>
    </row>
    <row r="123" spans="1:32" ht="14.25" customHeight="1" x14ac:dyDescent="0.25">
      <c r="B123" s="137"/>
      <c r="C123" s="137"/>
      <c r="D123" s="137"/>
      <c r="E123" s="89"/>
      <c r="F123" s="89"/>
      <c r="G123" s="89"/>
      <c r="H123" s="138"/>
      <c r="I123" s="138"/>
      <c r="J123" s="138"/>
      <c r="K123" s="138"/>
      <c r="L123" s="90"/>
      <c r="M123" s="90"/>
      <c r="N123" s="139"/>
      <c r="O123" s="139"/>
      <c r="P123" s="139"/>
      <c r="Q123" s="139"/>
      <c r="R123" s="139"/>
      <c r="S123" s="91"/>
      <c r="T123" s="92"/>
      <c r="Z123" s="93"/>
    </row>
    <row r="124" spans="1:32" ht="14.25" customHeight="1" x14ac:dyDescent="0.25">
      <c r="B124" s="137"/>
      <c r="C124" s="137"/>
      <c r="D124" s="137"/>
      <c r="E124" s="89"/>
      <c r="F124" s="89"/>
      <c r="G124" s="89"/>
      <c r="H124" s="138"/>
      <c r="I124" s="138"/>
      <c r="J124" s="138"/>
      <c r="K124" s="138"/>
      <c r="L124" s="90"/>
      <c r="M124" s="90"/>
      <c r="N124" s="139"/>
      <c r="O124" s="139"/>
      <c r="P124" s="139"/>
      <c r="Q124" s="139"/>
      <c r="R124" s="139"/>
      <c r="S124" s="91"/>
      <c r="T124" s="92"/>
      <c r="Z124" s="93"/>
    </row>
    <row r="125" spans="1:32" ht="14.25" customHeight="1" x14ac:dyDescent="0.25">
      <c r="B125" s="137"/>
      <c r="C125" s="137"/>
      <c r="D125" s="137"/>
      <c r="E125" s="89"/>
      <c r="F125" s="89"/>
      <c r="G125" s="89"/>
      <c r="H125" s="138"/>
      <c r="I125" s="138"/>
      <c r="J125" s="138"/>
      <c r="K125" s="138"/>
      <c r="L125" s="90"/>
      <c r="M125" s="90"/>
      <c r="N125" s="139"/>
      <c r="O125" s="139"/>
      <c r="P125" s="139"/>
      <c r="Q125" s="139"/>
      <c r="R125" s="139"/>
      <c r="S125" s="91"/>
      <c r="T125" s="92"/>
      <c r="Z125" s="93"/>
    </row>
    <row r="126" spans="1:32" ht="14.25" customHeight="1" x14ac:dyDescent="0.25">
      <c r="B126" s="137"/>
      <c r="C126" s="137"/>
      <c r="D126" s="137"/>
      <c r="E126" s="89"/>
      <c r="F126" s="89"/>
      <c r="G126" s="89"/>
      <c r="H126" s="138"/>
      <c r="I126" s="138"/>
      <c r="J126" s="138"/>
      <c r="K126" s="138"/>
      <c r="L126" s="90"/>
      <c r="M126" s="90"/>
      <c r="N126" s="139"/>
      <c r="O126" s="139"/>
      <c r="P126" s="139"/>
      <c r="Q126" s="139"/>
      <c r="R126" s="139"/>
      <c r="S126" s="91"/>
      <c r="T126" s="92"/>
      <c r="Z126" s="93"/>
    </row>
    <row r="127" spans="1:32" ht="14.25" customHeight="1" x14ac:dyDescent="0.25">
      <c r="B127" s="137"/>
      <c r="C127" s="137"/>
      <c r="D127" s="137"/>
      <c r="E127" s="89"/>
      <c r="F127" s="89"/>
      <c r="G127" s="89"/>
      <c r="H127" s="138"/>
      <c r="I127" s="138"/>
      <c r="J127" s="138"/>
      <c r="K127" s="138"/>
      <c r="L127" s="90"/>
      <c r="M127" s="90"/>
      <c r="N127" s="139"/>
      <c r="O127" s="139"/>
      <c r="P127" s="139"/>
      <c r="Q127" s="139"/>
      <c r="R127" s="139"/>
      <c r="S127" s="91"/>
      <c r="T127" s="92"/>
      <c r="Z127" s="93"/>
    </row>
    <row r="128" spans="1:32" ht="14.25" customHeight="1" x14ac:dyDescent="0.25">
      <c r="B128" s="137"/>
      <c r="C128" s="137"/>
      <c r="D128" s="137"/>
      <c r="E128" s="89"/>
      <c r="F128" s="89"/>
      <c r="G128" s="89"/>
      <c r="H128" s="138"/>
      <c r="I128" s="138"/>
      <c r="J128" s="138"/>
      <c r="K128" s="138"/>
      <c r="L128" s="90"/>
      <c r="M128" s="90"/>
      <c r="N128" s="139"/>
      <c r="O128" s="139"/>
      <c r="P128" s="139"/>
      <c r="Q128" s="139"/>
      <c r="R128" s="139"/>
      <c r="S128" s="91"/>
      <c r="T128" s="92"/>
      <c r="Z128" s="93"/>
    </row>
    <row r="129" spans="2:32" ht="14.25" customHeight="1" x14ac:dyDescent="0.25">
      <c r="B129" s="137"/>
      <c r="C129" s="137"/>
      <c r="D129" s="137"/>
      <c r="E129" s="89"/>
      <c r="F129" s="89"/>
      <c r="G129" s="89"/>
      <c r="H129" s="138"/>
      <c r="I129" s="138"/>
      <c r="J129" s="138"/>
      <c r="K129" s="138"/>
      <c r="L129" s="90"/>
      <c r="M129" s="90"/>
      <c r="N129" s="139"/>
      <c r="O129" s="139"/>
      <c r="P129" s="139"/>
      <c r="Q129" s="139"/>
      <c r="R129" s="139"/>
      <c r="S129" s="91"/>
      <c r="T129" s="92"/>
      <c r="Z129" s="93"/>
    </row>
    <row r="130" spans="2:32" ht="14.25" customHeight="1" x14ac:dyDescent="0.25">
      <c r="B130" s="137"/>
      <c r="C130" s="137"/>
      <c r="D130" s="137"/>
      <c r="E130" s="89"/>
      <c r="F130" s="89"/>
      <c r="G130" s="89"/>
      <c r="H130" s="138"/>
      <c r="I130" s="138"/>
      <c r="J130" s="138"/>
      <c r="K130" s="138"/>
      <c r="L130" s="90"/>
      <c r="M130" s="90"/>
      <c r="N130" s="139"/>
      <c r="O130" s="139"/>
      <c r="P130" s="139"/>
      <c r="Q130" s="139"/>
      <c r="R130" s="139"/>
      <c r="S130" s="91"/>
      <c r="T130" s="92"/>
      <c r="Z130" s="93"/>
    </row>
    <row r="131" spans="2:32" ht="14.25" customHeight="1" x14ac:dyDescent="0.25"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5"/>
      <c r="T131" s="92"/>
      <c r="U131" s="91"/>
      <c r="Z131" s="92"/>
      <c r="AA131" s="91"/>
    </row>
    <row r="132" spans="2:32" s="35" customFormat="1" ht="14.25" customHeight="1" x14ac:dyDescent="0.25">
      <c r="B132" s="48"/>
      <c r="C132" s="48"/>
      <c r="D132" s="48"/>
      <c r="E132" s="48"/>
      <c r="F132" s="48"/>
      <c r="G132" s="48"/>
      <c r="H132" s="48"/>
      <c r="I132" s="48"/>
      <c r="J132" s="48"/>
      <c r="K132" s="95"/>
      <c r="L132" s="95"/>
      <c r="M132" s="95"/>
      <c r="N132" s="95"/>
      <c r="O132" s="95"/>
      <c r="P132" s="95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</row>
    <row r="133" spans="2:32" s="35" customFormat="1" ht="14.25" customHeight="1" x14ac:dyDescent="0.25">
      <c r="B133" s="140"/>
      <c r="C133" s="141"/>
      <c r="D133" s="141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41"/>
      <c r="P133" s="41"/>
      <c r="Q133" s="140"/>
      <c r="R133" s="140"/>
      <c r="S133" s="140"/>
      <c r="T133" s="140"/>
      <c r="U133" s="140"/>
      <c r="V133" s="140"/>
      <c r="W133" s="41"/>
      <c r="X133" s="41"/>
      <c r="Y133" s="41"/>
      <c r="Z133" s="41"/>
      <c r="AA133" s="48"/>
      <c r="AB133" s="48"/>
      <c r="AC133" s="48"/>
      <c r="AD133" s="48"/>
      <c r="AE133" s="48"/>
      <c r="AF133" s="48"/>
    </row>
    <row r="134" spans="2:32" s="35" customFormat="1" ht="14.25" customHeight="1" x14ac:dyDescent="0.25">
      <c r="B134" s="136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85"/>
      <c r="P134" s="90"/>
      <c r="Q134" s="136"/>
      <c r="R134" s="136"/>
      <c r="S134" s="136"/>
      <c r="T134" s="136"/>
      <c r="U134" s="136"/>
      <c r="V134" s="136"/>
      <c r="W134" s="86"/>
      <c r="X134" s="86"/>
      <c r="Y134" s="87"/>
      <c r="Z134" s="88"/>
    </row>
    <row r="135" spans="2:32" s="35" customFormat="1" ht="14.25" customHeight="1" x14ac:dyDescent="0.25">
      <c r="B135" s="136"/>
      <c r="C135" s="136"/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36"/>
      <c r="O135" s="85"/>
      <c r="P135" s="90"/>
      <c r="Q135" s="136"/>
      <c r="R135" s="136"/>
      <c r="S135" s="136"/>
      <c r="T135" s="136"/>
      <c r="U135" s="136"/>
      <c r="V135" s="136"/>
      <c r="W135" s="86"/>
      <c r="X135" s="86"/>
      <c r="Y135" s="87"/>
      <c r="Z135" s="88"/>
    </row>
    <row r="136" spans="2:32" s="35" customFormat="1" ht="14.25" customHeight="1" x14ac:dyDescent="0.25">
      <c r="B136" s="136"/>
      <c r="C136" s="136"/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136"/>
      <c r="O136" s="85"/>
      <c r="P136" s="90"/>
      <c r="Q136" s="136"/>
      <c r="R136" s="136"/>
      <c r="S136" s="136"/>
      <c r="T136" s="136"/>
      <c r="U136" s="136"/>
      <c r="V136" s="136"/>
      <c r="W136" s="86"/>
      <c r="X136" s="86"/>
      <c r="Y136" s="87"/>
      <c r="Z136" s="88"/>
    </row>
    <row r="137" spans="2:32" s="35" customFormat="1" ht="14.25" customHeight="1" x14ac:dyDescent="0.25">
      <c r="B137" s="136"/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85"/>
      <c r="P137" s="90"/>
      <c r="Q137" s="136"/>
      <c r="R137" s="136"/>
      <c r="S137" s="136"/>
      <c r="T137" s="136"/>
      <c r="U137" s="136"/>
      <c r="V137" s="136"/>
      <c r="W137" s="86"/>
      <c r="X137" s="86"/>
      <c r="Y137" s="87"/>
      <c r="Z137" s="88"/>
    </row>
    <row r="138" spans="2:32" s="35" customFormat="1" ht="14.25" customHeight="1" x14ac:dyDescent="0.25">
      <c r="B138" s="136"/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136"/>
      <c r="O138" s="85"/>
      <c r="P138" s="90"/>
      <c r="Q138" s="136"/>
      <c r="R138" s="136"/>
      <c r="S138" s="136"/>
      <c r="T138" s="136"/>
      <c r="U138" s="136"/>
      <c r="V138" s="136"/>
      <c r="W138" s="86"/>
      <c r="X138" s="86"/>
      <c r="Y138" s="87"/>
      <c r="Z138" s="88"/>
    </row>
    <row r="139" spans="2:32" s="35" customFormat="1" ht="14.25" customHeight="1" x14ac:dyDescent="0.25"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36"/>
      <c r="O139" s="85"/>
      <c r="P139" s="90"/>
      <c r="Q139" s="136"/>
      <c r="R139" s="136"/>
      <c r="S139" s="136"/>
      <c r="T139" s="136"/>
      <c r="U139" s="136"/>
      <c r="V139" s="136"/>
      <c r="W139" s="86"/>
      <c r="X139" s="86"/>
      <c r="Y139" s="87"/>
      <c r="Z139" s="88"/>
    </row>
    <row r="140" spans="2:32" s="35" customFormat="1" ht="14.25" customHeight="1" x14ac:dyDescent="0.25"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36"/>
      <c r="O140" s="85"/>
      <c r="P140" s="90"/>
      <c r="Q140" s="136"/>
      <c r="R140" s="136"/>
      <c r="S140" s="136"/>
      <c r="T140" s="136"/>
      <c r="U140" s="136"/>
      <c r="V140" s="136"/>
      <c r="W140" s="86"/>
      <c r="X140" s="86"/>
      <c r="Y140" s="87"/>
      <c r="Z140" s="88"/>
    </row>
    <row r="141" spans="2:32" s="35" customFormat="1" ht="14.25" customHeight="1" x14ac:dyDescent="0.25"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36"/>
      <c r="O141" s="85"/>
      <c r="P141" s="90"/>
      <c r="Q141" s="136"/>
      <c r="R141" s="136"/>
      <c r="S141" s="136"/>
      <c r="T141" s="136"/>
      <c r="U141" s="136"/>
      <c r="V141" s="136"/>
      <c r="W141" s="86"/>
      <c r="X141" s="86"/>
      <c r="Y141" s="87"/>
      <c r="Z141" s="88"/>
    </row>
    <row r="142" spans="2:32" s="35" customFormat="1" ht="14.25" customHeight="1" x14ac:dyDescent="0.25"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36"/>
      <c r="O142" s="85"/>
      <c r="P142" s="90"/>
      <c r="Q142" s="136"/>
      <c r="R142" s="136"/>
      <c r="S142" s="136"/>
      <c r="T142" s="136"/>
      <c r="U142" s="136"/>
      <c r="V142" s="136"/>
      <c r="W142" s="86"/>
      <c r="X142" s="86"/>
      <c r="Y142" s="87"/>
      <c r="Z142" s="88"/>
    </row>
    <row r="143" spans="2:32" s="35" customFormat="1" ht="14.25" customHeight="1" x14ac:dyDescent="0.25"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36"/>
      <c r="O143" s="85"/>
      <c r="P143" s="90"/>
      <c r="Q143" s="136"/>
      <c r="R143" s="136"/>
      <c r="S143" s="136"/>
      <c r="T143" s="136"/>
      <c r="U143" s="136"/>
      <c r="V143" s="136"/>
      <c r="W143" s="86"/>
      <c r="X143" s="86"/>
      <c r="Y143" s="87"/>
      <c r="Z143" s="88"/>
    </row>
    <row r="144" spans="2:32" s="35" customFormat="1" ht="14.25" customHeight="1" x14ac:dyDescent="0.25"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36"/>
      <c r="O144" s="85"/>
      <c r="P144" s="90"/>
      <c r="Q144" s="136"/>
      <c r="R144" s="136"/>
      <c r="S144" s="136"/>
      <c r="T144" s="136"/>
      <c r="U144" s="136"/>
      <c r="V144" s="136"/>
      <c r="W144" s="86"/>
      <c r="X144" s="86"/>
      <c r="Y144" s="87"/>
      <c r="Z144" s="88"/>
    </row>
    <row r="145" spans="2:26" s="35" customFormat="1" ht="14.25" customHeight="1" x14ac:dyDescent="0.25"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36"/>
      <c r="O145" s="85"/>
      <c r="P145" s="90"/>
      <c r="Q145" s="136"/>
      <c r="R145" s="136"/>
      <c r="S145" s="136"/>
      <c r="T145" s="136"/>
      <c r="U145" s="136"/>
      <c r="V145" s="136"/>
      <c r="W145" s="86"/>
      <c r="X145" s="86"/>
      <c r="Y145" s="87"/>
      <c r="Z145" s="88"/>
    </row>
    <row r="146" spans="2:26" s="35" customFormat="1" ht="14.25" customHeight="1" x14ac:dyDescent="0.25"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85"/>
      <c r="P146" s="90"/>
      <c r="Q146" s="136"/>
      <c r="R146" s="136"/>
      <c r="S146" s="136"/>
      <c r="T146" s="136"/>
      <c r="U146" s="136"/>
      <c r="V146" s="136"/>
      <c r="W146" s="86"/>
      <c r="X146" s="86"/>
      <c r="Y146" s="87"/>
      <c r="Z146" s="88"/>
    </row>
    <row r="147" spans="2:26" s="35" customFormat="1" ht="14.25" customHeight="1" x14ac:dyDescent="0.25"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36"/>
      <c r="O147" s="85"/>
      <c r="P147" s="90"/>
      <c r="Q147" s="136"/>
      <c r="R147" s="136"/>
      <c r="S147" s="136"/>
      <c r="T147" s="136"/>
      <c r="U147" s="136"/>
      <c r="V147" s="136"/>
      <c r="W147" s="86"/>
      <c r="X147" s="86"/>
      <c r="Y147" s="87"/>
      <c r="Z147" s="88"/>
    </row>
    <row r="148" spans="2:26" s="35" customFormat="1" ht="14.25" customHeight="1" x14ac:dyDescent="0.25"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36"/>
      <c r="O148" s="85"/>
      <c r="P148" s="90"/>
      <c r="Q148" s="136"/>
      <c r="R148" s="136"/>
      <c r="S148" s="136"/>
      <c r="T148" s="136"/>
      <c r="U148" s="136"/>
      <c r="V148" s="136"/>
      <c r="W148" s="86"/>
      <c r="X148" s="86"/>
      <c r="Y148" s="87"/>
      <c r="Z148" s="88"/>
    </row>
    <row r="149" spans="2:26" s="35" customFormat="1" ht="14.25" customHeight="1" x14ac:dyDescent="0.25"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36"/>
      <c r="O149" s="85"/>
      <c r="P149" s="90"/>
      <c r="Q149" s="136"/>
      <c r="R149" s="136"/>
      <c r="S149" s="136"/>
      <c r="T149" s="136"/>
      <c r="U149" s="136"/>
      <c r="V149" s="136"/>
      <c r="W149" s="86"/>
      <c r="X149" s="86"/>
      <c r="Y149" s="87"/>
      <c r="Z149" s="88"/>
    </row>
    <row r="150" spans="2:26" s="35" customFormat="1" ht="14.25" customHeight="1" x14ac:dyDescent="0.25"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36"/>
      <c r="O150" s="85"/>
      <c r="P150" s="90"/>
      <c r="Q150" s="136"/>
      <c r="R150" s="136"/>
      <c r="S150" s="136"/>
      <c r="T150" s="136"/>
      <c r="U150" s="136"/>
      <c r="V150" s="136"/>
      <c r="W150" s="86"/>
      <c r="X150" s="86"/>
      <c r="Y150" s="87"/>
      <c r="Z150" s="88"/>
    </row>
    <row r="151" spans="2:26" s="35" customFormat="1" ht="14.25" customHeight="1" x14ac:dyDescent="0.25"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36"/>
      <c r="O151" s="85"/>
      <c r="P151" s="90"/>
      <c r="Q151" s="136"/>
      <c r="R151" s="136"/>
      <c r="S151" s="136"/>
      <c r="T151" s="136"/>
      <c r="U151" s="136"/>
      <c r="V151" s="136"/>
      <c r="W151" s="86"/>
      <c r="X151" s="86"/>
      <c r="Y151" s="87"/>
      <c r="Z151" s="88"/>
    </row>
    <row r="152" spans="2:26" s="35" customFormat="1" ht="14.25" customHeight="1" x14ac:dyDescent="0.25"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36"/>
      <c r="O152" s="85"/>
      <c r="P152" s="90"/>
      <c r="Q152" s="136"/>
      <c r="R152" s="136"/>
      <c r="S152" s="136"/>
      <c r="T152" s="136"/>
      <c r="U152" s="136"/>
      <c r="V152" s="136"/>
      <c r="W152" s="86"/>
      <c r="X152" s="86"/>
      <c r="Y152" s="87"/>
      <c r="Z152" s="88"/>
    </row>
    <row r="153" spans="2:26" s="35" customFormat="1" ht="14.25" customHeight="1" x14ac:dyDescent="0.25"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36"/>
      <c r="O153" s="85"/>
      <c r="P153" s="90"/>
      <c r="Q153" s="136"/>
      <c r="R153" s="136"/>
      <c r="S153" s="136"/>
      <c r="T153" s="136"/>
      <c r="U153" s="136"/>
      <c r="V153" s="136"/>
      <c r="W153" s="86"/>
      <c r="X153" s="86"/>
      <c r="Y153" s="87"/>
      <c r="Z153" s="88"/>
    </row>
    <row r="154" spans="2:26" s="35" customFormat="1" ht="14.25" customHeight="1" x14ac:dyDescent="0.25"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85"/>
      <c r="P154" s="90"/>
      <c r="Q154" s="136"/>
      <c r="R154" s="136"/>
      <c r="S154" s="136"/>
      <c r="T154" s="136"/>
      <c r="U154" s="136"/>
      <c r="V154" s="136"/>
      <c r="W154" s="86"/>
      <c r="X154" s="86"/>
      <c r="Y154" s="87"/>
      <c r="Z154" s="88"/>
    </row>
    <row r="155" spans="2:26" s="35" customFormat="1" ht="14.25" customHeight="1" x14ac:dyDescent="0.25"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36"/>
      <c r="O155" s="85"/>
      <c r="P155" s="90"/>
      <c r="Q155" s="136"/>
      <c r="R155" s="136"/>
      <c r="S155" s="136"/>
      <c r="T155" s="136"/>
      <c r="U155" s="136"/>
      <c r="V155" s="136"/>
      <c r="W155" s="86"/>
      <c r="X155" s="86"/>
      <c r="Y155" s="87"/>
      <c r="Z155" s="88"/>
    </row>
    <row r="156" spans="2:26" s="35" customFormat="1" ht="14.25" customHeight="1" x14ac:dyDescent="0.25"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36"/>
      <c r="O156" s="85"/>
      <c r="P156" s="90"/>
      <c r="Q156" s="136"/>
      <c r="R156" s="136"/>
      <c r="S156" s="136"/>
      <c r="T156" s="136"/>
      <c r="U156" s="136"/>
      <c r="V156" s="136"/>
      <c r="W156" s="86"/>
      <c r="X156" s="86"/>
      <c r="Y156" s="87"/>
      <c r="Z156" s="88"/>
    </row>
    <row r="157" spans="2:26" s="35" customFormat="1" ht="14.25" customHeight="1" x14ac:dyDescent="0.25"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85"/>
      <c r="P157" s="90"/>
      <c r="Q157" s="136"/>
      <c r="R157" s="136"/>
      <c r="S157" s="136"/>
      <c r="T157" s="136"/>
      <c r="U157" s="136"/>
      <c r="V157" s="136"/>
      <c r="W157" s="86"/>
      <c r="X157" s="86"/>
      <c r="Y157" s="87"/>
      <c r="Z157" s="88"/>
    </row>
    <row r="158" spans="2:26" s="35" customFormat="1" ht="14.25" customHeight="1" x14ac:dyDescent="0.25"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36"/>
      <c r="O158" s="85"/>
      <c r="P158" s="90"/>
      <c r="Q158" s="136"/>
      <c r="R158" s="136"/>
      <c r="S158" s="136"/>
      <c r="T158" s="136"/>
      <c r="U158" s="136"/>
      <c r="V158" s="136"/>
      <c r="W158" s="86"/>
      <c r="X158" s="86"/>
      <c r="Y158" s="87"/>
      <c r="Z158" s="88"/>
    </row>
    <row r="159" spans="2:26" s="35" customFormat="1" ht="14.25" customHeight="1" x14ac:dyDescent="0.25"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36"/>
      <c r="O159" s="85"/>
      <c r="P159" s="90"/>
      <c r="Q159" s="136"/>
      <c r="R159" s="136"/>
      <c r="S159" s="136"/>
      <c r="T159" s="136"/>
      <c r="U159" s="136"/>
      <c r="V159" s="136"/>
      <c r="W159" s="86"/>
      <c r="X159" s="86"/>
      <c r="Y159" s="87"/>
      <c r="Z159" s="88"/>
    </row>
    <row r="160" spans="2:26" s="35" customFormat="1" ht="14.25" customHeight="1" x14ac:dyDescent="0.25"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136"/>
      <c r="O160" s="85"/>
      <c r="P160" s="90"/>
      <c r="Q160" s="136"/>
      <c r="R160" s="136"/>
      <c r="S160" s="136"/>
      <c r="T160" s="136"/>
      <c r="U160" s="136"/>
      <c r="V160" s="136"/>
      <c r="W160" s="86"/>
      <c r="X160" s="86"/>
      <c r="Y160" s="87"/>
      <c r="Z160" s="88"/>
    </row>
    <row r="161" spans="1:32" s="35" customFormat="1" ht="14.25" customHeight="1" x14ac:dyDescent="0.25"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136"/>
      <c r="O161" s="85"/>
      <c r="P161" s="90"/>
      <c r="Q161" s="136"/>
      <c r="R161" s="136"/>
      <c r="S161" s="136"/>
      <c r="T161" s="136"/>
      <c r="U161" s="136"/>
      <c r="V161" s="136"/>
      <c r="W161" s="86"/>
      <c r="X161" s="86"/>
      <c r="Y161" s="87"/>
      <c r="Z161" s="88"/>
    </row>
    <row r="162" spans="1:32" s="35" customFormat="1" ht="14.25" customHeight="1" x14ac:dyDescent="0.25"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136"/>
      <c r="O162" s="85"/>
      <c r="P162" s="90"/>
      <c r="Q162" s="136"/>
      <c r="R162" s="136"/>
      <c r="S162" s="136"/>
      <c r="T162" s="136"/>
      <c r="U162" s="136"/>
      <c r="V162" s="136"/>
      <c r="W162" s="86"/>
      <c r="X162" s="86"/>
      <c r="Y162" s="87"/>
      <c r="Z162" s="88"/>
    </row>
    <row r="163" spans="1:32" s="35" customFormat="1" ht="14.25" customHeight="1" x14ac:dyDescent="0.25"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136"/>
      <c r="O163" s="85"/>
      <c r="P163" s="90"/>
      <c r="Q163" s="136"/>
      <c r="R163" s="136"/>
      <c r="S163" s="136"/>
      <c r="T163" s="136"/>
      <c r="U163" s="136"/>
      <c r="V163" s="136"/>
      <c r="W163" s="86"/>
      <c r="X163" s="86"/>
      <c r="Y163" s="87"/>
      <c r="Z163" s="88"/>
    </row>
    <row r="164" spans="1:32" s="35" customFormat="1" ht="14.25" customHeight="1" x14ac:dyDescent="0.25"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136"/>
      <c r="O164" s="85"/>
      <c r="P164" s="90"/>
      <c r="Q164" s="136"/>
      <c r="R164" s="136"/>
      <c r="S164" s="136"/>
      <c r="T164" s="136"/>
      <c r="U164" s="136"/>
      <c r="V164" s="136"/>
      <c r="W164" s="86"/>
      <c r="X164" s="86"/>
      <c r="Y164" s="87"/>
      <c r="Z164" s="88"/>
    </row>
    <row r="165" spans="1:32" s="35" customFormat="1" ht="14.25" customHeight="1" x14ac:dyDescent="0.25"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136"/>
      <c r="O165" s="85"/>
      <c r="P165" s="90"/>
      <c r="Q165" s="136"/>
      <c r="R165" s="136"/>
      <c r="S165" s="136"/>
      <c r="T165" s="136"/>
      <c r="U165" s="136"/>
      <c r="V165" s="136"/>
      <c r="W165" s="86"/>
      <c r="X165" s="86"/>
      <c r="Y165" s="87"/>
      <c r="Z165" s="88"/>
    </row>
    <row r="166" spans="1:32" s="35" customFormat="1" ht="14.25" customHeight="1" x14ac:dyDescent="0.25"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36"/>
      <c r="O166" s="85"/>
      <c r="P166" s="90"/>
      <c r="Q166" s="136"/>
      <c r="R166" s="136"/>
      <c r="S166" s="136"/>
      <c r="T166" s="136"/>
      <c r="U166" s="136"/>
      <c r="V166" s="136"/>
      <c r="W166" s="86"/>
      <c r="X166" s="86"/>
      <c r="Y166" s="87"/>
      <c r="Z166" s="88"/>
    </row>
    <row r="167" spans="1:32" s="35" customFormat="1" ht="14.25" customHeight="1" x14ac:dyDescent="0.25"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136"/>
      <c r="O167" s="85"/>
      <c r="P167" s="90"/>
      <c r="Q167" s="136"/>
      <c r="R167" s="136"/>
      <c r="S167" s="136"/>
      <c r="T167" s="136"/>
      <c r="U167" s="136"/>
      <c r="V167" s="136"/>
      <c r="W167" s="86"/>
      <c r="X167" s="86"/>
      <c r="Y167" s="87"/>
      <c r="Z167" s="88"/>
    </row>
    <row r="168" spans="1:32" s="35" customFormat="1" ht="14.25" customHeight="1" x14ac:dyDescent="0.25"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36"/>
      <c r="O168" s="85"/>
      <c r="P168" s="90"/>
      <c r="Q168" s="136"/>
      <c r="R168" s="136"/>
      <c r="S168" s="136"/>
      <c r="T168" s="136"/>
      <c r="U168" s="136"/>
      <c r="V168" s="136"/>
      <c r="W168" s="86"/>
      <c r="X168" s="86"/>
      <c r="Y168" s="87"/>
      <c r="Z168" s="88"/>
    </row>
    <row r="169" spans="1:32" s="35" customFormat="1" ht="14.25" customHeight="1" x14ac:dyDescent="0.25"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36"/>
      <c r="O169" s="85"/>
      <c r="P169" s="90"/>
      <c r="Q169" s="136"/>
      <c r="R169" s="136"/>
      <c r="S169" s="136"/>
      <c r="T169" s="136"/>
      <c r="U169" s="136"/>
      <c r="V169" s="136"/>
      <c r="W169" s="86"/>
      <c r="X169" s="86"/>
      <c r="Y169" s="87"/>
      <c r="Z169" s="88"/>
    </row>
    <row r="170" spans="1:32" s="35" customFormat="1" ht="14.25" customHeight="1" x14ac:dyDescent="0.25"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136"/>
      <c r="O170" s="85"/>
      <c r="P170" s="90"/>
      <c r="Q170" s="136"/>
      <c r="R170" s="136"/>
      <c r="S170" s="136"/>
      <c r="T170" s="136"/>
      <c r="U170" s="136"/>
      <c r="V170" s="136"/>
      <c r="W170" s="86"/>
      <c r="X170" s="86"/>
      <c r="Y170" s="87"/>
      <c r="Z170" s="88"/>
    </row>
    <row r="171" spans="1:32" s="35" customFormat="1" ht="14.25" customHeight="1" x14ac:dyDescent="0.25"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136"/>
      <c r="O171" s="85"/>
      <c r="P171" s="90"/>
      <c r="Q171" s="136"/>
      <c r="R171" s="136"/>
      <c r="S171" s="136"/>
      <c r="T171" s="136"/>
      <c r="U171" s="136"/>
      <c r="V171" s="136"/>
      <c r="W171" s="86"/>
      <c r="X171" s="86"/>
      <c r="Y171" s="87"/>
      <c r="Z171" s="88"/>
    </row>
    <row r="172" spans="1:32" ht="14.25" customHeight="1" x14ac:dyDescent="0.25"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136"/>
      <c r="O172" s="85"/>
      <c r="P172" s="90"/>
      <c r="Q172" s="136"/>
      <c r="R172" s="136"/>
      <c r="S172" s="136"/>
      <c r="T172" s="136"/>
      <c r="U172" s="136"/>
      <c r="V172" s="136"/>
      <c r="W172" s="86"/>
      <c r="X172" s="86"/>
      <c r="Y172" s="87"/>
      <c r="Z172" s="88"/>
      <c r="AA172" s="35"/>
      <c r="AB172" s="35"/>
      <c r="AC172" s="35"/>
      <c r="AD172" s="35"/>
      <c r="AE172" s="35"/>
      <c r="AF172" s="35"/>
    </row>
    <row r="173" spans="1:32" ht="14.25" customHeight="1" x14ac:dyDescent="0.25"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136"/>
      <c r="O173" s="85"/>
      <c r="P173" s="90"/>
      <c r="Q173" s="136"/>
      <c r="R173" s="136"/>
      <c r="S173" s="136"/>
      <c r="T173" s="136"/>
      <c r="U173" s="136"/>
      <c r="V173" s="136"/>
      <c r="W173" s="86"/>
      <c r="X173" s="86"/>
      <c r="Y173" s="87"/>
      <c r="Z173" s="88"/>
      <c r="AA173" s="35"/>
      <c r="AB173" s="35"/>
      <c r="AC173" s="35"/>
      <c r="AD173" s="35"/>
      <c r="AE173" s="35"/>
      <c r="AF173" s="35"/>
    </row>
    <row r="174" spans="1:32" s="35" customFormat="1" ht="14.25" customHeight="1" x14ac:dyDescent="0.25">
      <c r="A174" s="61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AA174" s="48"/>
      <c r="AB174" s="48"/>
      <c r="AC174" s="48"/>
      <c r="AD174" s="48"/>
      <c r="AE174" s="48"/>
      <c r="AF174" s="48"/>
    </row>
    <row r="175" spans="1:32" ht="14.25" customHeight="1" x14ac:dyDescent="0.25"/>
    <row r="176" spans="1:32" s="70" customFormat="1" ht="14.25" customHeight="1" x14ac:dyDescent="0.25"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6"/>
      <c r="M176" s="36"/>
      <c r="N176" s="36"/>
      <c r="O176" s="36"/>
      <c r="P176" s="35"/>
      <c r="Q176" s="35"/>
      <c r="R176" s="35"/>
      <c r="S176" s="37"/>
      <c r="T176" s="37"/>
      <c r="U176" s="37"/>
      <c r="V176" s="37"/>
      <c r="W176" s="36"/>
      <c r="X176" s="35"/>
      <c r="Y176" s="35"/>
      <c r="Z176" s="35"/>
      <c r="AA176" s="35"/>
      <c r="AB176" s="35"/>
      <c r="AC176" s="35"/>
      <c r="AD176" s="35"/>
      <c r="AE176" s="35"/>
      <c r="AF176" s="35"/>
    </row>
    <row r="177" spans="2:32" ht="14.25" customHeight="1" x14ac:dyDescent="0.25"/>
    <row r="178" spans="2:32" ht="14.25" customHeight="1" x14ac:dyDescent="0.25">
      <c r="B178" s="140"/>
      <c r="C178" s="141"/>
      <c r="D178" s="141"/>
      <c r="E178" s="41"/>
      <c r="F178" s="41"/>
      <c r="G178" s="41"/>
      <c r="H178" s="140"/>
      <c r="I178" s="140"/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140"/>
      <c r="W178" s="41"/>
      <c r="Z178" s="34"/>
      <c r="AE178" s="70"/>
    </row>
    <row r="179" spans="2:32" ht="14.25" customHeight="1" x14ac:dyDescent="0.25">
      <c r="B179" s="137"/>
      <c r="C179" s="137"/>
      <c r="D179" s="137"/>
      <c r="E179" s="89"/>
      <c r="F179" s="89"/>
      <c r="G179" s="89"/>
      <c r="H179" s="138"/>
      <c r="I179" s="138"/>
      <c r="J179" s="138"/>
      <c r="K179" s="138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91"/>
      <c r="Z179" s="93"/>
    </row>
    <row r="180" spans="2:32" ht="14.25" customHeight="1" x14ac:dyDescent="0.25">
      <c r="B180" s="137"/>
      <c r="C180" s="137"/>
      <c r="D180" s="137"/>
      <c r="E180" s="89"/>
      <c r="F180" s="89"/>
      <c r="G180" s="89"/>
      <c r="H180" s="138"/>
      <c r="I180" s="138"/>
      <c r="J180" s="138"/>
      <c r="K180" s="138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91"/>
      <c r="Z180" s="93"/>
    </row>
    <row r="181" spans="2:32" ht="14.25" customHeight="1" x14ac:dyDescent="0.25">
      <c r="B181" s="137"/>
      <c r="C181" s="137"/>
      <c r="D181" s="137"/>
      <c r="E181" s="89"/>
      <c r="F181" s="89"/>
      <c r="G181" s="89"/>
      <c r="H181" s="138"/>
      <c r="I181" s="138"/>
      <c r="J181" s="138"/>
      <c r="K181" s="138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91"/>
      <c r="Z181" s="93"/>
    </row>
    <row r="182" spans="2:32" ht="14.25" customHeight="1" x14ac:dyDescent="0.25">
      <c r="B182" s="137"/>
      <c r="C182" s="137"/>
      <c r="D182" s="137"/>
      <c r="E182" s="89"/>
      <c r="F182" s="89"/>
      <c r="G182" s="89"/>
      <c r="H182" s="138"/>
      <c r="I182" s="138"/>
      <c r="J182" s="138"/>
      <c r="K182" s="138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91"/>
      <c r="Z182" s="93"/>
    </row>
    <row r="183" spans="2:32" ht="14.25" customHeight="1" x14ac:dyDescent="0.25">
      <c r="B183" s="137"/>
      <c r="C183" s="137"/>
      <c r="D183" s="137"/>
      <c r="E183" s="89"/>
      <c r="F183" s="89"/>
      <c r="G183" s="89"/>
      <c r="H183" s="138"/>
      <c r="I183" s="138"/>
      <c r="J183" s="138"/>
      <c r="K183" s="138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91"/>
      <c r="Z183" s="93"/>
    </row>
    <row r="184" spans="2:32" ht="14.25" customHeight="1" x14ac:dyDescent="0.25">
      <c r="L184" s="95"/>
      <c r="M184" s="95"/>
      <c r="N184" s="95"/>
      <c r="O184" s="95"/>
      <c r="P184" s="95"/>
      <c r="Q184" s="95"/>
      <c r="Z184" s="96"/>
      <c r="AA184" s="91"/>
    </row>
    <row r="185" spans="2:32" s="35" customFormat="1" ht="14.25" customHeight="1" x14ac:dyDescent="0.25">
      <c r="B185" s="48"/>
      <c r="C185" s="48"/>
      <c r="D185" s="48"/>
      <c r="E185" s="48"/>
      <c r="F185" s="48"/>
      <c r="G185" s="48"/>
      <c r="H185" s="48"/>
      <c r="I185" s="48"/>
      <c r="J185" s="48"/>
      <c r="K185" s="95"/>
      <c r="L185" s="95"/>
      <c r="M185" s="95"/>
      <c r="N185" s="95"/>
      <c r="O185" s="95"/>
      <c r="P185" s="95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</row>
    <row r="186" spans="2:32" s="35" customFormat="1" ht="14.25" customHeight="1" x14ac:dyDescent="0.25">
      <c r="B186" s="140"/>
      <c r="C186" s="141"/>
      <c r="D186" s="141"/>
      <c r="E186" s="142"/>
      <c r="F186" s="142"/>
      <c r="G186" s="142"/>
      <c r="H186" s="142"/>
      <c r="I186" s="142"/>
      <c r="J186" s="142"/>
      <c r="K186" s="142"/>
      <c r="L186" s="142"/>
      <c r="M186" s="142"/>
      <c r="N186" s="142"/>
      <c r="O186" s="41"/>
      <c r="P186" s="41"/>
      <c r="Q186" s="41"/>
      <c r="R186" s="140"/>
      <c r="S186" s="140"/>
      <c r="T186" s="140"/>
      <c r="U186" s="140"/>
      <c r="V186" s="38"/>
      <c r="W186" s="41"/>
      <c r="X186" s="41"/>
      <c r="Y186" s="41"/>
      <c r="Z186" s="41"/>
      <c r="AA186" s="48"/>
      <c r="AB186" s="48"/>
      <c r="AC186" s="48"/>
      <c r="AD186" s="48"/>
      <c r="AE186" s="48"/>
      <c r="AF186" s="48"/>
    </row>
    <row r="187" spans="2:32" s="35" customFormat="1" ht="14.25" customHeight="1" x14ac:dyDescent="0.25">
      <c r="B187" s="136"/>
      <c r="C187" s="136"/>
      <c r="D187" s="136"/>
      <c r="E187" s="136"/>
      <c r="F187" s="136"/>
      <c r="G187" s="136"/>
      <c r="H187" s="136"/>
      <c r="I187" s="136"/>
      <c r="J187" s="136"/>
      <c r="K187" s="136"/>
      <c r="L187" s="136"/>
      <c r="M187" s="136"/>
      <c r="N187" s="136"/>
      <c r="O187" s="85"/>
      <c r="P187" s="90"/>
      <c r="Q187" s="90"/>
      <c r="R187" s="136"/>
      <c r="S187" s="136"/>
      <c r="T187" s="136"/>
      <c r="U187" s="136"/>
      <c r="V187" s="85"/>
      <c r="W187" s="86"/>
      <c r="X187" s="86"/>
      <c r="Y187" s="87"/>
      <c r="Z187" s="88"/>
    </row>
    <row r="188" spans="2:32" s="35" customFormat="1" ht="14.25" customHeight="1" x14ac:dyDescent="0.25">
      <c r="B188" s="136"/>
      <c r="C188" s="136"/>
      <c r="D188" s="136"/>
      <c r="E188" s="136"/>
      <c r="F188" s="136"/>
      <c r="G188" s="136"/>
      <c r="H188" s="136"/>
      <c r="I188" s="136"/>
      <c r="J188" s="136"/>
      <c r="K188" s="136"/>
      <c r="L188" s="136"/>
      <c r="M188" s="136"/>
      <c r="N188" s="136"/>
      <c r="O188" s="85"/>
      <c r="P188" s="90"/>
      <c r="Q188" s="90"/>
      <c r="R188" s="136"/>
      <c r="S188" s="136"/>
      <c r="T188" s="136"/>
      <c r="U188" s="136"/>
      <c r="V188" s="85"/>
      <c r="W188" s="86"/>
      <c r="X188" s="86"/>
      <c r="Y188" s="87"/>
      <c r="Z188" s="88"/>
    </row>
    <row r="189" spans="2:32" s="35" customFormat="1" ht="14.25" customHeight="1" x14ac:dyDescent="0.25">
      <c r="B189" s="136"/>
      <c r="C189" s="136"/>
      <c r="D189" s="136"/>
      <c r="E189" s="136"/>
      <c r="F189" s="136"/>
      <c r="G189" s="136"/>
      <c r="H189" s="136"/>
      <c r="I189" s="136"/>
      <c r="J189" s="136"/>
      <c r="K189" s="136"/>
      <c r="L189" s="136"/>
      <c r="M189" s="136"/>
      <c r="N189" s="136"/>
      <c r="O189" s="85"/>
      <c r="P189" s="90"/>
      <c r="Q189" s="90"/>
      <c r="R189" s="136"/>
      <c r="S189" s="136"/>
      <c r="T189" s="136"/>
      <c r="U189" s="136"/>
      <c r="V189" s="85"/>
      <c r="W189" s="86"/>
      <c r="X189" s="86"/>
      <c r="Y189" s="87"/>
      <c r="Z189" s="88"/>
    </row>
    <row r="190" spans="2:32" s="35" customFormat="1" ht="14.25" customHeight="1" x14ac:dyDescent="0.25">
      <c r="B190" s="136"/>
      <c r="C190" s="136"/>
      <c r="D190" s="136"/>
      <c r="E190" s="136"/>
      <c r="F190" s="136"/>
      <c r="G190" s="136"/>
      <c r="H190" s="136"/>
      <c r="I190" s="136"/>
      <c r="J190" s="136"/>
      <c r="K190" s="136"/>
      <c r="L190" s="136"/>
      <c r="M190" s="136"/>
      <c r="N190" s="136"/>
      <c r="O190" s="85"/>
      <c r="P190" s="90"/>
      <c r="Q190" s="90"/>
      <c r="R190" s="136"/>
      <c r="S190" s="136"/>
      <c r="T190" s="136"/>
      <c r="U190" s="136"/>
      <c r="V190" s="85"/>
      <c r="W190" s="86"/>
      <c r="X190" s="86"/>
      <c r="Y190" s="87"/>
      <c r="Z190" s="88"/>
    </row>
    <row r="191" spans="2:32" s="35" customFormat="1" ht="14.25" customHeight="1" x14ac:dyDescent="0.25">
      <c r="B191" s="136"/>
      <c r="C191" s="136"/>
      <c r="D191" s="136"/>
      <c r="E191" s="136"/>
      <c r="F191" s="136"/>
      <c r="G191" s="136"/>
      <c r="H191" s="136"/>
      <c r="I191" s="136"/>
      <c r="J191" s="136"/>
      <c r="K191" s="136"/>
      <c r="L191" s="136"/>
      <c r="M191" s="136"/>
      <c r="N191" s="136"/>
      <c r="O191" s="85"/>
      <c r="P191" s="90"/>
      <c r="Q191" s="90"/>
      <c r="R191" s="136"/>
      <c r="S191" s="136"/>
      <c r="T191" s="136"/>
      <c r="U191" s="136"/>
      <c r="V191" s="85"/>
      <c r="W191" s="86"/>
      <c r="X191" s="86"/>
      <c r="Y191" s="87"/>
      <c r="Z191" s="88"/>
    </row>
    <row r="192" spans="2:32" s="35" customFormat="1" ht="14.25" customHeight="1" x14ac:dyDescent="0.25"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36"/>
      <c r="O192" s="85"/>
      <c r="P192" s="90"/>
      <c r="Q192" s="90"/>
      <c r="R192" s="136"/>
      <c r="S192" s="136"/>
      <c r="T192" s="136"/>
      <c r="U192" s="136"/>
      <c r="V192" s="85"/>
      <c r="W192" s="86"/>
      <c r="X192" s="86"/>
      <c r="Y192" s="87"/>
      <c r="Z192" s="88"/>
    </row>
    <row r="193" spans="2:26" s="35" customFormat="1" ht="14.25" customHeight="1" x14ac:dyDescent="0.25"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36"/>
      <c r="O193" s="85"/>
      <c r="P193" s="90"/>
      <c r="Q193" s="90"/>
      <c r="R193" s="136"/>
      <c r="S193" s="136"/>
      <c r="T193" s="136"/>
      <c r="U193" s="136"/>
      <c r="V193" s="85"/>
      <c r="W193" s="86"/>
      <c r="X193" s="86"/>
      <c r="Y193" s="87"/>
      <c r="Z193" s="88"/>
    </row>
    <row r="194" spans="2:26" s="35" customFormat="1" ht="14.25" customHeight="1" x14ac:dyDescent="0.25"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36"/>
      <c r="O194" s="85"/>
      <c r="P194" s="90"/>
      <c r="Q194" s="90"/>
      <c r="R194" s="136"/>
      <c r="S194" s="136"/>
      <c r="T194" s="136"/>
      <c r="U194" s="136"/>
      <c r="V194" s="85"/>
      <c r="W194" s="86"/>
      <c r="X194" s="86"/>
      <c r="Y194" s="87"/>
      <c r="Z194" s="88"/>
    </row>
    <row r="195" spans="2:26" s="35" customFormat="1" ht="14.25" customHeight="1" x14ac:dyDescent="0.25"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36"/>
      <c r="O195" s="85"/>
      <c r="P195" s="90"/>
      <c r="Q195" s="90"/>
      <c r="R195" s="136"/>
      <c r="S195" s="136"/>
      <c r="T195" s="136"/>
      <c r="U195" s="136"/>
      <c r="V195" s="85"/>
      <c r="W195" s="86"/>
      <c r="X195" s="86"/>
      <c r="Y195" s="87"/>
      <c r="Z195" s="88"/>
    </row>
    <row r="196" spans="2:26" s="35" customFormat="1" ht="14.25" customHeight="1" x14ac:dyDescent="0.25"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136"/>
      <c r="O196" s="85"/>
      <c r="P196" s="90"/>
      <c r="Q196" s="90"/>
      <c r="R196" s="136"/>
      <c r="S196" s="136"/>
      <c r="T196" s="136"/>
      <c r="U196" s="136"/>
      <c r="V196" s="85"/>
      <c r="W196" s="86"/>
      <c r="X196" s="86"/>
      <c r="Y196" s="87"/>
      <c r="Z196" s="88"/>
    </row>
    <row r="197" spans="2:26" s="35" customFormat="1" ht="14.25" customHeight="1" x14ac:dyDescent="0.25"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36"/>
      <c r="O197" s="85"/>
      <c r="P197" s="90"/>
      <c r="Q197" s="90"/>
      <c r="R197" s="136"/>
      <c r="S197" s="136"/>
      <c r="T197" s="136"/>
      <c r="U197" s="136"/>
      <c r="V197" s="85"/>
      <c r="W197" s="86"/>
      <c r="X197" s="86"/>
      <c r="Y197" s="87"/>
      <c r="Z197" s="88"/>
    </row>
    <row r="198" spans="2:26" s="35" customFormat="1" ht="14.25" customHeight="1" x14ac:dyDescent="0.25"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136"/>
      <c r="O198" s="85"/>
      <c r="P198" s="90"/>
      <c r="Q198" s="90"/>
      <c r="R198" s="136"/>
      <c r="S198" s="136"/>
      <c r="T198" s="136"/>
      <c r="U198" s="136"/>
      <c r="V198" s="85"/>
      <c r="W198" s="86"/>
      <c r="X198" s="86"/>
      <c r="Y198" s="87"/>
      <c r="Z198" s="88"/>
    </row>
    <row r="199" spans="2:26" s="35" customFormat="1" ht="14.25" customHeight="1" x14ac:dyDescent="0.25"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36"/>
      <c r="O199" s="85"/>
      <c r="P199" s="90"/>
      <c r="Q199" s="90"/>
      <c r="R199" s="136"/>
      <c r="S199" s="136"/>
      <c r="T199" s="136"/>
      <c r="U199" s="136"/>
      <c r="V199" s="85"/>
      <c r="W199" s="86"/>
      <c r="X199" s="86"/>
      <c r="Y199" s="87"/>
      <c r="Z199" s="88"/>
    </row>
    <row r="200" spans="2:26" s="35" customFormat="1" ht="14.25" customHeight="1" x14ac:dyDescent="0.25"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136"/>
      <c r="O200" s="85"/>
      <c r="P200" s="90"/>
      <c r="Q200" s="90"/>
      <c r="R200" s="136"/>
      <c r="S200" s="136"/>
      <c r="T200" s="136"/>
      <c r="U200" s="136"/>
      <c r="V200" s="85"/>
      <c r="W200" s="86"/>
      <c r="X200" s="86"/>
      <c r="Y200" s="87"/>
      <c r="Z200" s="88"/>
    </row>
    <row r="201" spans="2:26" s="35" customFormat="1" ht="14.25" customHeight="1" x14ac:dyDescent="0.25"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136"/>
      <c r="O201" s="85"/>
      <c r="P201" s="90"/>
      <c r="Q201" s="90"/>
      <c r="R201" s="136"/>
      <c r="S201" s="136"/>
      <c r="T201" s="136"/>
      <c r="U201" s="136"/>
      <c r="V201" s="85"/>
      <c r="W201" s="86"/>
      <c r="X201" s="86"/>
      <c r="Y201" s="87"/>
      <c r="Z201" s="88"/>
    </row>
    <row r="202" spans="2:26" s="35" customFormat="1" ht="14.25" customHeight="1" x14ac:dyDescent="0.25"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36"/>
      <c r="O202" s="85"/>
      <c r="P202" s="90"/>
      <c r="Q202" s="90"/>
      <c r="R202" s="136"/>
      <c r="S202" s="136"/>
      <c r="T202" s="136"/>
      <c r="U202" s="136"/>
      <c r="V202" s="85"/>
      <c r="W202" s="86"/>
      <c r="X202" s="86"/>
      <c r="Y202" s="87"/>
      <c r="Z202" s="88"/>
    </row>
    <row r="203" spans="2:26" s="35" customFormat="1" ht="14.25" customHeight="1" x14ac:dyDescent="0.25"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136"/>
      <c r="O203" s="85"/>
      <c r="P203" s="90"/>
      <c r="Q203" s="90"/>
      <c r="R203" s="136"/>
      <c r="S203" s="136"/>
      <c r="T203" s="136"/>
      <c r="U203" s="136"/>
      <c r="V203" s="85"/>
      <c r="W203" s="86"/>
      <c r="X203" s="86"/>
      <c r="Y203" s="87"/>
      <c r="Z203" s="88"/>
    </row>
    <row r="204" spans="2:26" s="35" customFormat="1" ht="14.25" customHeight="1" x14ac:dyDescent="0.25"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36"/>
      <c r="O204" s="85"/>
      <c r="P204" s="90"/>
      <c r="Q204" s="90"/>
      <c r="R204" s="136"/>
      <c r="S204" s="136"/>
      <c r="T204" s="136"/>
      <c r="U204" s="136"/>
      <c r="V204" s="85"/>
      <c r="W204" s="86"/>
      <c r="X204" s="86"/>
      <c r="Y204" s="87"/>
      <c r="Z204" s="88"/>
    </row>
    <row r="205" spans="2:26" s="35" customFormat="1" ht="14.25" customHeight="1" x14ac:dyDescent="0.25"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136"/>
      <c r="O205" s="85"/>
      <c r="P205" s="90"/>
      <c r="Q205" s="90"/>
      <c r="R205" s="136"/>
      <c r="S205" s="136"/>
      <c r="T205" s="136"/>
      <c r="U205" s="136"/>
      <c r="V205" s="85"/>
      <c r="W205" s="86"/>
      <c r="X205" s="86"/>
      <c r="Y205" s="87"/>
      <c r="Z205" s="88"/>
    </row>
    <row r="206" spans="2:26" s="35" customFormat="1" ht="14.25" customHeight="1" x14ac:dyDescent="0.25"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136"/>
      <c r="O206" s="85"/>
      <c r="P206" s="90"/>
      <c r="Q206" s="90"/>
      <c r="R206" s="136"/>
      <c r="S206" s="136"/>
      <c r="T206" s="136"/>
      <c r="U206" s="136"/>
      <c r="V206" s="85"/>
      <c r="W206" s="86"/>
      <c r="X206" s="86"/>
      <c r="Y206" s="87"/>
      <c r="Z206" s="88"/>
    </row>
    <row r="207" spans="2:26" s="35" customFormat="1" ht="14.25" customHeight="1" x14ac:dyDescent="0.25"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36"/>
      <c r="O207" s="85"/>
      <c r="P207" s="90"/>
      <c r="Q207" s="90"/>
      <c r="R207" s="136"/>
      <c r="S207" s="136"/>
      <c r="T207" s="136"/>
      <c r="U207" s="136"/>
      <c r="V207" s="85"/>
      <c r="W207" s="86"/>
      <c r="X207" s="86"/>
      <c r="Y207" s="87"/>
      <c r="Z207" s="88"/>
    </row>
    <row r="208" spans="2:26" s="35" customFormat="1" ht="14.25" customHeight="1" x14ac:dyDescent="0.25"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136"/>
      <c r="O208" s="85"/>
      <c r="P208" s="90"/>
      <c r="Q208" s="90"/>
      <c r="R208" s="136"/>
      <c r="S208" s="136"/>
      <c r="T208" s="136"/>
      <c r="U208" s="136"/>
      <c r="V208" s="85"/>
      <c r="W208" s="86"/>
      <c r="X208" s="86"/>
      <c r="Y208" s="87"/>
      <c r="Z208" s="88"/>
    </row>
    <row r="209" spans="2:26" s="35" customFormat="1" ht="14.25" customHeight="1" x14ac:dyDescent="0.25"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36"/>
      <c r="O209" s="85"/>
      <c r="P209" s="90"/>
      <c r="Q209" s="90"/>
      <c r="R209" s="136"/>
      <c r="S209" s="136"/>
      <c r="T209" s="136"/>
      <c r="U209" s="136"/>
      <c r="V209" s="85"/>
      <c r="W209" s="86"/>
      <c r="X209" s="86"/>
      <c r="Y209" s="87"/>
      <c r="Z209" s="88"/>
    </row>
    <row r="210" spans="2:26" s="35" customFormat="1" ht="14.25" customHeight="1" x14ac:dyDescent="0.25"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36"/>
      <c r="O210" s="85"/>
      <c r="P210" s="90"/>
      <c r="Q210" s="90"/>
      <c r="R210" s="136"/>
      <c r="S210" s="136"/>
      <c r="T210" s="136"/>
      <c r="U210" s="136"/>
      <c r="V210" s="85"/>
      <c r="W210" s="86"/>
      <c r="X210" s="86"/>
      <c r="Y210" s="87"/>
      <c r="Z210" s="88"/>
    </row>
    <row r="211" spans="2:26" s="35" customFormat="1" ht="14.25" customHeight="1" x14ac:dyDescent="0.25"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36"/>
      <c r="O211" s="85"/>
      <c r="P211" s="90"/>
      <c r="Q211" s="90"/>
      <c r="R211" s="136"/>
      <c r="S211" s="136"/>
      <c r="T211" s="136"/>
      <c r="U211" s="136"/>
      <c r="V211" s="85"/>
      <c r="W211" s="86"/>
      <c r="X211" s="86"/>
      <c r="Y211" s="87"/>
      <c r="Z211" s="88"/>
    </row>
    <row r="212" spans="2:26" s="35" customFormat="1" ht="14.25" customHeight="1" x14ac:dyDescent="0.25"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136"/>
      <c r="O212" s="85"/>
      <c r="P212" s="90"/>
      <c r="Q212" s="90"/>
      <c r="R212" s="136"/>
      <c r="S212" s="136"/>
      <c r="T212" s="136"/>
      <c r="U212" s="136"/>
      <c r="V212" s="85"/>
      <c r="W212" s="86"/>
      <c r="X212" s="86"/>
      <c r="Y212" s="87"/>
      <c r="Z212" s="88"/>
    </row>
    <row r="213" spans="2:26" s="35" customFormat="1" ht="14.25" customHeight="1" x14ac:dyDescent="0.25"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136"/>
      <c r="O213" s="85"/>
      <c r="P213" s="90"/>
      <c r="Q213" s="90"/>
      <c r="R213" s="136"/>
      <c r="S213" s="136"/>
      <c r="T213" s="136"/>
      <c r="U213" s="136"/>
      <c r="V213" s="85"/>
      <c r="W213" s="86"/>
      <c r="X213" s="86"/>
      <c r="Y213" s="87"/>
      <c r="Z213" s="88"/>
    </row>
    <row r="214" spans="2:26" s="35" customFormat="1" ht="14.25" customHeight="1" x14ac:dyDescent="0.25"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136"/>
      <c r="O214" s="85"/>
      <c r="P214" s="90"/>
      <c r="Q214" s="90"/>
      <c r="R214" s="136"/>
      <c r="S214" s="136"/>
      <c r="T214" s="136"/>
      <c r="U214" s="136"/>
      <c r="V214" s="85"/>
      <c r="W214" s="86"/>
      <c r="X214" s="86"/>
      <c r="Y214" s="87"/>
      <c r="Z214" s="88"/>
    </row>
    <row r="215" spans="2:26" s="35" customFormat="1" ht="14.25" customHeight="1" x14ac:dyDescent="0.25"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136"/>
      <c r="O215" s="85"/>
      <c r="P215" s="90"/>
      <c r="Q215" s="90"/>
      <c r="R215" s="136"/>
      <c r="S215" s="136"/>
      <c r="T215" s="136"/>
      <c r="U215" s="136"/>
      <c r="V215" s="85"/>
      <c r="W215" s="86"/>
      <c r="X215" s="86"/>
      <c r="Y215" s="87"/>
      <c r="Z215" s="88"/>
    </row>
    <row r="216" spans="2:26" s="35" customFormat="1" ht="14.25" customHeight="1" x14ac:dyDescent="0.25"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136"/>
      <c r="O216" s="85"/>
      <c r="P216" s="90"/>
      <c r="Q216" s="90"/>
      <c r="R216" s="136"/>
      <c r="S216" s="136"/>
      <c r="T216" s="136"/>
      <c r="U216" s="136"/>
      <c r="V216" s="85"/>
      <c r="W216" s="86"/>
      <c r="X216" s="86"/>
      <c r="Y216" s="87"/>
      <c r="Z216" s="88"/>
    </row>
    <row r="217" spans="2:26" s="35" customFormat="1" ht="14.25" customHeight="1" x14ac:dyDescent="0.25"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136"/>
      <c r="O217" s="85"/>
      <c r="P217" s="90"/>
      <c r="Q217" s="90"/>
      <c r="R217" s="136"/>
      <c r="S217" s="136"/>
      <c r="T217" s="136"/>
      <c r="U217" s="136"/>
      <c r="V217" s="85"/>
      <c r="W217" s="86"/>
      <c r="X217" s="86"/>
      <c r="Y217" s="87"/>
      <c r="Z217" s="88"/>
    </row>
    <row r="218" spans="2:26" s="35" customFormat="1" ht="14.25" customHeight="1" x14ac:dyDescent="0.25"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36"/>
      <c r="O218" s="85"/>
      <c r="P218" s="90"/>
      <c r="Q218" s="90"/>
      <c r="R218" s="136"/>
      <c r="S218" s="136"/>
      <c r="T218" s="136"/>
      <c r="U218" s="136"/>
      <c r="V218" s="85"/>
      <c r="W218" s="86"/>
      <c r="X218" s="86"/>
      <c r="Y218" s="87"/>
      <c r="Z218" s="88"/>
    </row>
    <row r="219" spans="2:26" s="35" customFormat="1" ht="14.25" customHeight="1" x14ac:dyDescent="0.25"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136"/>
      <c r="O219" s="85"/>
      <c r="P219" s="90"/>
      <c r="Q219" s="90"/>
      <c r="R219" s="136"/>
      <c r="S219" s="136"/>
      <c r="T219" s="136"/>
      <c r="U219" s="136"/>
      <c r="V219" s="85"/>
      <c r="W219" s="86"/>
      <c r="X219" s="86"/>
      <c r="Y219" s="87"/>
      <c r="Z219" s="88"/>
    </row>
    <row r="220" spans="2:26" s="35" customFormat="1" ht="14.25" customHeight="1" x14ac:dyDescent="0.25"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36"/>
      <c r="O220" s="85"/>
      <c r="P220" s="90"/>
      <c r="Q220" s="90"/>
      <c r="R220" s="136"/>
      <c r="S220" s="136"/>
      <c r="T220" s="136"/>
      <c r="U220" s="136"/>
      <c r="V220" s="85"/>
      <c r="W220" s="86"/>
      <c r="X220" s="86"/>
      <c r="Y220" s="87"/>
      <c r="Z220" s="88"/>
    </row>
    <row r="221" spans="2:26" s="35" customFormat="1" ht="14.25" customHeight="1" x14ac:dyDescent="0.25"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136"/>
      <c r="O221" s="85"/>
      <c r="P221" s="90"/>
      <c r="Q221" s="90"/>
      <c r="R221" s="136"/>
      <c r="S221" s="136"/>
      <c r="T221" s="136"/>
      <c r="U221" s="136"/>
      <c r="V221" s="85"/>
      <c r="W221" s="86"/>
      <c r="X221" s="86"/>
      <c r="Y221" s="87"/>
      <c r="Z221" s="88"/>
    </row>
    <row r="222" spans="2:26" s="35" customFormat="1" ht="14.25" customHeight="1" x14ac:dyDescent="0.25"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136"/>
      <c r="O222" s="85"/>
      <c r="P222" s="90"/>
      <c r="Q222" s="90"/>
      <c r="R222" s="136"/>
      <c r="S222" s="136"/>
      <c r="T222" s="136"/>
      <c r="U222" s="136"/>
      <c r="V222" s="85"/>
      <c r="W222" s="86"/>
      <c r="X222" s="86"/>
      <c r="Y222" s="87"/>
      <c r="Z222" s="88"/>
    </row>
    <row r="223" spans="2:26" s="35" customFormat="1" ht="14.25" customHeight="1" x14ac:dyDescent="0.25"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136"/>
      <c r="O223" s="85"/>
      <c r="P223" s="90"/>
      <c r="Q223" s="90"/>
      <c r="R223" s="136"/>
      <c r="S223" s="136"/>
      <c r="T223" s="136"/>
      <c r="U223" s="136"/>
      <c r="V223" s="85"/>
      <c r="W223" s="86"/>
      <c r="X223" s="86"/>
      <c r="Y223" s="87"/>
      <c r="Z223" s="88"/>
    </row>
    <row r="224" spans="2:26" s="35" customFormat="1" ht="14.25" customHeight="1" x14ac:dyDescent="0.25"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136"/>
      <c r="O224" s="85"/>
      <c r="P224" s="90"/>
      <c r="Q224" s="90"/>
      <c r="R224" s="136"/>
      <c r="S224" s="136"/>
      <c r="T224" s="136"/>
      <c r="U224" s="136"/>
      <c r="V224" s="85"/>
      <c r="W224" s="86"/>
      <c r="X224" s="86"/>
      <c r="Y224" s="87"/>
      <c r="Z224" s="88"/>
    </row>
    <row r="225" spans="1:32" ht="14.25" customHeight="1" x14ac:dyDescent="0.25"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136"/>
      <c r="O225" s="85"/>
      <c r="P225" s="90"/>
      <c r="Q225" s="90"/>
      <c r="R225" s="136"/>
      <c r="S225" s="136"/>
      <c r="T225" s="136"/>
      <c r="U225" s="136"/>
      <c r="V225" s="85"/>
      <c r="W225" s="86"/>
      <c r="X225" s="86"/>
      <c r="Y225" s="87"/>
      <c r="Z225" s="88"/>
      <c r="AA225" s="35"/>
      <c r="AB225" s="35"/>
      <c r="AC225" s="35"/>
      <c r="AD225" s="35"/>
      <c r="AE225" s="35"/>
      <c r="AF225" s="35"/>
    </row>
    <row r="226" spans="1:32" ht="14.25" customHeight="1" x14ac:dyDescent="0.25"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136"/>
      <c r="O226" s="85"/>
      <c r="P226" s="90"/>
      <c r="Q226" s="90"/>
      <c r="R226" s="136"/>
      <c r="S226" s="136"/>
      <c r="T226" s="136"/>
      <c r="U226" s="136"/>
      <c r="V226" s="85"/>
      <c r="W226" s="86"/>
      <c r="X226" s="86"/>
      <c r="Y226" s="87"/>
      <c r="Z226" s="88"/>
      <c r="AA226" s="35"/>
      <c r="AB226" s="35"/>
      <c r="AC226" s="35"/>
      <c r="AD226" s="35"/>
      <c r="AE226" s="35"/>
      <c r="AF226" s="35"/>
    </row>
    <row r="227" spans="1:32" s="35" customFormat="1" ht="14.25" customHeight="1" x14ac:dyDescent="0.25">
      <c r="A227" s="61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</row>
    <row r="228" spans="1:32" ht="14.25" customHeight="1" x14ac:dyDescent="0.25"/>
    <row r="229" spans="1:32" s="70" customFormat="1" ht="14.25" customHeight="1" x14ac:dyDescent="0.25"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6"/>
      <c r="M229" s="36"/>
      <c r="N229" s="36"/>
      <c r="O229" s="36"/>
      <c r="P229" s="35"/>
      <c r="Q229" s="35"/>
      <c r="R229" s="35"/>
      <c r="S229" s="37"/>
      <c r="T229" s="37"/>
      <c r="U229" s="37"/>
      <c r="V229" s="37"/>
      <c r="W229" s="36"/>
      <c r="X229" s="35"/>
      <c r="Y229" s="35"/>
      <c r="Z229" s="35"/>
      <c r="AA229" s="35"/>
      <c r="AB229" s="35"/>
      <c r="AC229" s="35"/>
      <c r="AD229" s="35"/>
      <c r="AE229" s="35"/>
      <c r="AF229" s="35"/>
    </row>
    <row r="230" spans="1:32" ht="14.25" customHeight="1" x14ac:dyDescent="0.25"/>
    <row r="231" spans="1:32" ht="14.25" customHeight="1" x14ac:dyDescent="0.25">
      <c r="B231" s="140"/>
      <c r="C231" s="141"/>
      <c r="D231" s="141"/>
      <c r="E231" s="41"/>
      <c r="F231" s="41"/>
      <c r="G231" s="41"/>
      <c r="H231" s="140"/>
      <c r="I231" s="140"/>
      <c r="J231" s="140"/>
      <c r="K231" s="140"/>
      <c r="L231" s="140"/>
      <c r="M231" s="140"/>
      <c r="N231" s="140"/>
      <c r="O231" s="140"/>
      <c r="P231" s="140"/>
      <c r="Q231" s="140"/>
      <c r="R231" s="41"/>
      <c r="X231" s="70"/>
      <c r="Y231" s="34"/>
      <c r="Z231" s="70"/>
      <c r="AA231" s="70"/>
      <c r="AB231" s="70"/>
      <c r="AC231" s="70"/>
      <c r="AD231" s="70"/>
      <c r="AE231" s="70"/>
      <c r="AF231" s="70"/>
    </row>
    <row r="232" spans="1:32" ht="14.25" customHeight="1" x14ac:dyDescent="0.25">
      <c r="B232" s="137"/>
      <c r="C232" s="137"/>
      <c r="D232" s="137"/>
      <c r="E232" s="89"/>
      <c r="F232" s="89"/>
      <c r="G232" s="89"/>
      <c r="H232" s="138"/>
      <c r="I232" s="138"/>
      <c r="J232" s="138"/>
      <c r="K232" s="138"/>
      <c r="L232" s="139"/>
      <c r="M232" s="139"/>
      <c r="N232" s="139"/>
      <c r="O232" s="139"/>
      <c r="P232" s="139"/>
      <c r="Q232" s="139"/>
      <c r="R232" s="91"/>
      <c r="Y232" s="93"/>
    </row>
    <row r="233" spans="1:32" ht="14.25" customHeight="1" x14ac:dyDescent="0.25">
      <c r="B233" s="137"/>
      <c r="C233" s="137"/>
      <c r="D233" s="137"/>
      <c r="E233" s="89"/>
      <c r="F233" s="89"/>
      <c r="G233" s="89"/>
      <c r="H233" s="138"/>
      <c r="I233" s="138"/>
      <c r="J233" s="138"/>
      <c r="K233" s="138"/>
      <c r="L233" s="139"/>
      <c r="M233" s="139"/>
      <c r="N233" s="139"/>
      <c r="O233" s="139"/>
      <c r="P233" s="139"/>
      <c r="Q233" s="139"/>
      <c r="R233" s="91"/>
      <c r="Y233" s="93"/>
    </row>
    <row r="234" spans="1:32" ht="14.25" customHeight="1" x14ac:dyDescent="0.25">
      <c r="B234" s="137"/>
      <c r="C234" s="137"/>
      <c r="D234" s="137"/>
      <c r="E234" s="89"/>
      <c r="F234" s="89"/>
      <c r="G234" s="89"/>
      <c r="H234" s="138"/>
      <c r="I234" s="138"/>
      <c r="J234" s="138"/>
      <c r="K234" s="138"/>
      <c r="L234" s="139"/>
      <c r="M234" s="139"/>
      <c r="N234" s="139"/>
      <c r="O234" s="139"/>
      <c r="P234" s="139"/>
      <c r="Q234" s="139"/>
      <c r="R234" s="91"/>
      <c r="Y234" s="93"/>
    </row>
    <row r="235" spans="1:32" ht="14.25" customHeight="1" x14ac:dyDescent="0.25">
      <c r="B235" s="137"/>
      <c r="C235" s="137"/>
      <c r="D235" s="137"/>
      <c r="E235" s="89"/>
      <c r="F235" s="89"/>
      <c r="G235" s="89"/>
      <c r="H235" s="138"/>
      <c r="I235" s="138"/>
      <c r="J235" s="138"/>
      <c r="K235" s="138"/>
      <c r="L235" s="139"/>
      <c r="M235" s="139"/>
      <c r="N235" s="139"/>
      <c r="O235" s="139"/>
      <c r="P235" s="139"/>
      <c r="Q235" s="139"/>
      <c r="R235" s="91"/>
      <c r="Y235" s="93"/>
    </row>
    <row r="236" spans="1:32" ht="14.25" customHeight="1" x14ac:dyDescent="0.25">
      <c r="B236" s="137"/>
      <c r="C236" s="137"/>
      <c r="D236" s="137"/>
      <c r="E236" s="89"/>
      <c r="F236" s="89"/>
      <c r="G236" s="89"/>
      <c r="H236" s="138"/>
      <c r="I236" s="138"/>
      <c r="J236" s="138"/>
      <c r="K236" s="138"/>
      <c r="L236" s="139"/>
      <c r="M236" s="139"/>
      <c r="N236" s="139"/>
      <c r="O236" s="139"/>
      <c r="P236" s="139"/>
      <c r="Q236" s="139"/>
      <c r="R236" s="91"/>
      <c r="Y236" s="93"/>
    </row>
    <row r="237" spans="1:32" ht="14.25" customHeight="1" x14ac:dyDescent="0.25">
      <c r="B237" s="137"/>
      <c r="C237" s="137"/>
      <c r="D237" s="137"/>
      <c r="E237" s="89"/>
      <c r="F237" s="89"/>
      <c r="G237" s="89"/>
      <c r="H237" s="138"/>
      <c r="I237" s="138"/>
      <c r="J237" s="138"/>
      <c r="K237" s="138"/>
      <c r="L237" s="139"/>
      <c r="M237" s="139"/>
      <c r="N237" s="139"/>
      <c r="O237" s="139"/>
      <c r="P237" s="139"/>
      <c r="Q237" s="139"/>
      <c r="R237" s="91"/>
      <c r="Y237" s="93"/>
    </row>
    <row r="238" spans="1:32" ht="14.25" customHeight="1" x14ac:dyDescent="0.25">
      <c r="B238" s="137"/>
      <c r="C238" s="137"/>
      <c r="D238" s="137"/>
      <c r="E238" s="89"/>
      <c r="F238" s="89"/>
      <c r="G238" s="89"/>
      <c r="H238" s="138"/>
      <c r="I238" s="138"/>
      <c r="J238" s="138"/>
      <c r="K238" s="138"/>
      <c r="L238" s="139"/>
      <c r="M238" s="139"/>
      <c r="N238" s="139"/>
      <c r="O238" s="139"/>
      <c r="P238" s="139"/>
      <c r="Q238" s="139"/>
      <c r="R238" s="91"/>
      <c r="Y238" s="93"/>
    </row>
    <row r="239" spans="1:32" ht="14.25" customHeight="1" x14ac:dyDescent="0.25">
      <c r="L239" s="95"/>
      <c r="M239" s="95"/>
      <c r="N239" s="95"/>
      <c r="O239" s="95"/>
      <c r="P239" s="95"/>
      <c r="Q239" s="95"/>
      <c r="Y239" s="92"/>
      <c r="Z239" s="91"/>
    </row>
    <row r="240" spans="1:32" s="35" customFormat="1" ht="14.25" customHeight="1" x14ac:dyDescent="0.25">
      <c r="B240" s="48"/>
      <c r="C240" s="48"/>
      <c r="D240" s="48"/>
      <c r="E240" s="48"/>
      <c r="F240" s="48"/>
      <c r="G240" s="48"/>
      <c r="H240" s="48"/>
      <c r="I240" s="48"/>
      <c r="J240" s="48"/>
      <c r="K240" s="95"/>
      <c r="L240" s="95"/>
      <c r="M240" s="95"/>
      <c r="N240" s="95"/>
      <c r="O240" s="95"/>
      <c r="P240" s="95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</row>
    <row r="241" spans="2:32" s="35" customFormat="1" ht="14.25" customHeight="1" x14ac:dyDescent="0.25">
      <c r="B241" s="140"/>
      <c r="C241" s="141"/>
      <c r="D241" s="141"/>
      <c r="E241" s="142"/>
      <c r="F241" s="142"/>
      <c r="G241" s="142"/>
      <c r="H241" s="142"/>
      <c r="I241" s="142"/>
      <c r="J241" s="142"/>
      <c r="K241" s="142"/>
      <c r="L241" s="142"/>
      <c r="M241" s="142"/>
      <c r="N241" s="142"/>
      <c r="O241" s="41"/>
      <c r="P241" s="41"/>
      <c r="Q241" s="140"/>
      <c r="R241" s="140"/>
      <c r="S241" s="140"/>
      <c r="T241" s="140"/>
      <c r="U241" s="140"/>
      <c r="V241" s="140"/>
      <c r="W241" s="41"/>
      <c r="X241" s="41"/>
      <c r="Y241" s="41"/>
      <c r="Z241" s="41"/>
      <c r="AA241" s="48"/>
      <c r="AB241" s="48"/>
      <c r="AC241" s="48"/>
      <c r="AD241" s="48"/>
      <c r="AE241" s="48"/>
      <c r="AF241" s="48"/>
    </row>
    <row r="242" spans="2:32" s="35" customFormat="1" ht="14.25" customHeight="1" x14ac:dyDescent="0.25">
      <c r="B242" s="136"/>
      <c r="C242" s="136"/>
      <c r="D242" s="136"/>
      <c r="E242" s="136"/>
      <c r="F242" s="136"/>
      <c r="G242" s="136"/>
      <c r="H242" s="136"/>
      <c r="I242" s="136"/>
      <c r="J242" s="136"/>
      <c r="K242" s="136"/>
      <c r="L242" s="136"/>
      <c r="M242" s="136"/>
      <c r="N242" s="136"/>
      <c r="O242" s="85"/>
      <c r="P242" s="90"/>
      <c r="Q242" s="136"/>
      <c r="R242" s="136"/>
      <c r="S242" s="136"/>
      <c r="T242" s="136"/>
      <c r="U242" s="136"/>
      <c r="V242" s="136"/>
      <c r="W242" s="86"/>
      <c r="X242" s="86"/>
      <c r="Y242" s="87"/>
      <c r="Z242" s="88"/>
    </row>
    <row r="243" spans="2:32" s="35" customFormat="1" ht="14.25" customHeight="1" x14ac:dyDescent="0.25">
      <c r="B243" s="136"/>
      <c r="C243" s="136"/>
      <c r="D243" s="136"/>
      <c r="E243" s="136"/>
      <c r="F243" s="136"/>
      <c r="G243" s="136"/>
      <c r="H243" s="136"/>
      <c r="I243" s="136"/>
      <c r="J243" s="136"/>
      <c r="K243" s="136"/>
      <c r="L243" s="136"/>
      <c r="M243" s="136"/>
      <c r="N243" s="136"/>
      <c r="O243" s="85"/>
      <c r="P243" s="90"/>
      <c r="Q243" s="136"/>
      <c r="R243" s="136"/>
      <c r="S243" s="136"/>
      <c r="T243" s="136"/>
      <c r="U243" s="136"/>
      <c r="V243" s="136"/>
      <c r="W243" s="86"/>
      <c r="X243" s="86"/>
      <c r="Y243" s="87"/>
      <c r="Z243" s="88"/>
    </row>
    <row r="244" spans="2:32" s="35" customFormat="1" ht="14.25" customHeight="1" x14ac:dyDescent="0.25">
      <c r="B244" s="136"/>
      <c r="C244" s="136"/>
      <c r="D244" s="136"/>
      <c r="E244" s="136"/>
      <c r="F244" s="136"/>
      <c r="G244" s="136"/>
      <c r="H244" s="136"/>
      <c r="I244" s="136"/>
      <c r="J244" s="136"/>
      <c r="K244" s="136"/>
      <c r="L244" s="136"/>
      <c r="M244" s="136"/>
      <c r="N244" s="136"/>
      <c r="O244" s="85"/>
      <c r="P244" s="90"/>
      <c r="Q244" s="136"/>
      <c r="R244" s="136"/>
      <c r="S244" s="136"/>
      <c r="T244" s="136"/>
      <c r="U244" s="136"/>
      <c r="V244" s="136"/>
      <c r="W244" s="86"/>
      <c r="X244" s="86"/>
      <c r="Y244" s="87"/>
      <c r="Z244" s="88"/>
    </row>
    <row r="245" spans="2:32" s="35" customFormat="1" ht="14.25" customHeight="1" x14ac:dyDescent="0.25">
      <c r="B245" s="136"/>
      <c r="C245" s="136"/>
      <c r="D245" s="136"/>
      <c r="E245" s="136"/>
      <c r="F245" s="136"/>
      <c r="G245" s="136"/>
      <c r="H245" s="136"/>
      <c r="I245" s="136"/>
      <c r="J245" s="136"/>
      <c r="K245" s="136"/>
      <c r="L245" s="136"/>
      <c r="M245" s="136"/>
      <c r="N245" s="136"/>
      <c r="O245" s="85"/>
      <c r="P245" s="90"/>
      <c r="Q245" s="136"/>
      <c r="R245" s="136"/>
      <c r="S245" s="136"/>
      <c r="T245" s="136"/>
      <c r="U245" s="136"/>
      <c r="V245" s="136"/>
      <c r="W245" s="86"/>
      <c r="X245" s="86"/>
      <c r="Y245" s="87"/>
      <c r="Z245" s="88"/>
    </row>
    <row r="246" spans="2:32" s="35" customFormat="1" ht="14.25" customHeight="1" x14ac:dyDescent="0.25">
      <c r="B246" s="136"/>
      <c r="C246" s="136"/>
      <c r="D246" s="136"/>
      <c r="E246" s="136"/>
      <c r="F246" s="136"/>
      <c r="G246" s="136"/>
      <c r="H246" s="136"/>
      <c r="I246" s="136"/>
      <c r="J246" s="136"/>
      <c r="K246" s="136"/>
      <c r="L246" s="136"/>
      <c r="M246" s="136"/>
      <c r="N246" s="136"/>
      <c r="O246" s="85"/>
      <c r="P246" s="90"/>
      <c r="Q246" s="136"/>
      <c r="R246" s="136"/>
      <c r="S246" s="136"/>
      <c r="T246" s="136"/>
      <c r="U246" s="136"/>
      <c r="V246" s="136"/>
      <c r="W246" s="86"/>
      <c r="X246" s="86"/>
      <c r="Y246" s="87"/>
      <c r="Z246" s="88"/>
    </row>
    <row r="247" spans="2:32" s="35" customFormat="1" ht="14.25" customHeight="1" x14ac:dyDescent="0.25"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136"/>
      <c r="O247" s="85"/>
      <c r="P247" s="90"/>
      <c r="Q247" s="136"/>
      <c r="R247" s="136"/>
      <c r="S247" s="136"/>
      <c r="T247" s="136"/>
      <c r="U247" s="136"/>
      <c r="V247" s="136"/>
      <c r="W247" s="86"/>
      <c r="X247" s="86"/>
      <c r="Y247" s="87"/>
      <c r="Z247" s="88"/>
    </row>
    <row r="248" spans="2:32" s="35" customFormat="1" ht="14.25" customHeight="1" x14ac:dyDescent="0.25"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36"/>
      <c r="O248" s="85"/>
      <c r="P248" s="90"/>
      <c r="Q248" s="136"/>
      <c r="R248" s="136"/>
      <c r="S248" s="136"/>
      <c r="T248" s="136"/>
      <c r="U248" s="136"/>
      <c r="V248" s="136"/>
      <c r="W248" s="86"/>
      <c r="X248" s="86"/>
      <c r="Y248" s="87"/>
      <c r="Z248" s="88"/>
    </row>
    <row r="249" spans="2:32" s="35" customFormat="1" ht="14.25" customHeight="1" x14ac:dyDescent="0.25"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136"/>
      <c r="O249" s="85"/>
      <c r="P249" s="90"/>
      <c r="Q249" s="136"/>
      <c r="R249" s="136"/>
      <c r="S249" s="136"/>
      <c r="T249" s="136"/>
      <c r="U249" s="136"/>
      <c r="V249" s="136"/>
      <c r="W249" s="86"/>
      <c r="X249" s="86"/>
      <c r="Y249" s="87"/>
      <c r="Z249" s="88"/>
    </row>
    <row r="250" spans="2:32" s="35" customFormat="1" ht="14.25" customHeight="1" x14ac:dyDescent="0.25"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36"/>
      <c r="O250" s="85"/>
      <c r="P250" s="90"/>
      <c r="Q250" s="136"/>
      <c r="R250" s="136"/>
      <c r="S250" s="136"/>
      <c r="T250" s="136"/>
      <c r="U250" s="136"/>
      <c r="V250" s="136"/>
      <c r="W250" s="86"/>
      <c r="X250" s="86"/>
      <c r="Y250" s="87"/>
      <c r="Z250" s="88"/>
    </row>
    <row r="251" spans="2:32" s="35" customFormat="1" ht="14.25" customHeight="1" x14ac:dyDescent="0.25"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36"/>
      <c r="O251" s="85"/>
      <c r="P251" s="90"/>
      <c r="Q251" s="136"/>
      <c r="R251" s="136"/>
      <c r="S251" s="136"/>
      <c r="T251" s="136"/>
      <c r="U251" s="136"/>
      <c r="V251" s="136"/>
      <c r="W251" s="86"/>
      <c r="X251" s="86"/>
      <c r="Y251" s="87"/>
      <c r="Z251" s="88"/>
    </row>
    <row r="252" spans="2:32" s="35" customFormat="1" ht="14.25" customHeight="1" x14ac:dyDescent="0.25"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36"/>
      <c r="O252" s="85"/>
      <c r="P252" s="90"/>
      <c r="Q252" s="136"/>
      <c r="R252" s="136"/>
      <c r="S252" s="136"/>
      <c r="T252" s="136"/>
      <c r="U252" s="136"/>
      <c r="V252" s="136"/>
      <c r="W252" s="86"/>
      <c r="X252" s="86"/>
      <c r="Y252" s="87"/>
      <c r="Z252" s="88"/>
    </row>
    <row r="253" spans="2:32" s="35" customFormat="1" ht="14.25" customHeight="1" x14ac:dyDescent="0.25"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136"/>
      <c r="O253" s="85"/>
      <c r="P253" s="90"/>
      <c r="Q253" s="136"/>
      <c r="R253" s="136"/>
      <c r="S253" s="136"/>
      <c r="T253" s="136"/>
      <c r="U253" s="136"/>
      <c r="V253" s="136"/>
      <c r="W253" s="86"/>
      <c r="X253" s="86"/>
      <c r="Y253" s="87"/>
      <c r="Z253" s="88"/>
    </row>
    <row r="254" spans="2:32" s="35" customFormat="1" ht="14.25" customHeight="1" x14ac:dyDescent="0.25"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136"/>
      <c r="O254" s="85"/>
      <c r="P254" s="90"/>
      <c r="Q254" s="136"/>
      <c r="R254" s="136"/>
      <c r="S254" s="136"/>
      <c r="T254" s="136"/>
      <c r="U254" s="136"/>
      <c r="V254" s="136"/>
      <c r="W254" s="86"/>
      <c r="X254" s="86"/>
      <c r="Y254" s="87"/>
      <c r="Z254" s="88"/>
    </row>
    <row r="255" spans="2:32" s="35" customFormat="1" ht="14.25" customHeight="1" x14ac:dyDescent="0.25"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136"/>
      <c r="O255" s="85"/>
      <c r="P255" s="90"/>
      <c r="Q255" s="136"/>
      <c r="R255" s="136"/>
      <c r="S255" s="136"/>
      <c r="T255" s="136"/>
      <c r="U255" s="136"/>
      <c r="V255" s="136"/>
      <c r="W255" s="86"/>
      <c r="X255" s="86"/>
      <c r="Y255" s="87"/>
      <c r="Z255" s="88"/>
    </row>
    <row r="256" spans="2:32" s="35" customFormat="1" ht="14.25" customHeight="1" x14ac:dyDescent="0.25"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36"/>
      <c r="O256" s="85"/>
      <c r="P256" s="90"/>
      <c r="Q256" s="136"/>
      <c r="R256" s="136"/>
      <c r="S256" s="136"/>
      <c r="T256" s="136"/>
      <c r="U256" s="136"/>
      <c r="V256" s="136"/>
      <c r="W256" s="86"/>
      <c r="X256" s="86"/>
      <c r="Y256" s="87"/>
      <c r="Z256" s="88"/>
    </row>
    <row r="257" spans="2:26" s="35" customFormat="1" ht="14.25" customHeight="1" x14ac:dyDescent="0.25"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136"/>
      <c r="O257" s="85"/>
      <c r="P257" s="90"/>
      <c r="Q257" s="136"/>
      <c r="R257" s="136"/>
      <c r="S257" s="136"/>
      <c r="T257" s="136"/>
      <c r="U257" s="136"/>
      <c r="V257" s="136"/>
      <c r="W257" s="86"/>
      <c r="X257" s="86"/>
      <c r="Y257" s="87"/>
      <c r="Z257" s="88"/>
    </row>
    <row r="258" spans="2:26" s="35" customFormat="1" ht="14.25" customHeight="1" x14ac:dyDescent="0.25"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136"/>
      <c r="O258" s="85"/>
      <c r="P258" s="90"/>
      <c r="Q258" s="136"/>
      <c r="R258" s="136"/>
      <c r="S258" s="136"/>
      <c r="T258" s="136"/>
      <c r="U258" s="136"/>
      <c r="V258" s="136"/>
      <c r="W258" s="86"/>
      <c r="X258" s="86"/>
      <c r="Y258" s="87"/>
      <c r="Z258" s="88"/>
    </row>
    <row r="259" spans="2:26" s="35" customFormat="1" ht="14.25" customHeight="1" x14ac:dyDescent="0.25"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136"/>
      <c r="O259" s="85"/>
      <c r="P259" s="90"/>
      <c r="Q259" s="136"/>
      <c r="R259" s="136"/>
      <c r="S259" s="136"/>
      <c r="T259" s="136"/>
      <c r="U259" s="136"/>
      <c r="V259" s="136"/>
      <c r="W259" s="86"/>
      <c r="X259" s="86"/>
      <c r="Y259" s="87"/>
      <c r="Z259" s="88"/>
    </row>
    <row r="260" spans="2:26" s="35" customFormat="1" ht="14.25" customHeight="1" x14ac:dyDescent="0.25"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136"/>
      <c r="O260" s="85"/>
      <c r="P260" s="90"/>
      <c r="Q260" s="136"/>
      <c r="R260" s="136"/>
      <c r="S260" s="136"/>
      <c r="T260" s="136"/>
      <c r="U260" s="136"/>
      <c r="V260" s="136"/>
      <c r="W260" s="86"/>
      <c r="X260" s="86"/>
      <c r="Y260" s="87"/>
      <c r="Z260" s="88"/>
    </row>
    <row r="261" spans="2:26" s="35" customFormat="1" ht="14.25" customHeight="1" x14ac:dyDescent="0.25"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136"/>
      <c r="O261" s="85"/>
      <c r="P261" s="90"/>
      <c r="Q261" s="136"/>
      <c r="R261" s="136"/>
      <c r="S261" s="136"/>
      <c r="T261" s="136"/>
      <c r="U261" s="136"/>
      <c r="V261" s="136"/>
      <c r="W261" s="86"/>
      <c r="X261" s="86"/>
      <c r="Y261" s="87"/>
      <c r="Z261" s="88"/>
    </row>
    <row r="262" spans="2:26" s="35" customFormat="1" ht="14.25" customHeight="1" x14ac:dyDescent="0.25"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136"/>
      <c r="O262" s="85"/>
      <c r="P262" s="90"/>
      <c r="Q262" s="136"/>
      <c r="R262" s="136"/>
      <c r="S262" s="136"/>
      <c r="T262" s="136"/>
      <c r="U262" s="136"/>
      <c r="V262" s="136"/>
      <c r="W262" s="86"/>
      <c r="X262" s="86"/>
      <c r="Y262" s="87"/>
      <c r="Z262" s="88"/>
    </row>
    <row r="263" spans="2:26" s="35" customFormat="1" ht="14.25" customHeight="1" x14ac:dyDescent="0.25"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36"/>
      <c r="O263" s="85"/>
      <c r="P263" s="90"/>
      <c r="Q263" s="136"/>
      <c r="R263" s="136"/>
      <c r="S263" s="136"/>
      <c r="T263" s="136"/>
      <c r="U263" s="136"/>
      <c r="V263" s="136"/>
      <c r="W263" s="86"/>
      <c r="X263" s="86"/>
      <c r="Y263" s="87"/>
      <c r="Z263" s="88"/>
    </row>
    <row r="264" spans="2:26" s="35" customFormat="1" ht="14.25" customHeight="1" x14ac:dyDescent="0.25"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36"/>
      <c r="O264" s="85"/>
      <c r="P264" s="90"/>
      <c r="Q264" s="136"/>
      <c r="R264" s="136"/>
      <c r="S264" s="136"/>
      <c r="T264" s="136"/>
      <c r="U264" s="136"/>
      <c r="V264" s="136"/>
      <c r="W264" s="86"/>
      <c r="X264" s="86"/>
      <c r="Y264" s="87"/>
      <c r="Z264" s="88"/>
    </row>
    <row r="265" spans="2:26" s="35" customFormat="1" ht="14.25" customHeight="1" x14ac:dyDescent="0.25"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36"/>
      <c r="O265" s="85"/>
      <c r="P265" s="90"/>
      <c r="Q265" s="136"/>
      <c r="R265" s="136"/>
      <c r="S265" s="136"/>
      <c r="T265" s="136"/>
      <c r="U265" s="136"/>
      <c r="V265" s="136"/>
      <c r="W265" s="86"/>
      <c r="X265" s="86"/>
      <c r="Y265" s="87"/>
      <c r="Z265" s="88"/>
    </row>
    <row r="266" spans="2:26" s="35" customFormat="1" ht="14.25" customHeight="1" x14ac:dyDescent="0.25"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136"/>
      <c r="O266" s="85"/>
      <c r="P266" s="90"/>
      <c r="Q266" s="136"/>
      <c r="R266" s="136"/>
      <c r="S266" s="136"/>
      <c r="T266" s="136"/>
      <c r="U266" s="136"/>
      <c r="V266" s="136"/>
      <c r="W266" s="86"/>
      <c r="X266" s="86"/>
      <c r="Y266" s="87"/>
      <c r="Z266" s="88"/>
    </row>
    <row r="267" spans="2:26" s="35" customFormat="1" ht="14.25" customHeight="1" x14ac:dyDescent="0.25"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136"/>
      <c r="O267" s="85"/>
      <c r="P267" s="90"/>
      <c r="Q267" s="136"/>
      <c r="R267" s="136"/>
      <c r="S267" s="136"/>
      <c r="T267" s="136"/>
      <c r="U267" s="136"/>
      <c r="V267" s="136"/>
      <c r="W267" s="86"/>
      <c r="X267" s="86"/>
      <c r="Y267" s="87"/>
      <c r="Z267" s="88"/>
    </row>
    <row r="268" spans="2:26" s="35" customFormat="1" ht="14.25" customHeight="1" x14ac:dyDescent="0.25"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36"/>
      <c r="O268" s="85"/>
      <c r="P268" s="90"/>
      <c r="Q268" s="136"/>
      <c r="R268" s="136"/>
      <c r="S268" s="136"/>
      <c r="T268" s="136"/>
      <c r="U268" s="136"/>
      <c r="V268" s="136"/>
      <c r="W268" s="86"/>
      <c r="X268" s="86"/>
      <c r="Y268" s="87"/>
      <c r="Z268" s="88"/>
    </row>
    <row r="269" spans="2:26" s="35" customFormat="1" ht="14.25" customHeight="1" x14ac:dyDescent="0.25"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136"/>
      <c r="O269" s="85"/>
      <c r="P269" s="90"/>
      <c r="Q269" s="136"/>
      <c r="R269" s="136"/>
      <c r="S269" s="136"/>
      <c r="T269" s="136"/>
      <c r="U269" s="136"/>
      <c r="V269" s="136"/>
      <c r="W269" s="86"/>
      <c r="X269" s="86"/>
      <c r="Y269" s="87"/>
      <c r="Z269" s="88"/>
    </row>
    <row r="270" spans="2:26" s="35" customFormat="1" ht="14.25" customHeight="1" x14ac:dyDescent="0.25"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136"/>
      <c r="O270" s="85"/>
      <c r="P270" s="90"/>
      <c r="Q270" s="136"/>
      <c r="R270" s="136"/>
      <c r="S270" s="136"/>
      <c r="T270" s="136"/>
      <c r="U270" s="136"/>
      <c r="V270" s="136"/>
      <c r="W270" s="86"/>
      <c r="X270" s="86"/>
      <c r="Y270" s="87"/>
      <c r="Z270" s="88"/>
    </row>
    <row r="271" spans="2:26" s="35" customFormat="1" ht="14.25" customHeight="1" x14ac:dyDescent="0.25"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136"/>
      <c r="O271" s="85"/>
      <c r="P271" s="90"/>
      <c r="Q271" s="136"/>
      <c r="R271" s="136"/>
      <c r="S271" s="136"/>
      <c r="T271" s="136"/>
      <c r="U271" s="136"/>
      <c r="V271" s="136"/>
      <c r="W271" s="86"/>
      <c r="X271" s="86"/>
      <c r="Y271" s="87"/>
      <c r="Z271" s="88"/>
    </row>
    <row r="272" spans="2:26" s="35" customFormat="1" ht="14.25" customHeight="1" x14ac:dyDescent="0.25"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136"/>
      <c r="O272" s="85"/>
      <c r="P272" s="90"/>
      <c r="Q272" s="136"/>
      <c r="R272" s="136"/>
      <c r="S272" s="136"/>
      <c r="T272" s="136"/>
      <c r="U272" s="136"/>
      <c r="V272" s="136"/>
      <c r="W272" s="86"/>
      <c r="X272" s="86"/>
      <c r="Y272" s="87"/>
      <c r="Z272" s="88"/>
    </row>
    <row r="273" spans="2:26" s="35" customFormat="1" ht="14.25" customHeight="1" x14ac:dyDescent="0.25"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136"/>
      <c r="O273" s="85"/>
      <c r="P273" s="90"/>
      <c r="Q273" s="136"/>
      <c r="R273" s="136"/>
      <c r="S273" s="136"/>
      <c r="T273" s="136"/>
      <c r="U273" s="136"/>
      <c r="V273" s="136"/>
      <c r="W273" s="86"/>
      <c r="X273" s="86"/>
      <c r="Y273" s="87"/>
      <c r="Z273" s="88"/>
    </row>
    <row r="274" spans="2:26" s="35" customFormat="1" ht="14.25" customHeight="1" x14ac:dyDescent="0.25"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36"/>
      <c r="O274" s="85"/>
      <c r="P274" s="90"/>
      <c r="Q274" s="136"/>
      <c r="R274" s="136"/>
      <c r="S274" s="136"/>
      <c r="T274" s="136"/>
      <c r="U274" s="136"/>
      <c r="V274" s="136"/>
      <c r="W274" s="86"/>
      <c r="X274" s="86"/>
      <c r="Y274" s="87"/>
      <c r="Z274" s="88"/>
    </row>
    <row r="275" spans="2:26" s="35" customFormat="1" ht="14.25" customHeight="1" x14ac:dyDescent="0.25"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136"/>
      <c r="O275" s="85"/>
      <c r="P275" s="90"/>
      <c r="Q275" s="136"/>
      <c r="R275" s="136"/>
      <c r="S275" s="136"/>
      <c r="T275" s="136"/>
      <c r="U275" s="136"/>
      <c r="V275" s="136"/>
      <c r="W275" s="86"/>
      <c r="X275" s="86"/>
      <c r="Y275" s="87"/>
      <c r="Z275" s="88"/>
    </row>
    <row r="276" spans="2:26" s="35" customFormat="1" ht="14.25" customHeight="1" x14ac:dyDescent="0.25"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136"/>
      <c r="O276" s="85"/>
      <c r="P276" s="90"/>
      <c r="Q276" s="136"/>
      <c r="R276" s="136"/>
      <c r="S276" s="136"/>
      <c r="T276" s="136"/>
      <c r="U276" s="136"/>
      <c r="V276" s="136"/>
      <c r="W276" s="86"/>
      <c r="X276" s="86"/>
      <c r="Y276" s="87"/>
      <c r="Z276" s="88"/>
    </row>
    <row r="277" spans="2:26" s="35" customFormat="1" ht="14.25" customHeight="1" x14ac:dyDescent="0.25"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136"/>
      <c r="O277" s="85"/>
      <c r="P277" s="90"/>
      <c r="Q277" s="136"/>
      <c r="R277" s="136"/>
      <c r="S277" s="136"/>
      <c r="T277" s="136"/>
      <c r="U277" s="136"/>
      <c r="V277" s="136"/>
      <c r="W277" s="86"/>
      <c r="X277" s="86"/>
      <c r="Y277" s="87"/>
      <c r="Z277" s="88"/>
    </row>
    <row r="278" spans="2:26" s="35" customFormat="1" ht="14.25" customHeight="1" x14ac:dyDescent="0.25"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36"/>
      <c r="O278" s="85"/>
      <c r="P278" s="90"/>
      <c r="Q278" s="136"/>
      <c r="R278" s="136"/>
      <c r="S278" s="136"/>
      <c r="T278" s="136"/>
      <c r="U278" s="136"/>
      <c r="V278" s="136"/>
      <c r="W278" s="86"/>
      <c r="X278" s="86"/>
      <c r="Y278" s="87"/>
      <c r="Z278" s="88"/>
    </row>
    <row r="279" spans="2:26" s="35" customFormat="1" ht="14.25" customHeight="1" x14ac:dyDescent="0.25"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136"/>
      <c r="O279" s="85"/>
      <c r="P279" s="90"/>
      <c r="Q279" s="136"/>
      <c r="R279" s="136"/>
      <c r="S279" s="136"/>
      <c r="T279" s="136"/>
      <c r="U279" s="136"/>
      <c r="V279" s="136"/>
      <c r="W279" s="86"/>
      <c r="X279" s="86"/>
      <c r="Y279" s="87"/>
      <c r="Z279" s="88"/>
    </row>
    <row r="280" spans="2:26" s="35" customFormat="1" ht="14.25" customHeight="1" x14ac:dyDescent="0.25"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36"/>
      <c r="O280" s="85"/>
      <c r="P280" s="90"/>
      <c r="Q280" s="136"/>
      <c r="R280" s="136"/>
      <c r="S280" s="136"/>
      <c r="T280" s="136"/>
      <c r="U280" s="136"/>
      <c r="V280" s="136"/>
      <c r="W280" s="86"/>
      <c r="X280" s="86"/>
      <c r="Y280" s="87"/>
      <c r="Z280" s="88"/>
    </row>
    <row r="281" spans="2:26" s="35" customFormat="1" ht="14.25" customHeight="1" x14ac:dyDescent="0.25"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136"/>
      <c r="O281" s="85"/>
      <c r="P281" s="90"/>
      <c r="Q281" s="136"/>
      <c r="R281" s="136"/>
      <c r="S281" s="136"/>
      <c r="T281" s="136"/>
      <c r="U281" s="136"/>
      <c r="V281" s="136"/>
      <c r="W281" s="86"/>
      <c r="X281" s="86"/>
      <c r="Y281" s="87"/>
      <c r="Z281" s="88"/>
    </row>
    <row r="282" spans="2:26" s="35" customFormat="1" ht="14.25" customHeight="1" x14ac:dyDescent="0.25"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136"/>
      <c r="O282" s="85"/>
      <c r="P282" s="90"/>
      <c r="Q282" s="136"/>
      <c r="R282" s="136"/>
      <c r="S282" s="136"/>
      <c r="T282" s="136"/>
      <c r="U282" s="136"/>
      <c r="V282" s="136"/>
      <c r="W282" s="86"/>
      <c r="X282" s="86"/>
      <c r="Y282" s="87"/>
      <c r="Z282" s="88"/>
    </row>
    <row r="283" spans="2:26" s="35" customFormat="1" ht="14.25" customHeight="1" x14ac:dyDescent="0.25"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136"/>
      <c r="O283" s="85"/>
      <c r="P283" s="90"/>
      <c r="Q283" s="136"/>
      <c r="R283" s="136"/>
      <c r="S283" s="136"/>
      <c r="T283" s="136"/>
      <c r="U283" s="136"/>
      <c r="V283" s="136"/>
      <c r="W283" s="86"/>
      <c r="X283" s="86"/>
      <c r="Y283" s="87"/>
      <c r="Z283" s="88"/>
    </row>
    <row r="284" spans="2:26" s="35" customFormat="1" ht="14.25" customHeight="1" x14ac:dyDescent="0.25"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136"/>
      <c r="O284" s="85"/>
      <c r="P284" s="90"/>
      <c r="Q284" s="136"/>
      <c r="R284" s="136"/>
      <c r="S284" s="136"/>
      <c r="T284" s="136"/>
      <c r="U284" s="136"/>
      <c r="V284" s="136"/>
      <c r="W284" s="86"/>
      <c r="X284" s="86"/>
      <c r="Y284" s="87"/>
      <c r="Z284" s="88"/>
    </row>
    <row r="285" spans="2:26" s="35" customFormat="1" ht="14.25" customHeight="1" x14ac:dyDescent="0.25"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136"/>
      <c r="O285" s="85"/>
      <c r="P285" s="90"/>
      <c r="Q285" s="136"/>
      <c r="R285" s="136"/>
      <c r="S285" s="136"/>
      <c r="T285" s="136"/>
      <c r="U285" s="136"/>
      <c r="V285" s="136"/>
      <c r="W285" s="86"/>
      <c r="X285" s="86"/>
      <c r="Y285" s="87"/>
      <c r="Z285" s="88"/>
    </row>
    <row r="286" spans="2:26" s="35" customFormat="1" ht="14.25" customHeight="1" x14ac:dyDescent="0.25"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36"/>
      <c r="O286" s="85"/>
      <c r="P286" s="90"/>
      <c r="Q286" s="136"/>
      <c r="R286" s="136"/>
      <c r="S286" s="136"/>
      <c r="T286" s="136"/>
      <c r="U286" s="136"/>
      <c r="V286" s="136"/>
      <c r="W286" s="86"/>
      <c r="X286" s="86"/>
      <c r="Y286" s="87"/>
      <c r="Z286" s="88"/>
    </row>
    <row r="287" spans="2:26" s="35" customFormat="1" ht="14.25" customHeight="1" x14ac:dyDescent="0.25"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36"/>
      <c r="O287" s="85"/>
      <c r="P287" s="90"/>
      <c r="Q287" s="136"/>
      <c r="R287" s="136"/>
      <c r="S287" s="136"/>
      <c r="T287" s="136"/>
      <c r="U287" s="136"/>
      <c r="V287" s="136"/>
      <c r="W287" s="86"/>
      <c r="X287" s="86"/>
      <c r="Y287" s="87"/>
      <c r="Z287" s="88"/>
    </row>
    <row r="288" spans="2:26" s="35" customFormat="1" ht="14.25" customHeight="1" x14ac:dyDescent="0.25"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36"/>
      <c r="O288" s="85"/>
      <c r="P288" s="90"/>
      <c r="Q288" s="136"/>
      <c r="R288" s="136"/>
      <c r="S288" s="136"/>
      <c r="T288" s="136"/>
      <c r="U288" s="136"/>
      <c r="V288" s="136"/>
      <c r="W288" s="86"/>
      <c r="X288" s="86"/>
      <c r="Y288" s="87"/>
      <c r="Z288" s="88"/>
    </row>
    <row r="289" spans="1:32" s="35" customFormat="1" ht="14.25" customHeight="1" x14ac:dyDescent="0.25"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36"/>
      <c r="O289" s="85"/>
      <c r="P289" s="90"/>
      <c r="Q289" s="136"/>
      <c r="R289" s="136"/>
      <c r="S289" s="136"/>
      <c r="T289" s="136"/>
      <c r="U289" s="136"/>
      <c r="V289" s="136"/>
      <c r="W289" s="86"/>
      <c r="X289" s="86"/>
      <c r="Y289" s="87"/>
      <c r="Z289" s="88"/>
    </row>
    <row r="290" spans="1:32" ht="14.25" customHeight="1" x14ac:dyDescent="0.25"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136"/>
      <c r="O290" s="85"/>
      <c r="P290" s="90"/>
      <c r="Q290" s="136"/>
      <c r="R290" s="136"/>
      <c r="S290" s="136"/>
      <c r="T290" s="136"/>
      <c r="U290" s="136"/>
      <c r="V290" s="136"/>
      <c r="W290" s="86"/>
      <c r="X290" s="86"/>
      <c r="Y290" s="87"/>
      <c r="Z290" s="88"/>
      <c r="AA290" s="35"/>
      <c r="AB290" s="35"/>
      <c r="AC290" s="35"/>
      <c r="AD290" s="35"/>
      <c r="AE290" s="35"/>
      <c r="AF290" s="35"/>
    </row>
    <row r="291" spans="1:32" ht="14.25" customHeight="1" x14ac:dyDescent="0.25"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136"/>
      <c r="O291" s="85"/>
      <c r="P291" s="90"/>
      <c r="Q291" s="136"/>
      <c r="R291" s="136"/>
      <c r="S291" s="136"/>
      <c r="T291" s="136"/>
      <c r="U291" s="136"/>
      <c r="V291" s="136"/>
      <c r="W291" s="86"/>
      <c r="X291" s="86"/>
      <c r="Y291" s="87"/>
      <c r="Z291" s="88"/>
      <c r="AA291" s="35"/>
      <c r="AB291" s="35"/>
      <c r="AC291" s="35"/>
      <c r="AD291" s="35"/>
      <c r="AE291" s="35"/>
      <c r="AF291" s="35"/>
    </row>
    <row r="292" spans="1:32" ht="14.25" customHeight="1" x14ac:dyDescent="0.25">
      <c r="A292" s="61"/>
    </row>
    <row r="293" spans="1:32" ht="14.25" customHeight="1" x14ac:dyDescent="0.25"/>
    <row r="294" spans="1:32" ht="14.25" customHeight="1" x14ac:dyDescent="0.25">
      <c r="A294" s="70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6"/>
      <c r="M294" s="36"/>
      <c r="N294" s="36"/>
      <c r="O294" s="36"/>
      <c r="P294" s="35"/>
      <c r="Q294" s="35"/>
      <c r="R294" s="35"/>
      <c r="S294" s="37"/>
      <c r="T294" s="37"/>
      <c r="U294" s="37"/>
      <c r="V294" s="37"/>
      <c r="W294" s="36"/>
      <c r="X294" s="35"/>
      <c r="Y294" s="35"/>
      <c r="Z294" s="35"/>
      <c r="AA294" s="35"/>
      <c r="AB294" s="35"/>
      <c r="AC294" s="35"/>
      <c r="AD294" s="35"/>
      <c r="AE294" s="35"/>
      <c r="AF294" s="35"/>
    </row>
    <row r="295" spans="1:32" ht="14.25" customHeight="1" x14ac:dyDescent="0.25"/>
    <row r="296" spans="1:32" ht="14.25" customHeight="1" x14ac:dyDescent="0.25">
      <c r="B296" s="140"/>
      <c r="C296" s="141"/>
      <c r="D296" s="141"/>
      <c r="E296" s="41"/>
      <c r="F296" s="41"/>
      <c r="G296" s="41"/>
      <c r="H296" s="140"/>
      <c r="I296" s="140"/>
      <c r="J296" s="140"/>
      <c r="K296" s="140"/>
      <c r="L296" s="41"/>
      <c r="M296" s="41"/>
      <c r="N296" s="140"/>
      <c r="O296" s="140"/>
      <c r="P296" s="140"/>
      <c r="Q296" s="140"/>
      <c r="R296" s="140"/>
      <c r="S296" s="41"/>
      <c r="Y296" s="70"/>
      <c r="Z296" s="34"/>
      <c r="AA296" s="70"/>
      <c r="AF296" s="70"/>
    </row>
    <row r="297" spans="1:32" ht="14.25" customHeight="1" x14ac:dyDescent="0.25">
      <c r="B297" s="137"/>
      <c r="C297" s="137"/>
      <c r="D297" s="137"/>
      <c r="E297" s="89"/>
      <c r="F297" s="89"/>
      <c r="G297" s="89"/>
      <c r="H297" s="138"/>
      <c r="I297" s="138"/>
      <c r="J297" s="138"/>
      <c r="K297" s="138"/>
      <c r="L297" s="90"/>
      <c r="M297" s="90"/>
      <c r="N297" s="139"/>
      <c r="O297" s="139"/>
      <c r="P297" s="139"/>
      <c r="Q297" s="139"/>
      <c r="R297" s="139"/>
      <c r="S297" s="91"/>
      <c r="Z297" s="93"/>
    </row>
    <row r="298" spans="1:32" ht="14.25" customHeight="1" x14ac:dyDescent="0.25">
      <c r="B298" s="137"/>
      <c r="C298" s="137"/>
      <c r="D298" s="137"/>
      <c r="E298" s="89"/>
      <c r="F298" s="89"/>
      <c r="G298" s="89"/>
      <c r="H298" s="138"/>
      <c r="I298" s="138"/>
      <c r="J298" s="138"/>
      <c r="K298" s="138"/>
      <c r="L298" s="90"/>
      <c r="M298" s="90"/>
      <c r="N298" s="139"/>
      <c r="O298" s="139"/>
      <c r="P298" s="139"/>
      <c r="Q298" s="139"/>
      <c r="R298" s="139"/>
      <c r="S298" s="91"/>
      <c r="Z298" s="93"/>
    </row>
    <row r="299" spans="1:32" ht="14.25" customHeight="1" x14ac:dyDescent="0.25">
      <c r="B299" s="137"/>
      <c r="C299" s="137"/>
      <c r="D299" s="137"/>
      <c r="E299" s="89"/>
      <c r="F299" s="89"/>
      <c r="G299" s="89"/>
      <c r="H299" s="138"/>
      <c r="I299" s="138"/>
      <c r="J299" s="138"/>
      <c r="K299" s="138"/>
      <c r="L299" s="90"/>
      <c r="M299" s="90"/>
      <c r="N299" s="139"/>
      <c r="O299" s="139"/>
      <c r="P299" s="139"/>
      <c r="Q299" s="139"/>
      <c r="R299" s="139"/>
      <c r="S299" s="91"/>
      <c r="Z299" s="93"/>
    </row>
    <row r="300" spans="1:32" ht="14.25" customHeight="1" x14ac:dyDescent="0.25">
      <c r="B300" s="137"/>
      <c r="C300" s="137"/>
      <c r="D300" s="137"/>
      <c r="E300" s="89"/>
      <c r="F300" s="89"/>
      <c r="G300" s="89"/>
      <c r="H300" s="138"/>
      <c r="I300" s="138"/>
      <c r="J300" s="138"/>
      <c r="K300" s="138"/>
      <c r="L300" s="90"/>
      <c r="M300" s="90"/>
      <c r="N300" s="139"/>
      <c r="O300" s="139"/>
      <c r="P300" s="139"/>
      <c r="Q300" s="139"/>
      <c r="R300" s="139"/>
      <c r="S300" s="91"/>
      <c r="Z300" s="93"/>
    </row>
    <row r="301" spans="1:32" ht="14.25" customHeight="1" x14ac:dyDescent="0.25">
      <c r="B301" s="137"/>
      <c r="C301" s="137"/>
      <c r="D301" s="137"/>
      <c r="E301" s="89"/>
      <c r="F301" s="89"/>
      <c r="G301" s="89"/>
      <c r="H301" s="138"/>
      <c r="I301" s="138"/>
      <c r="J301" s="138"/>
      <c r="K301" s="138"/>
      <c r="L301" s="90"/>
      <c r="M301" s="90"/>
      <c r="N301" s="139"/>
      <c r="O301" s="139"/>
      <c r="P301" s="139"/>
      <c r="Q301" s="139"/>
      <c r="R301" s="139"/>
      <c r="S301" s="91"/>
      <c r="Z301" s="93"/>
    </row>
    <row r="302" spans="1:32" ht="14.25" customHeight="1" x14ac:dyDescent="0.25">
      <c r="B302" s="137"/>
      <c r="C302" s="137"/>
      <c r="D302" s="137"/>
      <c r="E302" s="89"/>
      <c r="F302" s="89"/>
      <c r="G302" s="89"/>
      <c r="H302" s="138"/>
      <c r="I302" s="138"/>
      <c r="J302" s="138"/>
      <c r="K302" s="138"/>
      <c r="L302" s="90"/>
      <c r="M302" s="90"/>
      <c r="N302" s="139"/>
      <c r="O302" s="139"/>
      <c r="P302" s="139"/>
      <c r="Q302" s="139"/>
      <c r="R302" s="139"/>
      <c r="S302" s="91"/>
      <c r="Z302" s="93"/>
    </row>
    <row r="303" spans="1:32" ht="14.25" customHeight="1" x14ac:dyDescent="0.25">
      <c r="L303" s="95"/>
      <c r="M303" s="95"/>
      <c r="N303" s="95"/>
      <c r="O303" s="95"/>
      <c r="P303" s="95"/>
      <c r="Q303" s="95"/>
      <c r="Z303" s="92"/>
      <c r="AA303" s="91"/>
    </row>
    <row r="304" spans="1:32" ht="14.25" customHeight="1" x14ac:dyDescent="0.25">
      <c r="A304" s="35"/>
      <c r="K304" s="95"/>
      <c r="L304" s="95"/>
      <c r="M304" s="95"/>
      <c r="N304" s="95"/>
      <c r="O304" s="95"/>
      <c r="P304" s="95"/>
    </row>
    <row r="305" spans="1:27" ht="14.25" customHeight="1" x14ac:dyDescent="0.25">
      <c r="A305" s="35"/>
      <c r="B305" s="140"/>
      <c r="C305" s="141"/>
      <c r="D305" s="141"/>
      <c r="E305" s="142"/>
      <c r="F305" s="142"/>
      <c r="G305" s="142"/>
      <c r="H305" s="142"/>
      <c r="I305" s="142"/>
      <c r="J305" s="142"/>
      <c r="K305" s="142"/>
      <c r="L305" s="142"/>
      <c r="M305" s="142"/>
      <c r="N305" s="142"/>
      <c r="O305" s="41"/>
      <c r="P305" s="41"/>
      <c r="Q305" s="140"/>
      <c r="R305" s="140"/>
      <c r="S305" s="140"/>
      <c r="T305" s="140"/>
      <c r="U305" s="140"/>
      <c r="V305" s="140"/>
      <c r="W305" s="41"/>
      <c r="X305" s="41"/>
      <c r="Y305" s="41"/>
      <c r="Z305" s="41"/>
    </row>
    <row r="306" spans="1:27" ht="14.25" customHeight="1" x14ac:dyDescent="0.25">
      <c r="A306" s="35"/>
      <c r="B306" s="136"/>
      <c r="C306" s="136"/>
      <c r="D306" s="136"/>
      <c r="E306" s="136"/>
      <c r="F306" s="136"/>
      <c r="G306" s="136"/>
      <c r="H306" s="136"/>
      <c r="I306" s="136"/>
      <c r="J306" s="136"/>
      <c r="K306" s="136"/>
      <c r="L306" s="136"/>
      <c r="M306" s="136"/>
      <c r="N306" s="136"/>
      <c r="O306" s="85"/>
      <c r="P306" s="90"/>
      <c r="Q306" s="136"/>
      <c r="R306" s="136"/>
      <c r="S306" s="136"/>
      <c r="T306" s="136"/>
      <c r="U306" s="136"/>
      <c r="V306" s="136"/>
      <c r="W306" s="86"/>
      <c r="X306" s="86"/>
      <c r="Y306" s="87"/>
      <c r="Z306" s="88"/>
      <c r="AA306" s="35"/>
    </row>
    <row r="307" spans="1:27" ht="14.25" customHeight="1" x14ac:dyDescent="0.25">
      <c r="A307" s="35"/>
      <c r="B307" s="136"/>
      <c r="C307" s="136"/>
      <c r="D307" s="136"/>
      <c r="E307" s="136"/>
      <c r="F307" s="136"/>
      <c r="G307" s="136"/>
      <c r="H307" s="136"/>
      <c r="I307" s="136"/>
      <c r="J307" s="136"/>
      <c r="K307" s="136"/>
      <c r="L307" s="136"/>
      <c r="M307" s="136"/>
      <c r="N307" s="136"/>
      <c r="O307" s="85"/>
      <c r="P307" s="90"/>
      <c r="Q307" s="136"/>
      <c r="R307" s="136"/>
      <c r="S307" s="136"/>
      <c r="T307" s="136"/>
      <c r="U307" s="136"/>
      <c r="V307" s="136"/>
      <c r="W307" s="86"/>
      <c r="X307" s="86"/>
      <c r="Y307" s="87"/>
      <c r="Z307" s="88"/>
      <c r="AA307" s="35"/>
    </row>
    <row r="308" spans="1:27" ht="14.25" customHeight="1" x14ac:dyDescent="0.25">
      <c r="A308" s="35"/>
      <c r="B308" s="136"/>
      <c r="C308" s="136"/>
      <c r="D308" s="136"/>
      <c r="E308" s="136"/>
      <c r="F308" s="136"/>
      <c r="G308" s="136"/>
      <c r="H308" s="136"/>
      <c r="I308" s="136"/>
      <c r="J308" s="136"/>
      <c r="K308" s="136"/>
      <c r="L308" s="136"/>
      <c r="M308" s="136"/>
      <c r="N308" s="136"/>
      <c r="O308" s="85"/>
      <c r="P308" s="90"/>
      <c r="Q308" s="136"/>
      <c r="R308" s="136"/>
      <c r="S308" s="136"/>
      <c r="T308" s="136"/>
      <c r="U308" s="136"/>
      <c r="V308" s="136"/>
      <c r="W308" s="86"/>
      <c r="X308" s="86"/>
      <c r="Y308" s="87"/>
      <c r="Z308" s="88"/>
      <c r="AA308" s="35"/>
    </row>
    <row r="309" spans="1:27" ht="14.25" customHeight="1" x14ac:dyDescent="0.25">
      <c r="A309" s="35"/>
      <c r="B309" s="136"/>
      <c r="C309" s="136"/>
      <c r="D309" s="136"/>
      <c r="E309" s="136"/>
      <c r="F309" s="136"/>
      <c r="G309" s="136"/>
      <c r="H309" s="136"/>
      <c r="I309" s="136"/>
      <c r="J309" s="136"/>
      <c r="K309" s="136"/>
      <c r="L309" s="136"/>
      <c r="M309" s="136"/>
      <c r="N309" s="136"/>
      <c r="O309" s="85"/>
      <c r="P309" s="90"/>
      <c r="Q309" s="136"/>
      <c r="R309" s="136"/>
      <c r="S309" s="136"/>
      <c r="T309" s="136"/>
      <c r="U309" s="136"/>
      <c r="V309" s="136"/>
      <c r="W309" s="86"/>
      <c r="X309" s="86"/>
      <c r="Y309" s="87"/>
      <c r="Z309" s="88"/>
      <c r="AA309" s="35"/>
    </row>
    <row r="310" spans="1:27" ht="14.25" customHeight="1" x14ac:dyDescent="0.25">
      <c r="A310" s="35"/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85"/>
      <c r="P310" s="90"/>
      <c r="Q310" s="136"/>
      <c r="R310" s="136"/>
      <c r="S310" s="136"/>
      <c r="T310" s="136"/>
      <c r="U310" s="136"/>
      <c r="V310" s="136"/>
      <c r="W310" s="86"/>
      <c r="X310" s="86"/>
      <c r="Y310" s="87"/>
      <c r="Z310" s="88"/>
      <c r="AA310" s="35"/>
    </row>
    <row r="311" spans="1:27" ht="14.25" customHeight="1" x14ac:dyDescent="0.25">
      <c r="A311" s="35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136"/>
      <c r="O311" s="85"/>
      <c r="P311" s="90"/>
      <c r="Q311" s="136"/>
      <c r="R311" s="136"/>
      <c r="S311" s="136"/>
      <c r="T311" s="136"/>
      <c r="U311" s="136"/>
      <c r="V311" s="136"/>
      <c r="W311" s="86"/>
      <c r="X311" s="86"/>
      <c r="Y311" s="87"/>
      <c r="Z311" s="88"/>
      <c r="AA311" s="35"/>
    </row>
    <row r="312" spans="1:27" ht="14.25" customHeight="1" x14ac:dyDescent="0.25">
      <c r="A312" s="35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136"/>
      <c r="O312" s="85"/>
      <c r="P312" s="90"/>
      <c r="Q312" s="136"/>
      <c r="R312" s="136"/>
      <c r="S312" s="136"/>
      <c r="T312" s="136"/>
      <c r="U312" s="136"/>
      <c r="V312" s="136"/>
      <c r="W312" s="86"/>
      <c r="X312" s="86"/>
      <c r="Y312" s="87"/>
      <c r="Z312" s="88"/>
      <c r="AA312" s="35"/>
    </row>
    <row r="313" spans="1:27" ht="14.25" customHeight="1" x14ac:dyDescent="0.25">
      <c r="A313" s="35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36"/>
      <c r="O313" s="85"/>
      <c r="P313" s="90"/>
      <c r="Q313" s="136"/>
      <c r="R313" s="136"/>
      <c r="S313" s="136"/>
      <c r="T313" s="136"/>
      <c r="U313" s="136"/>
      <c r="V313" s="136"/>
      <c r="W313" s="86"/>
      <c r="X313" s="86"/>
      <c r="Y313" s="87"/>
      <c r="Z313" s="88"/>
      <c r="AA313" s="35"/>
    </row>
    <row r="314" spans="1:27" ht="14.25" customHeight="1" x14ac:dyDescent="0.25">
      <c r="A314" s="35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136"/>
      <c r="O314" s="85"/>
      <c r="P314" s="90"/>
      <c r="Q314" s="136"/>
      <c r="R314" s="136"/>
      <c r="S314" s="136"/>
      <c r="T314" s="136"/>
      <c r="U314" s="136"/>
      <c r="V314" s="136"/>
      <c r="W314" s="86"/>
      <c r="X314" s="86"/>
      <c r="Y314" s="87"/>
      <c r="Z314" s="88"/>
      <c r="AA314" s="35"/>
    </row>
    <row r="315" spans="1:27" ht="14.25" customHeight="1" x14ac:dyDescent="0.25">
      <c r="A315" s="35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136"/>
      <c r="O315" s="85"/>
      <c r="P315" s="90"/>
      <c r="Q315" s="136"/>
      <c r="R315" s="136"/>
      <c r="S315" s="136"/>
      <c r="T315" s="136"/>
      <c r="U315" s="136"/>
      <c r="V315" s="136"/>
      <c r="W315" s="86"/>
      <c r="X315" s="86"/>
      <c r="Y315" s="87"/>
      <c r="Z315" s="88"/>
      <c r="AA315" s="35"/>
    </row>
    <row r="316" spans="1:27" ht="14.25" customHeight="1" x14ac:dyDescent="0.25">
      <c r="A316" s="35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136"/>
      <c r="O316" s="85"/>
      <c r="P316" s="90"/>
      <c r="Q316" s="136"/>
      <c r="R316" s="136"/>
      <c r="S316" s="136"/>
      <c r="T316" s="136"/>
      <c r="U316" s="136"/>
      <c r="V316" s="136"/>
      <c r="W316" s="86"/>
      <c r="X316" s="86"/>
      <c r="Y316" s="87"/>
      <c r="Z316" s="88"/>
      <c r="AA316" s="35"/>
    </row>
    <row r="317" spans="1:27" ht="14.25" customHeight="1" x14ac:dyDescent="0.25">
      <c r="A317" s="35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36"/>
      <c r="O317" s="85"/>
      <c r="P317" s="90"/>
      <c r="Q317" s="136"/>
      <c r="R317" s="136"/>
      <c r="S317" s="136"/>
      <c r="T317" s="136"/>
      <c r="U317" s="136"/>
      <c r="V317" s="136"/>
      <c r="W317" s="86"/>
      <c r="X317" s="86"/>
      <c r="Y317" s="87"/>
      <c r="Z317" s="88"/>
      <c r="AA317" s="35"/>
    </row>
    <row r="318" spans="1:27" ht="14.25" customHeight="1" x14ac:dyDescent="0.25">
      <c r="A318" s="35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136"/>
      <c r="O318" s="85"/>
      <c r="P318" s="90"/>
      <c r="Q318" s="136"/>
      <c r="R318" s="136"/>
      <c r="S318" s="136"/>
      <c r="T318" s="136"/>
      <c r="U318" s="136"/>
      <c r="V318" s="136"/>
      <c r="W318" s="86"/>
      <c r="X318" s="86"/>
      <c r="Y318" s="87"/>
      <c r="Z318" s="88"/>
      <c r="AA318" s="35"/>
    </row>
    <row r="319" spans="1:27" ht="14.25" customHeight="1" x14ac:dyDescent="0.25">
      <c r="A319" s="35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85"/>
      <c r="P319" s="90"/>
      <c r="Q319" s="136"/>
      <c r="R319" s="136"/>
      <c r="S319" s="136"/>
      <c r="T319" s="136"/>
      <c r="U319" s="136"/>
      <c r="V319" s="136"/>
      <c r="W319" s="86"/>
      <c r="X319" s="86"/>
      <c r="Y319" s="87"/>
      <c r="Z319" s="88"/>
      <c r="AA319" s="35"/>
    </row>
    <row r="320" spans="1:27" ht="14.25" customHeight="1" x14ac:dyDescent="0.25">
      <c r="A320" s="35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136"/>
      <c r="O320" s="85"/>
      <c r="P320" s="90"/>
      <c r="Q320" s="136"/>
      <c r="R320" s="136"/>
      <c r="S320" s="136"/>
      <c r="T320" s="136"/>
      <c r="U320" s="136"/>
      <c r="V320" s="136"/>
      <c r="W320" s="86"/>
      <c r="X320" s="86"/>
      <c r="Y320" s="87"/>
      <c r="Z320" s="88"/>
      <c r="AA320" s="35"/>
    </row>
    <row r="321" spans="1:27" ht="14.25" customHeight="1" x14ac:dyDescent="0.25">
      <c r="A321" s="35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136"/>
      <c r="O321" s="85"/>
      <c r="P321" s="90"/>
      <c r="Q321" s="136"/>
      <c r="R321" s="136"/>
      <c r="S321" s="136"/>
      <c r="T321" s="136"/>
      <c r="U321" s="136"/>
      <c r="V321" s="136"/>
      <c r="W321" s="86"/>
      <c r="X321" s="86"/>
      <c r="Y321" s="87"/>
      <c r="Z321" s="88"/>
      <c r="AA321" s="35"/>
    </row>
    <row r="322" spans="1:27" ht="14.25" customHeight="1" x14ac:dyDescent="0.25">
      <c r="A322" s="35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136"/>
      <c r="O322" s="85"/>
      <c r="P322" s="90"/>
      <c r="Q322" s="136"/>
      <c r="R322" s="136"/>
      <c r="S322" s="136"/>
      <c r="T322" s="136"/>
      <c r="U322" s="136"/>
      <c r="V322" s="136"/>
      <c r="W322" s="86"/>
      <c r="X322" s="86"/>
      <c r="Y322" s="87"/>
      <c r="Z322" s="88"/>
      <c r="AA322" s="35"/>
    </row>
    <row r="323" spans="1:27" ht="14.25" customHeight="1" x14ac:dyDescent="0.25">
      <c r="A323" s="35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136"/>
      <c r="O323" s="85"/>
      <c r="P323" s="90"/>
      <c r="Q323" s="136"/>
      <c r="R323" s="136"/>
      <c r="S323" s="136"/>
      <c r="T323" s="136"/>
      <c r="U323" s="136"/>
      <c r="V323" s="136"/>
      <c r="W323" s="86"/>
      <c r="X323" s="86"/>
      <c r="Y323" s="87"/>
      <c r="Z323" s="88"/>
      <c r="AA323" s="35"/>
    </row>
    <row r="324" spans="1:27" ht="14.25" customHeight="1" x14ac:dyDescent="0.25">
      <c r="A324" s="35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136"/>
      <c r="O324" s="85"/>
      <c r="P324" s="90"/>
      <c r="Q324" s="136"/>
      <c r="R324" s="136"/>
      <c r="S324" s="136"/>
      <c r="T324" s="136"/>
      <c r="U324" s="136"/>
      <c r="V324" s="136"/>
      <c r="W324" s="86"/>
      <c r="X324" s="86"/>
      <c r="Y324" s="87"/>
      <c r="Z324" s="88"/>
      <c r="AA324" s="35"/>
    </row>
    <row r="325" spans="1:27" ht="14.25" customHeight="1" x14ac:dyDescent="0.25">
      <c r="A325" s="35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136"/>
      <c r="O325" s="85"/>
      <c r="P325" s="90"/>
      <c r="Q325" s="136"/>
      <c r="R325" s="136"/>
      <c r="S325" s="136"/>
      <c r="T325" s="136"/>
      <c r="U325" s="136"/>
      <c r="V325" s="136"/>
      <c r="W325" s="86"/>
      <c r="X325" s="86"/>
      <c r="Y325" s="87"/>
      <c r="Z325" s="88"/>
      <c r="AA325" s="35"/>
    </row>
    <row r="326" spans="1:27" ht="14.25" customHeight="1" x14ac:dyDescent="0.25">
      <c r="A326" s="35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136"/>
      <c r="O326" s="85"/>
      <c r="P326" s="90"/>
      <c r="Q326" s="136"/>
      <c r="R326" s="136"/>
      <c r="S326" s="136"/>
      <c r="T326" s="136"/>
      <c r="U326" s="136"/>
      <c r="V326" s="136"/>
      <c r="W326" s="86"/>
      <c r="X326" s="86"/>
      <c r="Y326" s="87"/>
      <c r="Z326" s="88"/>
      <c r="AA326" s="35"/>
    </row>
    <row r="327" spans="1:27" ht="14.25" customHeight="1" x14ac:dyDescent="0.25">
      <c r="A327" s="35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136"/>
      <c r="O327" s="85"/>
      <c r="P327" s="90"/>
      <c r="Q327" s="136"/>
      <c r="R327" s="136"/>
      <c r="S327" s="136"/>
      <c r="T327" s="136"/>
      <c r="U327" s="136"/>
      <c r="V327" s="136"/>
      <c r="W327" s="86"/>
      <c r="X327" s="86"/>
      <c r="Y327" s="87"/>
      <c r="Z327" s="88"/>
      <c r="AA327" s="35"/>
    </row>
    <row r="328" spans="1:27" ht="14.25" customHeight="1" x14ac:dyDescent="0.25">
      <c r="A328" s="35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136"/>
      <c r="O328" s="85"/>
      <c r="P328" s="90"/>
      <c r="Q328" s="136"/>
      <c r="R328" s="136"/>
      <c r="S328" s="136"/>
      <c r="T328" s="136"/>
      <c r="U328" s="136"/>
      <c r="V328" s="136"/>
      <c r="W328" s="86"/>
      <c r="X328" s="86"/>
      <c r="Y328" s="87"/>
      <c r="Z328" s="88"/>
      <c r="AA328" s="35"/>
    </row>
    <row r="329" spans="1:27" ht="14.25" customHeight="1" x14ac:dyDescent="0.25">
      <c r="A329" s="35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136"/>
      <c r="O329" s="85"/>
      <c r="P329" s="90"/>
      <c r="Q329" s="136"/>
      <c r="R329" s="136"/>
      <c r="S329" s="136"/>
      <c r="T329" s="136"/>
      <c r="U329" s="136"/>
      <c r="V329" s="136"/>
      <c r="W329" s="86"/>
      <c r="X329" s="86"/>
      <c r="Y329" s="87"/>
      <c r="Z329" s="88"/>
      <c r="AA329" s="35"/>
    </row>
    <row r="330" spans="1:27" ht="14.25" customHeight="1" x14ac:dyDescent="0.25">
      <c r="A330" s="35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136"/>
      <c r="O330" s="85"/>
      <c r="P330" s="90"/>
      <c r="Q330" s="136"/>
      <c r="R330" s="136"/>
      <c r="S330" s="136"/>
      <c r="T330" s="136"/>
      <c r="U330" s="136"/>
      <c r="V330" s="136"/>
      <c r="W330" s="86"/>
      <c r="X330" s="86"/>
      <c r="Y330" s="87"/>
      <c r="Z330" s="88"/>
      <c r="AA330" s="35"/>
    </row>
    <row r="331" spans="1:27" ht="14.25" customHeight="1" x14ac:dyDescent="0.25">
      <c r="A331" s="35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136"/>
      <c r="O331" s="85"/>
      <c r="P331" s="90"/>
      <c r="Q331" s="136"/>
      <c r="R331" s="136"/>
      <c r="S331" s="136"/>
      <c r="T331" s="136"/>
      <c r="U331" s="136"/>
      <c r="V331" s="136"/>
      <c r="W331" s="86"/>
      <c r="X331" s="86"/>
      <c r="Y331" s="87"/>
      <c r="Z331" s="88"/>
      <c r="AA331" s="35"/>
    </row>
    <row r="332" spans="1:27" ht="14.25" customHeight="1" x14ac:dyDescent="0.25">
      <c r="A332" s="35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136"/>
      <c r="O332" s="85"/>
      <c r="P332" s="90"/>
      <c r="Q332" s="136"/>
      <c r="R332" s="136"/>
      <c r="S332" s="136"/>
      <c r="T332" s="136"/>
      <c r="U332" s="136"/>
      <c r="V332" s="136"/>
      <c r="W332" s="86"/>
      <c r="X332" s="86"/>
      <c r="Y332" s="87"/>
      <c r="Z332" s="88"/>
      <c r="AA332" s="35"/>
    </row>
    <row r="333" spans="1:27" ht="14.25" customHeight="1" x14ac:dyDescent="0.25">
      <c r="A333" s="35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136"/>
      <c r="O333" s="85"/>
      <c r="P333" s="90"/>
      <c r="Q333" s="136"/>
      <c r="R333" s="136"/>
      <c r="S333" s="136"/>
      <c r="T333" s="136"/>
      <c r="U333" s="136"/>
      <c r="V333" s="136"/>
      <c r="W333" s="86"/>
      <c r="X333" s="86"/>
      <c r="Y333" s="87"/>
      <c r="Z333" s="88"/>
      <c r="AA333" s="35"/>
    </row>
    <row r="334" spans="1:27" ht="14.25" customHeight="1" x14ac:dyDescent="0.25">
      <c r="A334" s="35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36"/>
      <c r="O334" s="85"/>
      <c r="P334" s="90"/>
      <c r="Q334" s="136"/>
      <c r="R334" s="136"/>
      <c r="S334" s="136"/>
      <c r="T334" s="136"/>
      <c r="U334" s="136"/>
      <c r="V334" s="136"/>
      <c r="W334" s="86"/>
      <c r="X334" s="86"/>
      <c r="Y334" s="87"/>
      <c r="Z334" s="88"/>
      <c r="AA334" s="35"/>
    </row>
    <row r="335" spans="1:27" ht="14.25" customHeight="1" x14ac:dyDescent="0.25">
      <c r="A335" s="35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36"/>
      <c r="O335" s="85"/>
      <c r="P335" s="90"/>
      <c r="Q335" s="136"/>
      <c r="R335" s="136"/>
      <c r="S335" s="136"/>
      <c r="T335" s="136"/>
      <c r="U335" s="136"/>
      <c r="V335" s="136"/>
      <c r="W335" s="86"/>
      <c r="X335" s="86"/>
      <c r="Y335" s="87"/>
      <c r="Z335" s="88"/>
      <c r="AA335" s="35"/>
    </row>
    <row r="336" spans="1:27" ht="14.25" customHeight="1" x14ac:dyDescent="0.25">
      <c r="A336" s="35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136"/>
      <c r="O336" s="85"/>
      <c r="P336" s="90"/>
      <c r="Q336" s="136"/>
      <c r="R336" s="136"/>
      <c r="S336" s="136"/>
      <c r="T336" s="136"/>
      <c r="U336" s="136"/>
      <c r="V336" s="136"/>
      <c r="W336" s="86"/>
      <c r="X336" s="86"/>
      <c r="Y336" s="87"/>
      <c r="Z336" s="88"/>
      <c r="AA336" s="35"/>
    </row>
    <row r="337" spans="1:27" ht="14.25" customHeight="1" x14ac:dyDescent="0.25">
      <c r="A337" s="35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36"/>
      <c r="O337" s="85"/>
      <c r="P337" s="90"/>
      <c r="Q337" s="136"/>
      <c r="R337" s="136"/>
      <c r="S337" s="136"/>
      <c r="T337" s="136"/>
      <c r="U337" s="136"/>
      <c r="V337" s="136"/>
      <c r="W337" s="86"/>
      <c r="X337" s="86"/>
      <c r="Y337" s="87"/>
      <c r="Z337" s="88"/>
      <c r="AA337" s="35"/>
    </row>
    <row r="338" spans="1:27" ht="14.25" customHeight="1" x14ac:dyDescent="0.25">
      <c r="A338" s="35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36"/>
      <c r="O338" s="85"/>
      <c r="P338" s="90"/>
      <c r="Q338" s="136"/>
      <c r="R338" s="136"/>
      <c r="S338" s="136"/>
      <c r="T338" s="136"/>
      <c r="U338" s="136"/>
      <c r="V338" s="136"/>
      <c r="W338" s="86"/>
      <c r="X338" s="86"/>
      <c r="Y338" s="87"/>
      <c r="Z338" s="88"/>
      <c r="AA338" s="35"/>
    </row>
    <row r="339" spans="1:27" ht="14.25" customHeight="1" x14ac:dyDescent="0.25">
      <c r="A339" s="35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136"/>
      <c r="O339" s="85"/>
      <c r="P339" s="90"/>
      <c r="Q339" s="136"/>
      <c r="R339" s="136"/>
      <c r="S339" s="136"/>
      <c r="T339" s="136"/>
      <c r="U339" s="136"/>
      <c r="V339" s="136"/>
      <c r="W339" s="86"/>
      <c r="X339" s="86"/>
      <c r="Y339" s="87"/>
      <c r="Z339" s="88"/>
      <c r="AA339" s="35"/>
    </row>
    <row r="340" spans="1:27" ht="14.25" customHeight="1" x14ac:dyDescent="0.25">
      <c r="A340" s="35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136"/>
      <c r="O340" s="85"/>
      <c r="P340" s="90"/>
      <c r="Q340" s="136"/>
      <c r="R340" s="136"/>
      <c r="S340" s="136"/>
      <c r="T340" s="136"/>
      <c r="U340" s="136"/>
      <c r="V340" s="136"/>
      <c r="W340" s="86"/>
      <c r="X340" s="86"/>
      <c r="Y340" s="87"/>
      <c r="Z340" s="88"/>
      <c r="AA340" s="35"/>
    </row>
    <row r="341" spans="1:27" ht="14.25" customHeight="1" x14ac:dyDescent="0.25">
      <c r="A341" s="35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36"/>
      <c r="O341" s="85"/>
      <c r="P341" s="90"/>
      <c r="Q341" s="136"/>
      <c r="R341" s="136"/>
      <c r="S341" s="136"/>
      <c r="T341" s="136"/>
      <c r="U341" s="136"/>
      <c r="V341" s="136"/>
      <c r="W341" s="86"/>
      <c r="X341" s="86"/>
      <c r="Y341" s="87"/>
      <c r="Z341" s="88"/>
      <c r="AA341" s="35"/>
    </row>
    <row r="342" spans="1:27" ht="14.25" customHeight="1" x14ac:dyDescent="0.25">
      <c r="A342" s="35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36"/>
      <c r="O342" s="85"/>
      <c r="P342" s="90"/>
      <c r="Q342" s="136"/>
      <c r="R342" s="136"/>
      <c r="S342" s="136"/>
      <c r="T342" s="136"/>
      <c r="U342" s="136"/>
      <c r="V342" s="136"/>
      <c r="W342" s="86"/>
      <c r="X342" s="86"/>
      <c r="Y342" s="87"/>
      <c r="Z342" s="88"/>
      <c r="AA342" s="35"/>
    </row>
    <row r="343" spans="1:27" ht="14.25" customHeight="1" x14ac:dyDescent="0.25">
      <c r="A343" s="35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136"/>
      <c r="O343" s="85"/>
      <c r="P343" s="90"/>
      <c r="Q343" s="136"/>
      <c r="R343" s="136"/>
      <c r="S343" s="136"/>
      <c r="T343" s="136"/>
      <c r="U343" s="136"/>
      <c r="V343" s="136"/>
      <c r="W343" s="86"/>
      <c r="X343" s="86"/>
      <c r="Y343" s="87"/>
      <c r="Z343" s="88"/>
      <c r="AA343" s="35"/>
    </row>
    <row r="344" spans="1:27" ht="14.25" customHeight="1" x14ac:dyDescent="0.25">
      <c r="A344" s="35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136"/>
      <c r="O344" s="85"/>
      <c r="P344" s="90"/>
      <c r="Q344" s="136"/>
      <c r="R344" s="136"/>
      <c r="S344" s="136"/>
      <c r="T344" s="136"/>
      <c r="U344" s="136"/>
      <c r="V344" s="136"/>
      <c r="W344" s="86"/>
      <c r="X344" s="86"/>
      <c r="Y344" s="87"/>
      <c r="Z344" s="88"/>
      <c r="AA344" s="35"/>
    </row>
    <row r="345" spans="1:27" ht="14.25" customHeight="1" x14ac:dyDescent="0.25">
      <c r="A345" s="35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36"/>
      <c r="O345" s="85"/>
      <c r="P345" s="90"/>
      <c r="Q345" s="136"/>
      <c r="R345" s="136"/>
      <c r="S345" s="136"/>
      <c r="T345" s="136"/>
      <c r="U345" s="136"/>
      <c r="V345" s="136"/>
      <c r="W345" s="86"/>
      <c r="X345" s="86"/>
      <c r="Y345" s="87"/>
      <c r="Z345" s="88"/>
      <c r="AA345" s="35"/>
    </row>
    <row r="346" spans="1:27" ht="14.25" customHeight="1" x14ac:dyDescent="0.25">
      <c r="A346" s="35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36"/>
      <c r="O346" s="85"/>
      <c r="P346" s="90"/>
      <c r="Q346" s="136"/>
      <c r="R346" s="136"/>
      <c r="S346" s="136"/>
      <c r="T346" s="136"/>
      <c r="U346" s="136"/>
      <c r="V346" s="136"/>
      <c r="W346" s="86"/>
      <c r="X346" s="86"/>
      <c r="Y346" s="87"/>
      <c r="Z346" s="88"/>
      <c r="AA346" s="35"/>
    </row>
    <row r="347" spans="1:27" ht="14.25" customHeight="1" x14ac:dyDescent="0.25">
      <c r="A347" s="35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136"/>
      <c r="O347" s="85"/>
      <c r="P347" s="90"/>
      <c r="Q347" s="136"/>
      <c r="R347" s="136"/>
      <c r="S347" s="136"/>
      <c r="T347" s="136"/>
      <c r="U347" s="136"/>
      <c r="V347" s="136"/>
      <c r="W347" s="86"/>
      <c r="X347" s="86"/>
      <c r="Y347" s="87"/>
      <c r="Z347" s="88"/>
      <c r="AA347" s="35"/>
    </row>
    <row r="348" spans="1:27" ht="14.25" customHeight="1" x14ac:dyDescent="0.25">
      <c r="A348" s="35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136"/>
      <c r="O348" s="85"/>
      <c r="P348" s="90"/>
      <c r="Q348" s="136"/>
      <c r="R348" s="136"/>
      <c r="S348" s="136"/>
      <c r="T348" s="136"/>
      <c r="U348" s="136"/>
      <c r="V348" s="136"/>
      <c r="W348" s="86"/>
      <c r="X348" s="86"/>
      <c r="Y348" s="87"/>
      <c r="Z348" s="88"/>
      <c r="AA348" s="35"/>
    </row>
    <row r="349" spans="1:27" ht="14.25" customHeight="1" x14ac:dyDescent="0.25">
      <c r="A349" s="35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136"/>
      <c r="O349" s="85"/>
      <c r="P349" s="90"/>
      <c r="Q349" s="136"/>
      <c r="R349" s="136"/>
      <c r="S349" s="136"/>
      <c r="T349" s="136"/>
      <c r="U349" s="136"/>
      <c r="V349" s="136"/>
      <c r="W349" s="86"/>
      <c r="X349" s="86"/>
      <c r="Y349" s="87"/>
      <c r="Z349" s="88"/>
      <c r="AA349" s="35"/>
    </row>
    <row r="350" spans="1:27" ht="14.25" customHeight="1" x14ac:dyDescent="0.25">
      <c r="A350" s="35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136"/>
      <c r="O350" s="85"/>
      <c r="P350" s="90"/>
      <c r="Q350" s="136"/>
      <c r="R350" s="136"/>
      <c r="S350" s="136"/>
      <c r="T350" s="136"/>
      <c r="U350" s="136"/>
      <c r="V350" s="136"/>
      <c r="W350" s="86"/>
      <c r="X350" s="86"/>
      <c r="Y350" s="87"/>
      <c r="Z350" s="88"/>
      <c r="AA350" s="35"/>
    </row>
    <row r="351" spans="1:27" ht="14.25" customHeight="1" x14ac:dyDescent="0.25">
      <c r="A351" s="35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136"/>
      <c r="O351" s="85"/>
      <c r="P351" s="90"/>
      <c r="Q351" s="136"/>
      <c r="R351" s="136"/>
      <c r="S351" s="136"/>
      <c r="T351" s="136"/>
      <c r="U351" s="136"/>
      <c r="V351" s="136"/>
      <c r="W351" s="86"/>
      <c r="X351" s="86"/>
      <c r="Y351" s="87"/>
      <c r="Z351" s="88"/>
      <c r="AA351" s="35"/>
    </row>
    <row r="352" spans="1:27" ht="14.25" customHeight="1" x14ac:dyDescent="0.25">
      <c r="A352" s="35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136"/>
      <c r="O352" s="85"/>
      <c r="P352" s="90"/>
      <c r="Q352" s="136"/>
      <c r="R352" s="136"/>
      <c r="S352" s="136"/>
      <c r="T352" s="136"/>
      <c r="U352" s="136"/>
      <c r="V352" s="136"/>
      <c r="W352" s="86"/>
      <c r="X352" s="86"/>
      <c r="Y352" s="87"/>
      <c r="Z352" s="88"/>
      <c r="AA352" s="35"/>
    </row>
    <row r="353" spans="1:32" ht="14.25" customHeight="1" x14ac:dyDescent="0.25">
      <c r="A353" s="35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136"/>
      <c r="O353" s="85"/>
      <c r="P353" s="90"/>
      <c r="Q353" s="136"/>
      <c r="R353" s="136"/>
      <c r="S353" s="136"/>
      <c r="T353" s="136"/>
      <c r="U353" s="136"/>
      <c r="V353" s="136"/>
      <c r="W353" s="86"/>
      <c r="X353" s="86"/>
      <c r="Y353" s="87"/>
      <c r="Z353" s="88"/>
      <c r="AA353" s="35"/>
    </row>
    <row r="354" spans="1:32" ht="14.25" customHeight="1" x14ac:dyDescent="0.25"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136"/>
      <c r="O354" s="85"/>
      <c r="P354" s="90"/>
      <c r="Q354" s="136"/>
      <c r="R354" s="136"/>
      <c r="S354" s="136"/>
      <c r="T354" s="136"/>
      <c r="U354" s="136"/>
      <c r="V354" s="136"/>
      <c r="W354" s="86"/>
      <c r="X354" s="86"/>
      <c r="Y354" s="87"/>
      <c r="Z354" s="88"/>
      <c r="AA354" s="35"/>
    </row>
    <row r="355" spans="1:32" ht="14.25" customHeight="1" x14ac:dyDescent="0.25"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136"/>
      <c r="O355" s="85"/>
      <c r="P355" s="90"/>
      <c r="Q355" s="136"/>
      <c r="R355" s="136"/>
      <c r="S355" s="136"/>
      <c r="T355" s="136"/>
      <c r="U355" s="136"/>
      <c r="V355" s="136"/>
      <c r="W355" s="86"/>
      <c r="X355" s="86"/>
      <c r="Y355" s="87"/>
      <c r="Z355" s="88"/>
      <c r="AA355" s="35"/>
    </row>
    <row r="356" spans="1:32" ht="14.25" customHeight="1" x14ac:dyDescent="0.25">
      <c r="A356" s="61"/>
    </row>
    <row r="357" spans="1:32" ht="14.25" customHeight="1" x14ac:dyDescent="0.25"/>
    <row r="358" spans="1:32" ht="14.25" customHeight="1" x14ac:dyDescent="0.25">
      <c r="A358" s="70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6"/>
      <c r="M358" s="36"/>
      <c r="N358" s="36"/>
      <c r="O358" s="36"/>
      <c r="P358" s="35"/>
      <c r="Q358" s="35"/>
      <c r="R358" s="35"/>
      <c r="S358" s="37"/>
      <c r="T358" s="37"/>
      <c r="U358" s="37"/>
      <c r="V358" s="37"/>
      <c r="W358" s="36"/>
      <c r="X358" s="35"/>
      <c r="Y358" s="35"/>
      <c r="Z358" s="35"/>
      <c r="AA358" s="35"/>
      <c r="AB358" s="35"/>
      <c r="AC358" s="35"/>
      <c r="AD358" s="35"/>
      <c r="AE358" s="35"/>
      <c r="AF358" s="35"/>
    </row>
    <row r="359" spans="1:32" ht="14.25" customHeight="1" x14ac:dyDescent="0.25"/>
    <row r="360" spans="1:32" ht="14.25" customHeight="1" x14ac:dyDescent="0.25">
      <c r="B360" s="140"/>
      <c r="C360" s="141"/>
      <c r="D360" s="141"/>
      <c r="E360" s="41"/>
      <c r="F360" s="41"/>
      <c r="G360" s="41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41"/>
      <c r="Z360" s="34"/>
      <c r="AA360" s="70"/>
      <c r="AF360" s="70"/>
    </row>
    <row r="361" spans="1:32" ht="14.25" customHeight="1" x14ac:dyDescent="0.25">
      <c r="B361" s="137"/>
      <c r="C361" s="137"/>
      <c r="D361" s="137"/>
      <c r="E361" s="89"/>
      <c r="F361" s="89"/>
      <c r="G361" s="89"/>
      <c r="H361" s="138"/>
      <c r="I361" s="138"/>
      <c r="J361" s="138"/>
      <c r="K361" s="138"/>
      <c r="L361" s="139"/>
      <c r="M361" s="139"/>
      <c r="N361" s="139"/>
      <c r="O361" s="139"/>
      <c r="P361" s="139"/>
      <c r="Q361" s="139"/>
      <c r="R361" s="139"/>
      <c r="S361" s="139"/>
      <c r="T361" s="139"/>
      <c r="U361" s="139"/>
      <c r="V361" s="139"/>
      <c r="W361" s="91"/>
      <c r="Z361" s="93"/>
    </row>
    <row r="362" spans="1:32" ht="14.25" customHeight="1" x14ac:dyDescent="0.25">
      <c r="B362" s="137"/>
      <c r="C362" s="137"/>
      <c r="D362" s="137"/>
      <c r="E362" s="89"/>
      <c r="F362" s="89"/>
      <c r="G362" s="89"/>
      <c r="H362" s="138"/>
      <c r="I362" s="138"/>
      <c r="J362" s="138"/>
      <c r="K362" s="138"/>
      <c r="L362" s="139"/>
      <c r="M362" s="139"/>
      <c r="N362" s="139"/>
      <c r="O362" s="139"/>
      <c r="P362" s="139"/>
      <c r="Q362" s="139"/>
      <c r="R362" s="139"/>
      <c r="S362" s="139"/>
      <c r="T362" s="139"/>
      <c r="U362" s="139"/>
      <c r="V362" s="139"/>
      <c r="W362" s="91"/>
      <c r="Z362" s="93"/>
    </row>
    <row r="363" spans="1:32" ht="14.25" customHeight="1" x14ac:dyDescent="0.25">
      <c r="B363" s="137"/>
      <c r="C363" s="137"/>
      <c r="D363" s="137"/>
      <c r="E363" s="89"/>
      <c r="F363" s="89"/>
      <c r="G363" s="89"/>
      <c r="H363" s="138"/>
      <c r="I363" s="138"/>
      <c r="J363" s="138"/>
      <c r="K363" s="138"/>
      <c r="L363" s="139"/>
      <c r="M363" s="139"/>
      <c r="N363" s="139"/>
      <c r="O363" s="139"/>
      <c r="P363" s="139"/>
      <c r="Q363" s="139"/>
      <c r="R363" s="139"/>
      <c r="S363" s="139"/>
      <c r="T363" s="139"/>
      <c r="U363" s="139"/>
      <c r="V363" s="139"/>
      <c r="W363" s="91"/>
      <c r="Z363" s="93"/>
    </row>
    <row r="364" spans="1:32" ht="14.25" customHeight="1" x14ac:dyDescent="0.25">
      <c r="B364" s="137"/>
      <c r="C364" s="137"/>
      <c r="D364" s="137"/>
      <c r="E364" s="89"/>
      <c r="F364" s="89"/>
      <c r="G364" s="89"/>
      <c r="H364" s="138"/>
      <c r="I364" s="138"/>
      <c r="J364" s="138"/>
      <c r="K364" s="138"/>
      <c r="L364" s="139"/>
      <c r="M364" s="139"/>
      <c r="N364" s="139"/>
      <c r="O364" s="139"/>
      <c r="P364" s="139"/>
      <c r="Q364" s="139"/>
      <c r="R364" s="139"/>
      <c r="S364" s="139"/>
      <c r="T364" s="139"/>
      <c r="U364" s="139"/>
      <c r="V364" s="139"/>
      <c r="W364" s="91"/>
      <c r="Z364" s="93"/>
    </row>
    <row r="365" spans="1:32" ht="14.25" customHeight="1" x14ac:dyDescent="0.25">
      <c r="B365" s="137"/>
      <c r="C365" s="137"/>
      <c r="D365" s="137"/>
      <c r="E365" s="89"/>
      <c r="F365" s="89"/>
      <c r="G365" s="89"/>
      <c r="H365" s="138"/>
      <c r="I365" s="138"/>
      <c r="J365" s="138"/>
      <c r="K365" s="138"/>
      <c r="L365" s="139"/>
      <c r="M365" s="139"/>
      <c r="N365" s="139"/>
      <c r="O365" s="139"/>
      <c r="P365" s="139"/>
      <c r="Q365" s="139"/>
      <c r="R365" s="139"/>
      <c r="S365" s="139"/>
      <c r="T365" s="139"/>
      <c r="U365" s="139"/>
      <c r="V365" s="139"/>
      <c r="W365" s="91"/>
      <c r="Z365" s="93"/>
    </row>
    <row r="366" spans="1:32" ht="14.25" customHeight="1" x14ac:dyDescent="0.25">
      <c r="B366" s="137"/>
      <c r="C366" s="137"/>
      <c r="D366" s="137"/>
      <c r="E366" s="89"/>
      <c r="F366" s="89"/>
      <c r="G366" s="89"/>
      <c r="H366" s="138"/>
      <c r="I366" s="138"/>
      <c r="J366" s="138"/>
      <c r="K366" s="138"/>
      <c r="L366" s="139"/>
      <c r="M366" s="139"/>
      <c r="N366" s="139"/>
      <c r="O366" s="139"/>
      <c r="P366" s="139"/>
      <c r="Q366" s="139"/>
      <c r="R366" s="139"/>
      <c r="S366" s="139"/>
      <c r="T366" s="139"/>
      <c r="U366" s="139"/>
      <c r="V366" s="139"/>
      <c r="W366" s="91"/>
      <c r="Z366" s="93"/>
    </row>
    <row r="367" spans="1:32" ht="14.25" customHeight="1" x14ac:dyDescent="0.25">
      <c r="B367" s="137"/>
      <c r="C367" s="137"/>
      <c r="D367" s="137"/>
      <c r="E367" s="89"/>
      <c r="F367" s="89"/>
      <c r="G367" s="89"/>
      <c r="H367" s="138"/>
      <c r="I367" s="138"/>
      <c r="J367" s="138"/>
      <c r="K367" s="138"/>
      <c r="L367" s="139"/>
      <c r="M367" s="139"/>
      <c r="N367" s="139"/>
      <c r="O367" s="139"/>
      <c r="P367" s="139"/>
      <c r="Q367" s="139"/>
      <c r="R367" s="139"/>
      <c r="S367" s="139"/>
      <c r="T367" s="139"/>
      <c r="U367" s="139"/>
      <c r="V367" s="139"/>
      <c r="W367" s="91"/>
      <c r="Z367" s="93"/>
    </row>
    <row r="368" spans="1:32" ht="14.25" customHeight="1" x14ac:dyDescent="0.25">
      <c r="B368" s="137"/>
      <c r="C368" s="137"/>
      <c r="D368" s="137"/>
      <c r="E368" s="89"/>
      <c r="F368" s="89"/>
      <c r="G368" s="89"/>
      <c r="H368" s="138"/>
      <c r="I368" s="138"/>
      <c r="J368" s="138"/>
      <c r="K368" s="138"/>
      <c r="L368" s="139"/>
      <c r="M368" s="139"/>
      <c r="N368" s="139"/>
      <c r="O368" s="139"/>
      <c r="P368" s="139"/>
      <c r="Q368" s="139"/>
      <c r="R368" s="139"/>
      <c r="S368" s="139"/>
      <c r="T368" s="139"/>
      <c r="U368" s="139"/>
      <c r="V368" s="139"/>
      <c r="W368" s="91"/>
      <c r="Z368" s="93"/>
    </row>
    <row r="369" spans="1:30" ht="14.25" customHeight="1" x14ac:dyDescent="0.25">
      <c r="B369" s="137"/>
      <c r="C369" s="137"/>
      <c r="D369" s="137"/>
      <c r="E369" s="89"/>
      <c r="F369" s="89"/>
      <c r="G369" s="89"/>
      <c r="H369" s="138"/>
      <c r="I369" s="138"/>
      <c r="J369" s="138"/>
      <c r="K369" s="138"/>
      <c r="L369" s="139"/>
      <c r="M369" s="139"/>
      <c r="N369" s="139"/>
      <c r="O369" s="139"/>
      <c r="P369" s="139"/>
      <c r="Q369" s="139"/>
      <c r="R369" s="139"/>
      <c r="S369" s="139"/>
      <c r="T369" s="139"/>
      <c r="U369" s="139"/>
      <c r="V369" s="139"/>
      <c r="W369" s="91"/>
      <c r="Z369" s="93"/>
    </row>
    <row r="370" spans="1:30" ht="14.25" customHeight="1" x14ac:dyDescent="0.25">
      <c r="B370" s="137"/>
      <c r="C370" s="137"/>
      <c r="D370" s="137"/>
      <c r="E370" s="89"/>
      <c r="F370" s="89"/>
      <c r="G370" s="89"/>
      <c r="H370" s="138"/>
      <c r="I370" s="138"/>
      <c r="J370" s="138"/>
      <c r="K370" s="138"/>
      <c r="L370" s="139"/>
      <c r="M370" s="139"/>
      <c r="N370" s="139"/>
      <c r="O370" s="139"/>
      <c r="P370" s="139"/>
      <c r="Q370" s="139"/>
      <c r="R370" s="139"/>
      <c r="S370" s="139"/>
      <c r="T370" s="139"/>
      <c r="U370" s="139"/>
      <c r="V370" s="139"/>
      <c r="W370" s="91"/>
      <c r="Z370" s="93"/>
    </row>
    <row r="371" spans="1:30" ht="14.25" customHeight="1" x14ac:dyDescent="0.25">
      <c r="B371" s="137"/>
      <c r="C371" s="137"/>
      <c r="D371" s="137"/>
      <c r="E371" s="89"/>
      <c r="F371" s="89"/>
      <c r="G371" s="89"/>
      <c r="H371" s="138"/>
      <c r="I371" s="138"/>
      <c r="J371" s="138"/>
      <c r="K371" s="138"/>
      <c r="L371" s="139"/>
      <c r="M371" s="139"/>
      <c r="N371" s="139"/>
      <c r="O371" s="139"/>
      <c r="P371" s="139"/>
      <c r="Q371" s="139"/>
      <c r="R371" s="139"/>
      <c r="S371" s="139"/>
      <c r="T371" s="139"/>
      <c r="U371" s="139"/>
      <c r="V371" s="139"/>
      <c r="W371" s="91"/>
      <c r="Z371" s="93"/>
    </row>
    <row r="372" spans="1:30" ht="14.25" customHeight="1" x14ac:dyDescent="0.25">
      <c r="B372" s="137"/>
      <c r="C372" s="137"/>
      <c r="D372" s="137"/>
      <c r="E372" s="89"/>
      <c r="F372" s="89"/>
      <c r="G372" s="89"/>
      <c r="H372" s="138"/>
      <c r="I372" s="138"/>
      <c r="J372" s="138"/>
      <c r="K372" s="138"/>
      <c r="L372" s="139"/>
      <c r="M372" s="139"/>
      <c r="N372" s="139"/>
      <c r="O372" s="139"/>
      <c r="P372" s="139"/>
      <c r="Q372" s="139"/>
      <c r="R372" s="139"/>
      <c r="S372" s="139"/>
      <c r="T372" s="139"/>
      <c r="U372" s="139"/>
      <c r="V372" s="139"/>
      <c r="W372" s="91"/>
      <c r="Z372" s="93"/>
    </row>
    <row r="373" spans="1:30" ht="14.25" customHeight="1" x14ac:dyDescent="0.25">
      <c r="B373" s="137"/>
      <c r="C373" s="137"/>
      <c r="D373" s="137"/>
      <c r="E373" s="89"/>
      <c r="F373" s="89"/>
      <c r="G373" s="89"/>
      <c r="H373" s="138"/>
      <c r="I373" s="138"/>
      <c r="J373" s="138"/>
      <c r="K373" s="138"/>
      <c r="L373" s="139"/>
      <c r="M373" s="139"/>
      <c r="N373" s="139"/>
      <c r="O373" s="139"/>
      <c r="P373" s="139"/>
      <c r="Q373" s="139"/>
      <c r="R373" s="139"/>
      <c r="S373" s="139"/>
      <c r="T373" s="139"/>
      <c r="U373" s="139"/>
      <c r="V373" s="139"/>
      <c r="W373" s="91"/>
      <c r="Z373" s="93"/>
    </row>
    <row r="374" spans="1:30" ht="14.25" customHeight="1" x14ac:dyDescent="0.25">
      <c r="B374" s="137"/>
      <c r="C374" s="137"/>
      <c r="D374" s="137"/>
      <c r="E374" s="89"/>
      <c r="F374" s="89"/>
      <c r="G374" s="89"/>
      <c r="H374" s="138"/>
      <c r="I374" s="138"/>
      <c r="J374" s="138"/>
      <c r="K374" s="138"/>
      <c r="L374" s="139"/>
      <c r="M374" s="139"/>
      <c r="N374" s="139"/>
      <c r="O374" s="139"/>
      <c r="P374" s="139"/>
      <c r="Q374" s="139"/>
      <c r="R374" s="139"/>
      <c r="S374" s="139"/>
      <c r="T374" s="139"/>
      <c r="U374" s="139"/>
      <c r="V374" s="139"/>
      <c r="W374" s="91"/>
      <c r="Z374" s="93"/>
    </row>
    <row r="375" spans="1:30" ht="14.25" customHeight="1" x14ac:dyDescent="0.25">
      <c r="B375" s="137"/>
      <c r="C375" s="137"/>
      <c r="D375" s="137"/>
      <c r="E375" s="89"/>
      <c r="F375" s="89"/>
      <c r="G375" s="89"/>
      <c r="H375" s="138"/>
      <c r="I375" s="138"/>
      <c r="J375" s="138"/>
      <c r="K375" s="138"/>
      <c r="L375" s="139"/>
      <c r="M375" s="139"/>
      <c r="N375" s="139"/>
      <c r="O375" s="139"/>
      <c r="P375" s="139"/>
      <c r="Q375" s="139"/>
      <c r="R375" s="139"/>
      <c r="S375" s="139"/>
      <c r="T375" s="139"/>
      <c r="U375" s="139"/>
      <c r="V375" s="139"/>
      <c r="W375" s="91"/>
      <c r="Z375" s="93"/>
    </row>
    <row r="376" spans="1:30" ht="14.25" customHeight="1" x14ac:dyDescent="0.25">
      <c r="B376" s="137"/>
      <c r="C376" s="137"/>
      <c r="D376" s="137"/>
      <c r="E376" s="89"/>
      <c r="F376" s="89"/>
      <c r="G376" s="89"/>
      <c r="H376" s="138"/>
      <c r="I376" s="138"/>
      <c r="J376" s="138"/>
      <c r="K376" s="138"/>
      <c r="L376" s="139"/>
      <c r="M376" s="139"/>
      <c r="N376" s="139"/>
      <c r="O376" s="139"/>
      <c r="P376" s="139"/>
      <c r="Q376" s="139"/>
      <c r="R376" s="139"/>
      <c r="S376" s="139"/>
      <c r="T376" s="139"/>
      <c r="U376" s="139"/>
      <c r="V376" s="139"/>
      <c r="W376" s="91"/>
      <c r="Z376" s="93"/>
    </row>
    <row r="377" spans="1:30" ht="14.25" customHeight="1" x14ac:dyDescent="0.25">
      <c r="B377" s="137"/>
      <c r="C377" s="137"/>
      <c r="D377" s="137"/>
      <c r="E377" s="89"/>
      <c r="F377" s="89"/>
      <c r="G377" s="89"/>
      <c r="H377" s="138"/>
      <c r="I377" s="138"/>
      <c r="J377" s="138"/>
      <c r="K377" s="138"/>
      <c r="L377" s="139"/>
      <c r="M377" s="139"/>
      <c r="N377" s="139"/>
      <c r="O377" s="139"/>
      <c r="P377" s="139"/>
      <c r="Q377" s="139"/>
      <c r="R377" s="139"/>
      <c r="S377" s="139"/>
      <c r="T377" s="139"/>
      <c r="U377" s="139"/>
      <c r="V377" s="139"/>
      <c r="W377" s="91"/>
      <c r="Z377" s="93"/>
    </row>
    <row r="378" spans="1:30" ht="14.25" customHeight="1" x14ac:dyDescent="0.25">
      <c r="B378" s="137"/>
      <c r="C378" s="137"/>
      <c r="D378" s="137"/>
      <c r="E378" s="89"/>
      <c r="F378" s="89"/>
      <c r="G378" s="89"/>
      <c r="H378" s="138"/>
      <c r="I378" s="138"/>
      <c r="J378" s="138"/>
      <c r="K378" s="138"/>
      <c r="L378" s="139"/>
      <c r="M378" s="139"/>
      <c r="N378" s="139"/>
      <c r="O378" s="139"/>
      <c r="P378" s="139"/>
      <c r="Q378" s="139"/>
      <c r="R378" s="139"/>
      <c r="S378" s="139"/>
      <c r="T378" s="139"/>
      <c r="U378" s="139"/>
      <c r="V378" s="139"/>
      <c r="W378" s="91"/>
      <c r="Z378" s="93"/>
    </row>
    <row r="379" spans="1:30" ht="14.25" customHeight="1" x14ac:dyDescent="0.25">
      <c r="L379" s="95"/>
      <c r="M379" s="95"/>
      <c r="N379" s="95"/>
      <c r="O379" s="95"/>
      <c r="P379" s="95"/>
      <c r="Q379" s="95"/>
      <c r="Z379" s="92"/>
      <c r="AA379" s="91"/>
    </row>
    <row r="380" spans="1:30" ht="14.25" customHeight="1" x14ac:dyDescent="0.25">
      <c r="A380" s="35"/>
      <c r="K380" s="95"/>
      <c r="L380" s="95"/>
      <c r="M380" s="95"/>
      <c r="N380" s="95"/>
      <c r="O380" s="95"/>
      <c r="P380" s="95"/>
    </row>
    <row r="381" spans="1:30" ht="14.25" customHeight="1" x14ac:dyDescent="0.25">
      <c r="A381" s="35"/>
      <c r="B381" s="140"/>
      <c r="C381" s="141"/>
      <c r="D381" s="141"/>
      <c r="E381" s="142"/>
      <c r="F381" s="142"/>
      <c r="G381" s="142"/>
      <c r="H381" s="142"/>
      <c r="I381" s="142"/>
      <c r="J381" s="142"/>
      <c r="K381" s="142"/>
      <c r="L381" s="142"/>
      <c r="M381" s="142"/>
      <c r="N381" s="142"/>
      <c r="O381" s="41"/>
      <c r="P381" s="41"/>
      <c r="Q381" s="41"/>
      <c r="R381" s="140"/>
      <c r="S381" s="140"/>
      <c r="T381" s="140"/>
      <c r="U381" s="140"/>
      <c r="V381" s="140"/>
      <c r="W381" s="140"/>
      <c r="X381" s="41"/>
      <c r="Y381" s="41"/>
      <c r="Z381" s="41"/>
      <c r="AA381" s="41"/>
    </row>
    <row r="382" spans="1:30" ht="14.25" customHeight="1" x14ac:dyDescent="0.25">
      <c r="A382" s="35"/>
      <c r="B382" s="136"/>
      <c r="C382" s="136"/>
      <c r="D382" s="136"/>
      <c r="E382" s="136"/>
      <c r="F382" s="136"/>
      <c r="G382" s="136"/>
      <c r="H382" s="136"/>
      <c r="I382" s="136"/>
      <c r="J382" s="136"/>
      <c r="K382" s="136"/>
      <c r="L382" s="136"/>
      <c r="M382" s="136"/>
      <c r="N382" s="136"/>
      <c r="O382" s="85"/>
      <c r="P382" s="90"/>
      <c r="Q382" s="90"/>
      <c r="R382" s="136"/>
      <c r="S382" s="136"/>
      <c r="T382" s="136"/>
      <c r="U382" s="136"/>
      <c r="V382" s="136"/>
      <c r="W382" s="136"/>
      <c r="X382" s="86"/>
      <c r="Y382" s="86"/>
      <c r="Z382" s="87"/>
      <c r="AA382" s="88"/>
      <c r="AB382" s="35"/>
      <c r="AC382" s="35"/>
      <c r="AD382" s="35"/>
    </row>
    <row r="383" spans="1:30" ht="14.25" customHeight="1" x14ac:dyDescent="0.25">
      <c r="A383" s="35"/>
      <c r="B383" s="136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136"/>
      <c r="O383" s="85"/>
      <c r="P383" s="90"/>
      <c r="Q383" s="90"/>
      <c r="R383" s="136"/>
      <c r="S383" s="136"/>
      <c r="T383" s="136"/>
      <c r="U383" s="136"/>
      <c r="V383" s="136"/>
      <c r="W383" s="136"/>
      <c r="X383" s="86"/>
      <c r="Y383" s="86"/>
      <c r="Z383" s="87"/>
      <c r="AA383" s="88"/>
      <c r="AB383" s="35"/>
      <c r="AC383" s="35"/>
      <c r="AD383" s="35"/>
    </row>
    <row r="384" spans="1:30" ht="14.25" customHeight="1" x14ac:dyDescent="0.25">
      <c r="A384" s="35"/>
      <c r="B384" s="136"/>
      <c r="C384" s="136"/>
      <c r="D384" s="136"/>
      <c r="E384" s="136"/>
      <c r="F384" s="136"/>
      <c r="G384" s="136"/>
      <c r="H384" s="136"/>
      <c r="I384" s="136"/>
      <c r="J384" s="136"/>
      <c r="K384" s="136"/>
      <c r="L384" s="136"/>
      <c r="M384" s="136"/>
      <c r="N384" s="136"/>
      <c r="O384" s="85"/>
      <c r="P384" s="90"/>
      <c r="Q384" s="90"/>
      <c r="R384" s="136"/>
      <c r="S384" s="136"/>
      <c r="T384" s="136"/>
      <c r="U384" s="136"/>
      <c r="V384" s="136"/>
      <c r="W384" s="136"/>
      <c r="X384" s="86"/>
      <c r="Y384" s="86"/>
      <c r="Z384" s="87"/>
      <c r="AA384" s="88"/>
      <c r="AB384" s="35"/>
      <c r="AC384" s="35"/>
      <c r="AD384" s="35"/>
    </row>
    <row r="385" spans="1:30" ht="14.25" customHeight="1" x14ac:dyDescent="0.25">
      <c r="A385" s="35"/>
      <c r="B385" s="136"/>
      <c r="C385" s="136"/>
      <c r="D385" s="136"/>
      <c r="E385" s="136"/>
      <c r="F385" s="136"/>
      <c r="G385" s="136"/>
      <c r="H385" s="136"/>
      <c r="I385" s="136"/>
      <c r="J385" s="136"/>
      <c r="K385" s="136"/>
      <c r="L385" s="136"/>
      <c r="M385" s="136"/>
      <c r="N385" s="136"/>
      <c r="O385" s="85"/>
      <c r="P385" s="90"/>
      <c r="Q385" s="90"/>
      <c r="R385" s="136"/>
      <c r="S385" s="136"/>
      <c r="T385" s="136"/>
      <c r="U385" s="136"/>
      <c r="V385" s="136"/>
      <c r="W385" s="136"/>
      <c r="X385" s="86"/>
      <c r="Y385" s="86"/>
      <c r="Z385" s="87"/>
      <c r="AA385" s="88"/>
      <c r="AB385" s="35"/>
      <c r="AC385" s="35"/>
      <c r="AD385" s="35"/>
    </row>
    <row r="386" spans="1:30" ht="14.25" customHeight="1" x14ac:dyDescent="0.25">
      <c r="A386" s="35"/>
      <c r="B386" s="136"/>
      <c r="C386" s="136"/>
      <c r="D386" s="136"/>
      <c r="E386" s="136"/>
      <c r="F386" s="136"/>
      <c r="G386" s="136"/>
      <c r="H386" s="136"/>
      <c r="I386" s="136"/>
      <c r="J386" s="136"/>
      <c r="K386" s="136"/>
      <c r="L386" s="136"/>
      <c r="M386" s="136"/>
      <c r="N386" s="136"/>
      <c r="O386" s="85"/>
      <c r="P386" s="90"/>
      <c r="Q386" s="90"/>
      <c r="R386" s="136"/>
      <c r="S386" s="136"/>
      <c r="T386" s="136"/>
      <c r="U386" s="136"/>
      <c r="V386" s="136"/>
      <c r="W386" s="136"/>
      <c r="X386" s="86"/>
      <c r="Y386" s="86"/>
      <c r="Z386" s="87"/>
      <c r="AA386" s="88"/>
      <c r="AB386" s="35"/>
      <c r="AC386" s="35"/>
      <c r="AD386" s="35"/>
    </row>
    <row r="387" spans="1:30" ht="14.25" customHeight="1" x14ac:dyDescent="0.25">
      <c r="A387" s="35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36"/>
      <c r="O387" s="85"/>
      <c r="P387" s="90"/>
      <c r="Q387" s="90"/>
      <c r="R387" s="136"/>
      <c r="S387" s="136"/>
      <c r="T387" s="136"/>
      <c r="U387" s="136"/>
      <c r="V387" s="136"/>
      <c r="W387" s="136"/>
      <c r="X387" s="86"/>
      <c r="Y387" s="86"/>
      <c r="Z387" s="87"/>
      <c r="AA387" s="88"/>
      <c r="AB387" s="35"/>
      <c r="AC387" s="35"/>
      <c r="AD387" s="35"/>
    </row>
    <row r="388" spans="1:30" ht="14.25" customHeight="1" x14ac:dyDescent="0.25">
      <c r="A388" s="35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36"/>
      <c r="O388" s="85"/>
      <c r="P388" s="90"/>
      <c r="Q388" s="90"/>
      <c r="R388" s="136"/>
      <c r="S388" s="136"/>
      <c r="T388" s="136"/>
      <c r="U388" s="136"/>
      <c r="V388" s="136"/>
      <c r="W388" s="136"/>
      <c r="X388" s="86"/>
      <c r="Y388" s="86"/>
      <c r="Z388" s="87"/>
      <c r="AA388" s="88"/>
      <c r="AB388" s="35"/>
      <c r="AC388" s="35"/>
      <c r="AD388" s="35"/>
    </row>
    <row r="389" spans="1:30" ht="14.25" customHeight="1" x14ac:dyDescent="0.25">
      <c r="A389" s="35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36"/>
      <c r="O389" s="85"/>
      <c r="P389" s="90"/>
      <c r="Q389" s="90"/>
      <c r="R389" s="136"/>
      <c r="S389" s="136"/>
      <c r="T389" s="136"/>
      <c r="U389" s="136"/>
      <c r="V389" s="136"/>
      <c r="W389" s="136"/>
      <c r="X389" s="86"/>
      <c r="Y389" s="86"/>
      <c r="Z389" s="87"/>
      <c r="AA389" s="88"/>
      <c r="AB389" s="35"/>
      <c r="AC389" s="35"/>
      <c r="AD389" s="35"/>
    </row>
    <row r="390" spans="1:30" ht="14.25" customHeight="1" x14ac:dyDescent="0.25">
      <c r="A390" s="35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136"/>
      <c r="O390" s="85"/>
      <c r="P390" s="90"/>
      <c r="Q390" s="90"/>
      <c r="R390" s="136"/>
      <c r="S390" s="136"/>
      <c r="T390" s="136"/>
      <c r="U390" s="136"/>
      <c r="V390" s="136"/>
      <c r="W390" s="136"/>
      <c r="X390" s="86"/>
      <c r="Y390" s="86"/>
      <c r="Z390" s="87"/>
      <c r="AA390" s="88"/>
      <c r="AB390" s="35"/>
      <c r="AC390" s="35"/>
      <c r="AD390" s="35"/>
    </row>
    <row r="391" spans="1:30" ht="14.25" customHeight="1" x14ac:dyDescent="0.25">
      <c r="A391" s="35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36"/>
      <c r="O391" s="85"/>
      <c r="P391" s="90"/>
      <c r="Q391" s="90"/>
      <c r="R391" s="136"/>
      <c r="S391" s="136"/>
      <c r="T391" s="136"/>
      <c r="U391" s="136"/>
      <c r="V391" s="136"/>
      <c r="W391" s="136"/>
      <c r="X391" s="86"/>
      <c r="Y391" s="86"/>
      <c r="Z391" s="87"/>
      <c r="AA391" s="88"/>
      <c r="AB391" s="35"/>
      <c r="AC391" s="35"/>
      <c r="AD391" s="35"/>
    </row>
    <row r="392" spans="1:30" ht="14.25" customHeight="1" x14ac:dyDescent="0.25">
      <c r="A392" s="35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36"/>
      <c r="O392" s="85"/>
      <c r="P392" s="90"/>
      <c r="Q392" s="90"/>
      <c r="R392" s="136"/>
      <c r="S392" s="136"/>
      <c r="T392" s="136"/>
      <c r="U392" s="136"/>
      <c r="V392" s="136"/>
      <c r="W392" s="136"/>
      <c r="X392" s="86"/>
      <c r="Y392" s="86"/>
      <c r="Z392" s="87"/>
      <c r="AA392" s="88"/>
      <c r="AB392" s="35"/>
      <c r="AC392" s="35"/>
      <c r="AD392" s="35"/>
    </row>
    <row r="393" spans="1:30" ht="14.25" customHeight="1" x14ac:dyDescent="0.25">
      <c r="A393" s="35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36"/>
      <c r="O393" s="85"/>
      <c r="P393" s="90"/>
      <c r="Q393" s="90"/>
      <c r="R393" s="136"/>
      <c r="S393" s="136"/>
      <c r="T393" s="136"/>
      <c r="U393" s="136"/>
      <c r="V393" s="136"/>
      <c r="W393" s="136"/>
      <c r="X393" s="86"/>
      <c r="Y393" s="86"/>
      <c r="Z393" s="87"/>
      <c r="AA393" s="88"/>
      <c r="AB393" s="35"/>
      <c r="AC393" s="35"/>
      <c r="AD393" s="35"/>
    </row>
    <row r="394" spans="1:30" ht="14.25" customHeight="1" x14ac:dyDescent="0.25">
      <c r="A394" s="35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36"/>
      <c r="O394" s="85"/>
      <c r="P394" s="90"/>
      <c r="Q394" s="90"/>
      <c r="R394" s="136"/>
      <c r="S394" s="136"/>
      <c r="T394" s="136"/>
      <c r="U394" s="136"/>
      <c r="V394" s="136"/>
      <c r="W394" s="136"/>
      <c r="X394" s="86"/>
      <c r="Y394" s="86"/>
      <c r="Z394" s="87"/>
      <c r="AA394" s="88"/>
      <c r="AB394" s="35"/>
      <c r="AC394" s="35"/>
      <c r="AD394" s="35"/>
    </row>
    <row r="395" spans="1:30" ht="14.25" customHeight="1" x14ac:dyDescent="0.25">
      <c r="A395" s="35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36"/>
      <c r="O395" s="85"/>
      <c r="P395" s="90"/>
      <c r="Q395" s="90"/>
      <c r="R395" s="136"/>
      <c r="S395" s="136"/>
      <c r="T395" s="136"/>
      <c r="U395" s="136"/>
      <c r="V395" s="136"/>
      <c r="W395" s="136"/>
      <c r="X395" s="86"/>
      <c r="Y395" s="86"/>
      <c r="Z395" s="87"/>
      <c r="AA395" s="88"/>
      <c r="AB395" s="35"/>
      <c r="AC395" s="35"/>
      <c r="AD395" s="35"/>
    </row>
    <row r="396" spans="1:30" ht="14.25" customHeight="1" x14ac:dyDescent="0.25">
      <c r="A396" s="35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36"/>
      <c r="O396" s="85"/>
      <c r="P396" s="90"/>
      <c r="Q396" s="90"/>
      <c r="R396" s="136"/>
      <c r="S396" s="136"/>
      <c r="T396" s="136"/>
      <c r="U396" s="136"/>
      <c r="V396" s="136"/>
      <c r="W396" s="136"/>
      <c r="X396" s="86"/>
      <c r="Y396" s="86"/>
      <c r="Z396" s="87"/>
      <c r="AA396" s="88"/>
      <c r="AB396" s="35"/>
      <c r="AC396" s="35"/>
      <c r="AD396" s="35"/>
    </row>
    <row r="397" spans="1:30" ht="14.25" customHeight="1" x14ac:dyDescent="0.25">
      <c r="A397" s="35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36"/>
      <c r="O397" s="85"/>
      <c r="P397" s="90"/>
      <c r="Q397" s="90"/>
      <c r="R397" s="136"/>
      <c r="S397" s="136"/>
      <c r="T397" s="136"/>
      <c r="U397" s="136"/>
      <c r="V397" s="136"/>
      <c r="W397" s="136"/>
      <c r="X397" s="86"/>
      <c r="Y397" s="86"/>
      <c r="Z397" s="87"/>
      <c r="AA397" s="88"/>
      <c r="AB397" s="35"/>
      <c r="AC397" s="35"/>
      <c r="AD397" s="35"/>
    </row>
    <row r="398" spans="1:30" ht="14.25" customHeight="1" x14ac:dyDescent="0.25">
      <c r="A398" s="35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36"/>
      <c r="O398" s="85"/>
      <c r="P398" s="90"/>
      <c r="Q398" s="90"/>
      <c r="R398" s="136"/>
      <c r="S398" s="136"/>
      <c r="T398" s="136"/>
      <c r="U398" s="136"/>
      <c r="V398" s="136"/>
      <c r="W398" s="136"/>
      <c r="X398" s="86"/>
      <c r="Y398" s="86"/>
      <c r="Z398" s="87"/>
      <c r="AA398" s="88"/>
      <c r="AB398" s="35"/>
      <c r="AC398" s="35"/>
      <c r="AD398" s="35"/>
    </row>
    <row r="399" spans="1:30" ht="14.25" customHeight="1" x14ac:dyDescent="0.25">
      <c r="A399" s="35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36"/>
      <c r="O399" s="85"/>
      <c r="P399" s="90"/>
      <c r="Q399" s="90"/>
      <c r="R399" s="136"/>
      <c r="S399" s="136"/>
      <c r="T399" s="136"/>
      <c r="U399" s="136"/>
      <c r="V399" s="136"/>
      <c r="W399" s="136"/>
      <c r="X399" s="86"/>
      <c r="Y399" s="86"/>
      <c r="Z399" s="87"/>
      <c r="AA399" s="88"/>
      <c r="AB399" s="35"/>
      <c r="AC399" s="35"/>
      <c r="AD399" s="35"/>
    </row>
    <row r="400" spans="1:30" ht="14.25" customHeight="1" x14ac:dyDescent="0.25">
      <c r="A400" s="35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36"/>
      <c r="O400" s="85"/>
      <c r="P400" s="90"/>
      <c r="Q400" s="90"/>
      <c r="R400" s="136"/>
      <c r="S400" s="136"/>
      <c r="T400" s="136"/>
      <c r="U400" s="136"/>
      <c r="V400" s="136"/>
      <c r="W400" s="136"/>
      <c r="X400" s="86"/>
      <c r="Y400" s="86"/>
      <c r="Z400" s="87"/>
      <c r="AA400" s="88"/>
      <c r="AB400" s="35"/>
      <c r="AC400" s="35"/>
      <c r="AD400" s="35"/>
    </row>
    <row r="401" spans="1:30" ht="14.25" customHeight="1" x14ac:dyDescent="0.25">
      <c r="A401" s="35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136"/>
      <c r="O401" s="85"/>
      <c r="P401" s="90"/>
      <c r="Q401" s="90"/>
      <c r="R401" s="136"/>
      <c r="S401" s="136"/>
      <c r="T401" s="136"/>
      <c r="U401" s="136"/>
      <c r="V401" s="136"/>
      <c r="W401" s="136"/>
      <c r="X401" s="86"/>
      <c r="Y401" s="86"/>
      <c r="Z401" s="87"/>
      <c r="AA401" s="88"/>
      <c r="AB401" s="35"/>
      <c r="AC401" s="35"/>
      <c r="AD401" s="35"/>
    </row>
    <row r="402" spans="1:30" ht="14.25" customHeight="1" x14ac:dyDescent="0.25">
      <c r="A402" s="35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136"/>
      <c r="O402" s="85"/>
      <c r="P402" s="90"/>
      <c r="Q402" s="90"/>
      <c r="R402" s="136"/>
      <c r="S402" s="136"/>
      <c r="T402" s="136"/>
      <c r="U402" s="136"/>
      <c r="V402" s="136"/>
      <c r="W402" s="136"/>
      <c r="X402" s="86"/>
      <c r="Y402" s="86"/>
      <c r="Z402" s="87"/>
      <c r="AA402" s="88"/>
      <c r="AB402" s="35"/>
      <c r="AC402" s="35"/>
      <c r="AD402" s="35"/>
    </row>
    <row r="403" spans="1:30" ht="14.25" customHeight="1" x14ac:dyDescent="0.25">
      <c r="A403" s="35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136"/>
      <c r="O403" s="85"/>
      <c r="P403" s="90"/>
      <c r="Q403" s="90"/>
      <c r="R403" s="136"/>
      <c r="S403" s="136"/>
      <c r="T403" s="136"/>
      <c r="U403" s="136"/>
      <c r="V403" s="136"/>
      <c r="W403" s="136"/>
      <c r="X403" s="86"/>
      <c r="Y403" s="86"/>
      <c r="Z403" s="87"/>
      <c r="AA403" s="88"/>
      <c r="AB403" s="35"/>
      <c r="AC403" s="35"/>
      <c r="AD403" s="35"/>
    </row>
    <row r="404" spans="1:30" ht="14.25" customHeight="1" x14ac:dyDescent="0.25">
      <c r="A404" s="35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136"/>
      <c r="O404" s="85"/>
      <c r="P404" s="90"/>
      <c r="Q404" s="90"/>
      <c r="R404" s="136"/>
      <c r="S404" s="136"/>
      <c r="T404" s="136"/>
      <c r="U404" s="136"/>
      <c r="V404" s="136"/>
      <c r="W404" s="136"/>
      <c r="X404" s="86"/>
      <c r="Y404" s="86"/>
      <c r="Z404" s="87"/>
      <c r="AA404" s="88"/>
      <c r="AB404" s="35"/>
      <c r="AC404" s="35"/>
      <c r="AD404" s="35"/>
    </row>
    <row r="405" spans="1:30" ht="14.25" customHeight="1" x14ac:dyDescent="0.25">
      <c r="A405" s="35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136"/>
      <c r="O405" s="85"/>
      <c r="P405" s="90"/>
      <c r="Q405" s="90"/>
      <c r="R405" s="136"/>
      <c r="S405" s="136"/>
      <c r="T405" s="136"/>
      <c r="U405" s="136"/>
      <c r="V405" s="136"/>
      <c r="W405" s="136"/>
      <c r="X405" s="86"/>
      <c r="Y405" s="86"/>
      <c r="Z405" s="87"/>
      <c r="AA405" s="88"/>
      <c r="AB405" s="35"/>
      <c r="AC405" s="35"/>
      <c r="AD405" s="35"/>
    </row>
    <row r="406" spans="1:30" ht="14.25" customHeight="1" x14ac:dyDescent="0.25">
      <c r="A406" s="35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136"/>
      <c r="O406" s="85"/>
      <c r="P406" s="90"/>
      <c r="Q406" s="90"/>
      <c r="R406" s="136"/>
      <c r="S406" s="136"/>
      <c r="T406" s="136"/>
      <c r="U406" s="136"/>
      <c r="V406" s="136"/>
      <c r="W406" s="136"/>
      <c r="X406" s="86"/>
      <c r="Y406" s="86"/>
      <c r="Z406" s="87"/>
      <c r="AA406" s="88"/>
      <c r="AB406" s="35"/>
      <c r="AC406" s="35"/>
      <c r="AD406" s="35"/>
    </row>
    <row r="407" spans="1:30" ht="14.25" customHeight="1" x14ac:dyDescent="0.25">
      <c r="A407" s="35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136"/>
      <c r="O407" s="85"/>
      <c r="P407" s="90"/>
      <c r="Q407" s="90"/>
      <c r="R407" s="136"/>
      <c r="S407" s="136"/>
      <c r="T407" s="136"/>
      <c r="U407" s="136"/>
      <c r="V407" s="136"/>
      <c r="W407" s="136"/>
      <c r="X407" s="86"/>
      <c r="Y407" s="86"/>
      <c r="Z407" s="87"/>
      <c r="AA407" s="88"/>
      <c r="AB407" s="35"/>
      <c r="AC407" s="35"/>
      <c r="AD407" s="35"/>
    </row>
    <row r="408" spans="1:30" ht="14.25" customHeight="1" x14ac:dyDescent="0.25">
      <c r="A408" s="35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136"/>
      <c r="O408" s="85"/>
      <c r="P408" s="90"/>
      <c r="Q408" s="90"/>
      <c r="R408" s="136"/>
      <c r="S408" s="136"/>
      <c r="T408" s="136"/>
      <c r="U408" s="136"/>
      <c r="V408" s="136"/>
      <c r="W408" s="136"/>
      <c r="X408" s="86"/>
      <c r="Y408" s="86"/>
      <c r="Z408" s="87"/>
      <c r="AA408" s="88"/>
      <c r="AB408" s="35"/>
      <c r="AC408" s="35"/>
      <c r="AD408" s="35"/>
    </row>
    <row r="409" spans="1:30" ht="14.25" customHeight="1" x14ac:dyDescent="0.25">
      <c r="A409" s="35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136"/>
      <c r="O409" s="85"/>
      <c r="P409" s="90"/>
      <c r="Q409" s="90"/>
      <c r="R409" s="136"/>
      <c r="S409" s="136"/>
      <c r="T409" s="136"/>
      <c r="U409" s="136"/>
      <c r="V409" s="136"/>
      <c r="W409" s="136"/>
      <c r="X409" s="86"/>
      <c r="Y409" s="86"/>
      <c r="Z409" s="87"/>
      <c r="AA409" s="88"/>
      <c r="AB409" s="35"/>
      <c r="AC409" s="35"/>
      <c r="AD409" s="35"/>
    </row>
    <row r="410" spans="1:30" ht="14.25" customHeight="1" x14ac:dyDescent="0.25">
      <c r="A410" s="35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136"/>
      <c r="O410" s="85"/>
      <c r="P410" s="90"/>
      <c r="Q410" s="90"/>
      <c r="R410" s="136"/>
      <c r="S410" s="136"/>
      <c r="T410" s="136"/>
      <c r="U410" s="136"/>
      <c r="V410" s="136"/>
      <c r="W410" s="136"/>
      <c r="X410" s="86"/>
      <c r="Y410" s="86"/>
      <c r="Z410" s="87"/>
      <c r="AA410" s="88"/>
      <c r="AB410" s="35"/>
      <c r="AC410" s="35"/>
      <c r="AD410" s="35"/>
    </row>
    <row r="411" spans="1:30" ht="14.25" customHeight="1" x14ac:dyDescent="0.25">
      <c r="A411" s="35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136"/>
      <c r="O411" s="85"/>
      <c r="P411" s="90"/>
      <c r="Q411" s="90"/>
      <c r="R411" s="136"/>
      <c r="S411" s="136"/>
      <c r="T411" s="136"/>
      <c r="U411" s="136"/>
      <c r="V411" s="136"/>
      <c r="W411" s="136"/>
      <c r="X411" s="86"/>
      <c r="Y411" s="86"/>
      <c r="Z411" s="87"/>
      <c r="AA411" s="88"/>
      <c r="AB411" s="35"/>
      <c r="AC411" s="35"/>
      <c r="AD411" s="35"/>
    </row>
    <row r="412" spans="1:30" ht="14.25" customHeight="1" x14ac:dyDescent="0.25">
      <c r="A412" s="35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136"/>
      <c r="O412" s="85"/>
      <c r="P412" s="90"/>
      <c r="Q412" s="90"/>
      <c r="R412" s="136"/>
      <c r="S412" s="136"/>
      <c r="T412" s="136"/>
      <c r="U412" s="136"/>
      <c r="V412" s="136"/>
      <c r="W412" s="136"/>
      <c r="X412" s="86"/>
      <c r="Y412" s="86"/>
      <c r="Z412" s="87"/>
      <c r="AA412" s="88"/>
      <c r="AB412" s="35"/>
      <c r="AC412" s="35"/>
      <c r="AD412" s="35"/>
    </row>
    <row r="413" spans="1:30" ht="14.25" customHeight="1" x14ac:dyDescent="0.25">
      <c r="A413" s="35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136"/>
      <c r="O413" s="85"/>
      <c r="P413" s="90"/>
      <c r="Q413" s="90"/>
      <c r="R413" s="136"/>
      <c r="S413" s="136"/>
      <c r="T413" s="136"/>
      <c r="U413" s="136"/>
      <c r="V413" s="136"/>
      <c r="W413" s="136"/>
      <c r="X413" s="86"/>
      <c r="Y413" s="86"/>
      <c r="Z413" s="87"/>
      <c r="AA413" s="88"/>
      <c r="AB413" s="35"/>
      <c r="AC413" s="35"/>
      <c r="AD413" s="35"/>
    </row>
    <row r="414" spans="1:30" ht="14.25" customHeight="1" x14ac:dyDescent="0.25">
      <c r="A414" s="35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136"/>
      <c r="O414" s="85"/>
      <c r="P414" s="90"/>
      <c r="Q414" s="90"/>
      <c r="R414" s="136"/>
      <c r="S414" s="136"/>
      <c r="T414" s="136"/>
      <c r="U414" s="136"/>
      <c r="V414" s="136"/>
      <c r="W414" s="136"/>
      <c r="X414" s="86"/>
      <c r="Y414" s="86"/>
      <c r="Z414" s="87"/>
      <c r="AA414" s="88"/>
      <c r="AB414" s="35"/>
      <c r="AC414" s="35"/>
      <c r="AD414" s="35"/>
    </row>
    <row r="415" spans="1:30" ht="14.25" customHeight="1" x14ac:dyDescent="0.25">
      <c r="A415" s="35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136"/>
      <c r="O415" s="85"/>
      <c r="P415" s="90"/>
      <c r="Q415" s="90"/>
      <c r="R415" s="136"/>
      <c r="S415" s="136"/>
      <c r="T415" s="136"/>
      <c r="U415" s="136"/>
      <c r="V415" s="136"/>
      <c r="W415" s="136"/>
      <c r="X415" s="86"/>
      <c r="Y415" s="86"/>
      <c r="Z415" s="87"/>
      <c r="AA415" s="88"/>
      <c r="AB415" s="35"/>
      <c r="AC415" s="35"/>
      <c r="AD415" s="35"/>
    </row>
    <row r="416" spans="1:30" ht="14.25" customHeight="1" x14ac:dyDescent="0.25">
      <c r="A416" s="35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36"/>
      <c r="O416" s="85"/>
      <c r="P416" s="90"/>
      <c r="Q416" s="90"/>
      <c r="R416" s="136"/>
      <c r="S416" s="136"/>
      <c r="T416" s="136"/>
      <c r="U416" s="136"/>
      <c r="V416" s="136"/>
      <c r="W416" s="136"/>
      <c r="X416" s="86"/>
      <c r="Y416" s="86"/>
      <c r="Z416" s="87"/>
      <c r="AA416" s="88"/>
      <c r="AB416" s="35"/>
      <c r="AC416" s="35"/>
      <c r="AD416" s="35"/>
    </row>
    <row r="417" spans="1:30" ht="14.25" customHeight="1" x14ac:dyDescent="0.25">
      <c r="A417" s="35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136"/>
      <c r="O417" s="85"/>
      <c r="P417" s="90"/>
      <c r="Q417" s="90"/>
      <c r="R417" s="136"/>
      <c r="S417" s="136"/>
      <c r="T417" s="136"/>
      <c r="U417" s="136"/>
      <c r="V417" s="136"/>
      <c r="W417" s="136"/>
      <c r="X417" s="86"/>
      <c r="Y417" s="86"/>
      <c r="Z417" s="87"/>
      <c r="AA417" s="88"/>
      <c r="AB417" s="35"/>
      <c r="AC417" s="35"/>
      <c r="AD417" s="35"/>
    </row>
    <row r="418" spans="1:30" ht="14.25" customHeight="1" x14ac:dyDescent="0.25">
      <c r="A418" s="35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36"/>
      <c r="O418" s="85"/>
      <c r="P418" s="90"/>
      <c r="Q418" s="90"/>
      <c r="R418" s="136"/>
      <c r="S418" s="136"/>
      <c r="T418" s="136"/>
      <c r="U418" s="136"/>
      <c r="V418" s="136"/>
      <c r="W418" s="136"/>
      <c r="X418" s="86"/>
      <c r="Y418" s="86"/>
      <c r="Z418" s="87"/>
      <c r="AA418" s="88"/>
      <c r="AB418" s="35"/>
      <c r="AC418" s="35"/>
      <c r="AD418" s="35"/>
    </row>
    <row r="419" spans="1:30" ht="14.25" customHeight="1" x14ac:dyDescent="0.25">
      <c r="A419" s="35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36"/>
      <c r="O419" s="85"/>
      <c r="P419" s="90"/>
      <c r="Q419" s="90"/>
      <c r="R419" s="136"/>
      <c r="S419" s="136"/>
      <c r="T419" s="136"/>
      <c r="U419" s="136"/>
      <c r="V419" s="136"/>
      <c r="W419" s="136"/>
      <c r="X419" s="86"/>
      <c r="Y419" s="86"/>
      <c r="Z419" s="87"/>
      <c r="AA419" s="88"/>
      <c r="AB419" s="35"/>
      <c r="AC419" s="35"/>
      <c r="AD419" s="35"/>
    </row>
    <row r="420" spans="1:30" ht="14.25" customHeight="1" x14ac:dyDescent="0.25">
      <c r="A420" s="35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36"/>
      <c r="O420" s="85"/>
      <c r="P420" s="90"/>
      <c r="Q420" s="90"/>
      <c r="R420" s="136"/>
      <c r="S420" s="136"/>
      <c r="T420" s="136"/>
      <c r="U420" s="136"/>
      <c r="V420" s="136"/>
      <c r="W420" s="136"/>
      <c r="X420" s="86"/>
      <c r="Y420" s="86"/>
      <c r="Z420" s="87"/>
      <c r="AA420" s="88"/>
      <c r="AB420" s="35"/>
      <c r="AC420" s="35"/>
      <c r="AD420" s="35"/>
    </row>
    <row r="421" spans="1:30" ht="14.25" customHeight="1" x14ac:dyDescent="0.25">
      <c r="A421" s="35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136"/>
      <c r="O421" s="85"/>
      <c r="P421" s="90"/>
      <c r="Q421" s="90"/>
      <c r="R421" s="136"/>
      <c r="S421" s="136"/>
      <c r="T421" s="136"/>
      <c r="U421" s="136"/>
      <c r="V421" s="136"/>
      <c r="W421" s="136"/>
      <c r="X421" s="86"/>
      <c r="Y421" s="86"/>
      <c r="Z421" s="87"/>
      <c r="AA421" s="88"/>
      <c r="AB421" s="35"/>
      <c r="AC421" s="35"/>
      <c r="AD421" s="35"/>
    </row>
    <row r="422" spans="1:30" ht="14.25" customHeight="1" x14ac:dyDescent="0.25">
      <c r="A422" s="35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36"/>
      <c r="O422" s="85"/>
      <c r="P422" s="90"/>
      <c r="Q422" s="90"/>
      <c r="R422" s="136"/>
      <c r="S422" s="136"/>
      <c r="T422" s="136"/>
      <c r="U422" s="136"/>
      <c r="V422" s="136"/>
      <c r="W422" s="136"/>
      <c r="X422" s="86"/>
      <c r="Y422" s="86"/>
      <c r="Z422" s="87"/>
      <c r="AA422" s="88"/>
      <c r="AB422" s="35"/>
      <c r="AC422" s="35"/>
      <c r="AD422" s="35"/>
    </row>
    <row r="423" spans="1:30" ht="14.25" customHeight="1" x14ac:dyDescent="0.25">
      <c r="A423" s="35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36"/>
      <c r="O423" s="85"/>
      <c r="P423" s="90"/>
      <c r="Q423" s="90"/>
      <c r="R423" s="136"/>
      <c r="S423" s="136"/>
      <c r="T423" s="136"/>
      <c r="U423" s="136"/>
      <c r="V423" s="136"/>
      <c r="W423" s="136"/>
      <c r="X423" s="86"/>
      <c r="Y423" s="86"/>
      <c r="Z423" s="87"/>
      <c r="AA423" s="88"/>
      <c r="AB423" s="35"/>
      <c r="AC423" s="35"/>
      <c r="AD423" s="35"/>
    </row>
    <row r="424" spans="1:30" ht="14.25" customHeight="1" x14ac:dyDescent="0.25">
      <c r="A424" s="35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136"/>
      <c r="O424" s="85"/>
      <c r="P424" s="90"/>
      <c r="Q424" s="90"/>
      <c r="R424" s="136"/>
      <c r="S424" s="136"/>
      <c r="T424" s="136"/>
      <c r="U424" s="136"/>
      <c r="V424" s="136"/>
      <c r="W424" s="136"/>
      <c r="X424" s="86"/>
      <c r="Y424" s="86"/>
      <c r="Z424" s="87"/>
      <c r="AA424" s="88"/>
      <c r="AB424" s="35"/>
      <c r="AC424" s="35"/>
      <c r="AD424" s="35"/>
    </row>
    <row r="425" spans="1:30" ht="14.25" customHeight="1" x14ac:dyDescent="0.25">
      <c r="A425" s="35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36"/>
      <c r="O425" s="85"/>
      <c r="P425" s="90"/>
      <c r="Q425" s="90"/>
      <c r="R425" s="136"/>
      <c r="S425" s="136"/>
      <c r="T425" s="136"/>
      <c r="U425" s="136"/>
      <c r="V425" s="136"/>
      <c r="W425" s="136"/>
      <c r="X425" s="86"/>
      <c r="Y425" s="86"/>
      <c r="Z425" s="87"/>
      <c r="AA425" s="88"/>
      <c r="AB425" s="35"/>
      <c r="AC425" s="35"/>
      <c r="AD425" s="35"/>
    </row>
    <row r="426" spans="1:30" ht="14.25" customHeight="1" x14ac:dyDescent="0.25">
      <c r="A426" s="35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36"/>
      <c r="O426" s="85"/>
      <c r="P426" s="90"/>
      <c r="Q426" s="90"/>
      <c r="R426" s="136"/>
      <c r="S426" s="136"/>
      <c r="T426" s="136"/>
      <c r="U426" s="136"/>
      <c r="V426" s="136"/>
      <c r="W426" s="136"/>
      <c r="X426" s="86"/>
      <c r="Y426" s="86"/>
      <c r="Z426" s="87"/>
      <c r="AA426" s="88"/>
      <c r="AB426" s="35"/>
      <c r="AC426" s="35"/>
      <c r="AD426" s="35"/>
    </row>
    <row r="427" spans="1:30" ht="14.25" customHeight="1" x14ac:dyDescent="0.25">
      <c r="A427" s="35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85"/>
      <c r="P427" s="90"/>
      <c r="Q427" s="90"/>
      <c r="R427" s="136"/>
      <c r="S427" s="136"/>
      <c r="T427" s="136"/>
      <c r="U427" s="136"/>
      <c r="V427" s="136"/>
      <c r="W427" s="136"/>
      <c r="X427" s="86"/>
      <c r="Y427" s="86"/>
      <c r="Z427" s="87"/>
      <c r="AA427" s="88"/>
      <c r="AB427" s="35"/>
      <c r="AC427" s="35"/>
      <c r="AD427" s="35"/>
    </row>
    <row r="428" spans="1:30" ht="14.25" customHeight="1" x14ac:dyDescent="0.25">
      <c r="A428" s="35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36"/>
      <c r="O428" s="85"/>
      <c r="P428" s="90"/>
      <c r="Q428" s="90"/>
      <c r="R428" s="136"/>
      <c r="S428" s="136"/>
      <c r="T428" s="136"/>
      <c r="U428" s="136"/>
      <c r="V428" s="136"/>
      <c r="W428" s="136"/>
      <c r="X428" s="86"/>
      <c r="Y428" s="86"/>
      <c r="Z428" s="87"/>
      <c r="AA428" s="88"/>
      <c r="AB428" s="35"/>
      <c r="AC428" s="35"/>
      <c r="AD428" s="35"/>
    </row>
    <row r="429" spans="1:30" ht="14.25" customHeight="1" x14ac:dyDescent="0.25">
      <c r="A429" s="35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36"/>
      <c r="O429" s="85"/>
      <c r="P429" s="90"/>
      <c r="Q429" s="90"/>
      <c r="R429" s="136"/>
      <c r="S429" s="136"/>
      <c r="T429" s="136"/>
      <c r="U429" s="136"/>
      <c r="V429" s="136"/>
      <c r="W429" s="136"/>
      <c r="X429" s="86"/>
      <c r="Y429" s="86"/>
      <c r="Z429" s="87"/>
      <c r="AA429" s="88"/>
      <c r="AB429" s="35"/>
      <c r="AC429" s="35"/>
      <c r="AD429" s="35"/>
    </row>
    <row r="430" spans="1:30" ht="14.25" customHeight="1" x14ac:dyDescent="0.25">
      <c r="A430" s="35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85"/>
      <c r="P430" s="90"/>
      <c r="Q430" s="90"/>
      <c r="R430" s="136"/>
      <c r="S430" s="136"/>
      <c r="T430" s="136"/>
      <c r="U430" s="136"/>
      <c r="V430" s="136"/>
      <c r="W430" s="136"/>
      <c r="X430" s="86"/>
      <c r="Y430" s="86"/>
      <c r="Z430" s="87"/>
      <c r="AA430" s="88"/>
      <c r="AB430" s="35"/>
      <c r="AC430" s="35"/>
      <c r="AD430" s="35"/>
    </row>
    <row r="431" spans="1:30" ht="14.25" customHeight="1" x14ac:dyDescent="0.25">
      <c r="A431" s="35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36"/>
      <c r="O431" s="85"/>
      <c r="P431" s="90"/>
      <c r="Q431" s="90"/>
      <c r="R431" s="136"/>
      <c r="S431" s="136"/>
      <c r="T431" s="136"/>
      <c r="U431" s="136"/>
      <c r="V431" s="136"/>
      <c r="W431" s="136"/>
      <c r="X431" s="86"/>
      <c r="Y431" s="86"/>
      <c r="Z431" s="87"/>
      <c r="AA431" s="88"/>
      <c r="AB431" s="35"/>
      <c r="AC431" s="35"/>
      <c r="AD431" s="35"/>
    </row>
    <row r="432" spans="1:30" ht="14.25" customHeight="1" x14ac:dyDescent="0.25">
      <c r="A432" s="35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36"/>
      <c r="O432" s="85"/>
      <c r="P432" s="90"/>
      <c r="Q432" s="90"/>
      <c r="R432" s="136"/>
      <c r="S432" s="136"/>
      <c r="T432" s="136"/>
      <c r="U432" s="136"/>
      <c r="V432" s="136"/>
      <c r="W432" s="136"/>
      <c r="X432" s="86"/>
      <c r="Y432" s="86"/>
      <c r="Z432" s="87"/>
      <c r="AA432" s="88"/>
      <c r="AB432" s="35"/>
      <c r="AC432" s="35"/>
      <c r="AD432" s="35"/>
    </row>
    <row r="433" spans="1:30" ht="14.25" customHeight="1" x14ac:dyDescent="0.25">
      <c r="A433" s="35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36"/>
      <c r="O433" s="85"/>
      <c r="P433" s="90"/>
      <c r="Q433" s="90"/>
      <c r="R433" s="136"/>
      <c r="S433" s="136"/>
      <c r="T433" s="136"/>
      <c r="U433" s="136"/>
      <c r="V433" s="136"/>
      <c r="W433" s="136"/>
      <c r="X433" s="86"/>
      <c r="Y433" s="86"/>
      <c r="Z433" s="87"/>
      <c r="AA433" s="88"/>
      <c r="AB433" s="35"/>
      <c r="AC433" s="35"/>
      <c r="AD433" s="35"/>
    </row>
    <row r="434" spans="1:30" ht="14.25" customHeight="1" x14ac:dyDescent="0.25">
      <c r="A434" s="35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36"/>
      <c r="O434" s="85"/>
      <c r="P434" s="90"/>
      <c r="Q434" s="90"/>
      <c r="R434" s="136"/>
      <c r="S434" s="136"/>
      <c r="T434" s="136"/>
      <c r="U434" s="136"/>
      <c r="V434" s="136"/>
      <c r="W434" s="136"/>
      <c r="X434" s="86"/>
      <c r="Y434" s="86"/>
      <c r="Z434" s="87"/>
      <c r="AA434" s="88"/>
      <c r="AB434" s="35"/>
      <c r="AC434" s="35"/>
      <c r="AD434" s="35"/>
    </row>
    <row r="435" spans="1:30" ht="14.25" customHeight="1" x14ac:dyDescent="0.25">
      <c r="A435" s="35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36"/>
      <c r="O435" s="85"/>
      <c r="P435" s="90"/>
      <c r="Q435" s="90"/>
      <c r="R435" s="136"/>
      <c r="S435" s="136"/>
      <c r="T435" s="136"/>
      <c r="U435" s="136"/>
      <c r="V435" s="136"/>
      <c r="W435" s="136"/>
      <c r="X435" s="86"/>
      <c r="Y435" s="86"/>
      <c r="Z435" s="87"/>
      <c r="AA435" s="88"/>
      <c r="AB435" s="35"/>
      <c r="AC435" s="35"/>
      <c r="AD435" s="35"/>
    </row>
    <row r="436" spans="1:30" ht="14.25" customHeight="1" x14ac:dyDescent="0.25">
      <c r="A436" s="35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36"/>
      <c r="O436" s="85"/>
      <c r="P436" s="90"/>
      <c r="Q436" s="90"/>
      <c r="R436" s="136"/>
      <c r="S436" s="136"/>
      <c r="T436" s="136"/>
      <c r="U436" s="136"/>
      <c r="V436" s="136"/>
      <c r="W436" s="136"/>
      <c r="X436" s="86"/>
      <c r="Y436" s="86"/>
      <c r="Z436" s="87"/>
      <c r="AA436" s="88"/>
      <c r="AB436" s="35"/>
      <c r="AC436" s="35"/>
      <c r="AD436" s="35"/>
    </row>
    <row r="437" spans="1:30" ht="14.25" customHeight="1" x14ac:dyDescent="0.25">
      <c r="A437" s="35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36"/>
      <c r="O437" s="85"/>
      <c r="P437" s="90"/>
      <c r="Q437" s="90"/>
      <c r="R437" s="136"/>
      <c r="S437" s="136"/>
      <c r="T437" s="136"/>
      <c r="U437" s="136"/>
      <c r="V437" s="136"/>
      <c r="W437" s="136"/>
      <c r="X437" s="86"/>
      <c r="Y437" s="86"/>
      <c r="Z437" s="87"/>
      <c r="AA437" s="88"/>
      <c r="AB437" s="35"/>
      <c r="AC437" s="35"/>
      <c r="AD437" s="35"/>
    </row>
    <row r="438" spans="1:30" ht="14.25" customHeight="1" x14ac:dyDescent="0.25">
      <c r="A438" s="35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36"/>
      <c r="O438" s="85"/>
      <c r="P438" s="90"/>
      <c r="Q438" s="90"/>
      <c r="R438" s="136"/>
      <c r="S438" s="136"/>
      <c r="T438" s="136"/>
      <c r="U438" s="136"/>
      <c r="V438" s="136"/>
      <c r="W438" s="136"/>
      <c r="X438" s="86"/>
      <c r="Y438" s="86"/>
      <c r="Z438" s="87"/>
      <c r="AA438" s="88"/>
      <c r="AB438" s="35"/>
      <c r="AC438" s="35"/>
      <c r="AD438" s="35"/>
    </row>
    <row r="439" spans="1:30" ht="14.25" customHeight="1" x14ac:dyDescent="0.25">
      <c r="A439" s="35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136"/>
      <c r="O439" s="85"/>
      <c r="P439" s="90"/>
      <c r="Q439" s="90"/>
      <c r="R439" s="136"/>
      <c r="S439" s="136"/>
      <c r="T439" s="136"/>
      <c r="U439" s="136"/>
      <c r="V439" s="136"/>
      <c r="W439" s="136"/>
      <c r="X439" s="86"/>
      <c r="Y439" s="86"/>
      <c r="Z439" s="87"/>
      <c r="AA439" s="88"/>
      <c r="AB439" s="35"/>
      <c r="AC439" s="35"/>
      <c r="AD439" s="35"/>
    </row>
    <row r="440" spans="1:30" ht="14.25" customHeight="1" x14ac:dyDescent="0.25">
      <c r="A440" s="35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36"/>
      <c r="O440" s="85"/>
      <c r="P440" s="90"/>
      <c r="Q440" s="90"/>
      <c r="R440" s="136"/>
      <c r="S440" s="136"/>
      <c r="T440" s="136"/>
      <c r="U440" s="136"/>
      <c r="V440" s="136"/>
      <c r="W440" s="136"/>
      <c r="X440" s="86"/>
      <c r="Y440" s="86"/>
      <c r="Z440" s="87"/>
      <c r="AA440" s="88"/>
      <c r="AB440" s="35"/>
      <c r="AC440" s="35"/>
      <c r="AD440" s="35"/>
    </row>
    <row r="441" spans="1:30" ht="14.25" customHeight="1" x14ac:dyDescent="0.25">
      <c r="A441" s="35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36"/>
      <c r="O441" s="85"/>
      <c r="P441" s="90"/>
      <c r="Q441" s="90"/>
      <c r="R441" s="136"/>
      <c r="S441" s="136"/>
      <c r="T441" s="136"/>
      <c r="U441" s="136"/>
      <c r="V441" s="136"/>
      <c r="W441" s="136"/>
      <c r="X441" s="86"/>
      <c r="Y441" s="86"/>
      <c r="Z441" s="87"/>
      <c r="AA441" s="88"/>
      <c r="AB441" s="35"/>
      <c r="AC441" s="35"/>
      <c r="AD441" s="35"/>
    </row>
    <row r="442" spans="1:30" ht="14.25" customHeight="1" x14ac:dyDescent="0.25">
      <c r="A442" s="35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36"/>
      <c r="O442" s="85"/>
      <c r="P442" s="90"/>
      <c r="Q442" s="90"/>
      <c r="R442" s="136"/>
      <c r="S442" s="136"/>
      <c r="T442" s="136"/>
      <c r="U442" s="136"/>
      <c r="V442" s="136"/>
      <c r="W442" s="136"/>
      <c r="X442" s="86"/>
      <c r="Y442" s="86"/>
      <c r="Z442" s="87"/>
      <c r="AA442" s="88"/>
      <c r="AB442" s="35"/>
      <c r="AC442" s="35"/>
      <c r="AD442" s="35"/>
    </row>
    <row r="443" spans="1:30" ht="14.25" customHeight="1" x14ac:dyDescent="0.25">
      <c r="A443" s="35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36"/>
      <c r="O443" s="85"/>
      <c r="P443" s="90"/>
      <c r="Q443" s="90"/>
      <c r="R443" s="136"/>
      <c r="S443" s="136"/>
      <c r="T443" s="136"/>
      <c r="U443" s="136"/>
      <c r="V443" s="136"/>
      <c r="W443" s="136"/>
      <c r="X443" s="86"/>
      <c r="Y443" s="86"/>
      <c r="Z443" s="87"/>
      <c r="AA443" s="88"/>
      <c r="AB443" s="35"/>
      <c r="AC443" s="35"/>
      <c r="AD443" s="35"/>
    </row>
    <row r="444" spans="1:30" ht="14.25" customHeight="1" x14ac:dyDescent="0.25">
      <c r="A444" s="35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36"/>
      <c r="O444" s="85"/>
      <c r="P444" s="90"/>
      <c r="Q444" s="90"/>
      <c r="R444" s="136"/>
      <c r="S444" s="136"/>
      <c r="T444" s="136"/>
      <c r="U444" s="136"/>
      <c r="V444" s="136"/>
      <c r="W444" s="136"/>
      <c r="X444" s="86"/>
      <c r="Y444" s="86"/>
      <c r="Z444" s="87"/>
      <c r="AA444" s="88"/>
      <c r="AB444" s="35"/>
      <c r="AC444" s="35"/>
      <c r="AD444" s="35"/>
    </row>
    <row r="445" spans="1:30" ht="14.25" customHeight="1" x14ac:dyDescent="0.25">
      <c r="A445" s="35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36"/>
      <c r="O445" s="85"/>
      <c r="P445" s="90"/>
      <c r="Q445" s="90"/>
      <c r="R445" s="136"/>
      <c r="S445" s="136"/>
      <c r="T445" s="136"/>
      <c r="U445" s="136"/>
      <c r="V445" s="136"/>
      <c r="W445" s="136"/>
      <c r="X445" s="86"/>
      <c r="Y445" s="86"/>
      <c r="Z445" s="87"/>
      <c r="AA445" s="88"/>
      <c r="AB445" s="35"/>
      <c r="AC445" s="35"/>
      <c r="AD445" s="35"/>
    </row>
    <row r="446" spans="1:30" ht="14.25" customHeight="1" x14ac:dyDescent="0.25">
      <c r="A446" s="35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36"/>
      <c r="O446" s="85"/>
      <c r="P446" s="90"/>
      <c r="Q446" s="90"/>
      <c r="R446" s="136"/>
      <c r="S446" s="136"/>
      <c r="T446" s="136"/>
      <c r="U446" s="136"/>
      <c r="V446" s="136"/>
      <c r="W446" s="136"/>
      <c r="X446" s="86"/>
      <c r="Y446" s="86"/>
      <c r="Z446" s="87"/>
      <c r="AA446" s="88"/>
      <c r="AB446" s="35"/>
      <c r="AC446" s="35"/>
      <c r="AD446" s="35"/>
    </row>
    <row r="447" spans="1:30" ht="14.25" customHeight="1" x14ac:dyDescent="0.25">
      <c r="A447" s="35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136"/>
      <c r="O447" s="85"/>
      <c r="P447" s="90"/>
      <c r="Q447" s="90"/>
      <c r="R447" s="136"/>
      <c r="S447" s="136"/>
      <c r="T447" s="136"/>
      <c r="U447" s="136"/>
      <c r="V447" s="136"/>
      <c r="W447" s="136"/>
      <c r="X447" s="86"/>
      <c r="Y447" s="86"/>
      <c r="Z447" s="87"/>
      <c r="AA447" s="88"/>
      <c r="AB447" s="35"/>
      <c r="AC447" s="35"/>
      <c r="AD447" s="35"/>
    </row>
    <row r="448" spans="1:30" ht="14.25" customHeight="1" x14ac:dyDescent="0.25">
      <c r="A448" s="35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36"/>
      <c r="O448" s="85"/>
      <c r="P448" s="90"/>
      <c r="Q448" s="90"/>
      <c r="R448" s="136"/>
      <c r="S448" s="136"/>
      <c r="T448" s="136"/>
      <c r="U448" s="136"/>
      <c r="V448" s="136"/>
      <c r="W448" s="136"/>
      <c r="X448" s="86"/>
      <c r="Y448" s="86"/>
      <c r="Z448" s="87"/>
      <c r="AA448" s="88"/>
      <c r="AB448" s="35"/>
      <c r="AC448" s="35"/>
      <c r="AD448" s="35"/>
    </row>
    <row r="449" spans="1:30" ht="14.25" customHeight="1" x14ac:dyDescent="0.25">
      <c r="A449" s="35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36"/>
      <c r="O449" s="85"/>
      <c r="P449" s="90"/>
      <c r="Q449" s="90"/>
      <c r="R449" s="136"/>
      <c r="S449" s="136"/>
      <c r="T449" s="136"/>
      <c r="U449" s="136"/>
      <c r="V449" s="136"/>
      <c r="W449" s="136"/>
      <c r="X449" s="86"/>
      <c r="Y449" s="86"/>
      <c r="Z449" s="87"/>
      <c r="AA449" s="88"/>
      <c r="AB449" s="35"/>
      <c r="AC449" s="35"/>
      <c r="AD449" s="35"/>
    </row>
    <row r="450" spans="1:30" ht="14.25" customHeight="1" x14ac:dyDescent="0.25">
      <c r="A450" s="35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36"/>
      <c r="O450" s="85"/>
      <c r="P450" s="90"/>
      <c r="Q450" s="90"/>
      <c r="R450" s="136"/>
      <c r="S450" s="136"/>
      <c r="T450" s="136"/>
      <c r="U450" s="136"/>
      <c r="V450" s="136"/>
      <c r="W450" s="136"/>
      <c r="X450" s="86"/>
      <c r="Y450" s="86"/>
      <c r="Z450" s="87"/>
      <c r="AA450" s="88"/>
      <c r="AB450" s="35"/>
      <c r="AC450" s="35"/>
      <c r="AD450" s="35"/>
    </row>
    <row r="451" spans="1:30" ht="14.25" customHeight="1" x14ac:dyDescent="0.25">
      <c r="A451" s="35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36"/>
      <c r="O451" s="85"/>
      <c r="P451" s="90"/>
      <c r="Q451" s="90"/>
      <c r="R451" s="136"/>
      <c r="S451" s="136"/>
      <c r="T451" s="136"/>
      <c r="U451" s="136"/>
      <c r="V451" s="136"/>
      <c r="W451" s="136"/>
      <c r="X451" s="86"/>
      <c r="Y451" s="86"/>
      <c r="Z451" s="87"/>
      <c r="AA451" s="88"/>
      <c r="AB451" s="35"/>
      <c r="AC451" s="35"/>
      <c r="AD451" s="35"/>
    </row>
    <row r="452" spans="1:30" ht="14.25" customHeight="1" x14ac:dyDescent="0.25">
      <c r="A452" s="35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136"/>
      <c r="O452" s="85"/>
      <c r="P452" s="90"/>
      <c r="Q452" s="90"/>
      <c r="R452" s="136"/>
      <c r="S452" s="136"/>
      <c r="T452" s="136"/>
      <c r="U452" s="136"/>
      <c r="V452" s="136"/>
      <c r="W452" s="136"/>
      <c r="X452" s="86"/>
      <c r="Y452" s="86"/>
      <c r="Z452" s="87"/>
      <c r="AA452" s="88"/>
      <c r="AB452" s="35"/>
      <c r="AC452" s="35"/>
      <c r="AD452" s="35"/>
    </row>
    <row r="453" spans="1:30" ht="14.25" customHeight="1" x14ac:dyDescent="0.25">
      <c r="A453" s="35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136"/>
      <c r="O453" s="85"/>
      <c r="P453" s="90"/>
      <c r="Q453" s="90"/>
      <c r="R453" s="136"/>
      <c r="S453" s="136"/>
      <c r="T453" s="136"/>
      <c r="U453" s="136"/>
      <c r="V453" s="136"/>
      <c r="W453" s="136"/>
      <c r="X453" s="86"/>
      <c r="Y453" s="86"/>
      <c r="Z453" s="87"/>
      <c r="AA453" s="88"/>
      <c r="AB453" s="35"/>
      <c r="AC453" s="35"/>
      <c r="AD453" s="35"/>
    </row>
    <row r="454" spans="1:30" ht="14.25" customHeight="1" x14ac:dyDescent="0.25">
      <c r="A454" s="35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136"/>
      <c r="O454" s="85"/>
      <c r="P454" s="90"/>
      <c r="Q454" s="90"/>
      <c r="R454" s="136"/>
      <c r="S454" s="136"/>
      <c r="T454" s="136"/>
      <c r="U454" s="136"/>
      <c r="V454" s="136"/>
      <c r="W454" s="136"/>
      <c r="X454" s="86"/>
      <c r="Y454" s="86"/>
      <c r="Z454" s="87"/>
      <c r="AA454" s="88"/>
      <c r="AB454" s="35"/>
      <c r="AC454" s="35"/>
      <c r="AD454" s="35"/>
    </row>
    <row r="455" spans="1:30" ht="14.25" customHeight="1" x14ac:dyDescent="0.25">
      <c r="A455" s="35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36"/>
      <c r="O455" s="85"/>
      <c r="P455" s="90"/>
      <c r="Q455" s="90"/>
      <c r="R455" s="136"/>
      <c r="S455" s="136"/>
      <c r="T455" s="136"/>
      <c r="U455" s="136"/>
      <c r="V455" s="136"/>
      <c r="W455" s="136"/>
      <c r="X455" s="86"/>
      <c r="Y455" s="86"/>
      <c r="Z455" s="87"/>
      <c r="AA455" s="88"/>
      <c r="AB455" s="35"/>
      <c r="AC455" s="35"/>
      <c r="AD455" s="35"/>
    </row>
    <row r="456" spans="1:30" ht="14.25" customHeight="1" x14ac:dyDescent="0.25">
      <c r="A456" s="35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136"/>
      <c r="O456" s="85"/>
      <c r="P456" s="90"/>
      <c r="Q456" s="90"/>
      <c r="R456" s="136"/>
      <c r="S456" s="136"/>
      <c r="T456" s="136"/>
      <c r="U456" s="136"/>
      <c r="V456" s="136"/>
      <c r="W456" s="136"/>
      <c r="X456" s="86"/>
      <c r="Y456" s="86"/>
      <c r="Z456" s="87"/>
      <c r="AA456" s="88"/>
      <c r="AB456" s="35"/>
      <c r="AC456" s="35"/>
      <c r="AD456" s="35"/>
    </row>
    <row r="457" spans="1:30" ht="14.25" customHeight="1" x14ac:dyDescent="0.25">
      <c r="A457" s="35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36"/>
      <c r="O457" s="85"/>
      <c r="P457" s="90"/>
      <c r="Q457" s="90"/>
      <c r="R457" s="136"/>
      <c r="S457" s="136"/>
      <c r="T457" s="136"/>
      <c r="U457" s="136"/>
      <c r="V457" s="136"/>
      <c r="W457" s="136"/>
      <c r="X457" s="86"/>
      <c r="Y457" s="86"/>
      <c r="Z457" s="87"/>
      <c r="AA457" s="88"/>
      <c r="AB457" s="35"/>
      <c r="AC457" s="35"/>
      <c r="AD457" s="35"/>
    </row>
    <row r="458" spans="1:30" ht="14.25" customHeight="1" x14ac:dyDescent="0.25">
      <c r="A458" s="35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36"/>
      <c r="O458" s="85"/>
      <c r="P458" s="90"/>
      <c r="Q458" s="90"/>
      <c r="R458" s="136"/>
      <c r="S458" s="136"/>
      <c r="T458" s="136"/>
      <c r="U458" s="136"/>
      <c r="V458" s="136"/>
      <c r="W458" s="136"/>
      <c r="X458" s="86"/>
      <c r="Y458" s="86"/>
      <c r="Z458" s="87"/>
      <c r="AA458" s="88"/>
      <c r="AB458" s="35"/>
      <c r="AC458" s="35"/>
      <c r="AD458" s="35"/>
    </row>
    <row r="459" spans="1:30" ht="14.25" customHeight="1" x14ac:dyDescent="0.25">
      <c r="A459" s="35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36"/>
      <c r="O459" s="85"/>
      <c r="P459" s="90"/>
      <c r="Q459" s="90"/>
      <c r="R459" s="136"/>
      <c r="S459" s="136"/>
      <c r="T459" s="136"/>
      <c r="U459" s="136"/>
      <c r="V459" s="136"/>
      <c r="W459" s="136"/>
      <c r="X459" s="86"/>
      <c r="Y459" s="86"/>
      <c r="Z459" s="87"/>
      <c r="AA459" s="88"/>
      <c r="AB459" s="35"/>
      <c r="AC459" s="35"/>
      <c r="AD459" s="35"/>
    </row>
    <row r="460" spans="1:30" ht="14.25" customHeight="1" x14ac:dyDescent="0.25">
      <c r="A460" s="35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36"/>
      <c r="O460" s="85"/>
      <c r="P460" s="90"/>
      <c r="Q460" s="90"/>
      <c r="R460" s="136"/>
      <c r="S460" s="136"/>
      <c r="T460" s="136"/>
      <c r="U460" s="136"/>
      <c r="V460" s="136"/>
      <c r="W460" s="136"/>
      <c r="X460" s="86"/>
      <c r="Y460" s="86"/>
      <c r="Z460" s="87"/>
      <c r="AA460" s="88"/>
      <c r="AB460" s="35"/>
      <c r="AC460" s="35"/>
      <c r="AD460" s="35"/>
    </row>
    <row r="461" spans="1:30" ht="14.25" customHeight="1" x14ac:dyDescent="0.25">
      <c r="A461" s="35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36"/>
      <c r="O461" s="85"/>
      <c r="P461" s="90"/>
      <c r="Q461" s="90"/>
      <c r="R461" s="136"/>
      <c r="S461" s="136"/>
      <c r="T461" s="136"/>
      <c r="U461" s="136"/>
      <c r="V461" s="136"/>
      <c r="W461" s="136"/>
      <c r="X461" s="86"/>
      <c r="Y461" s="86"/>
      <c r="Z461" s="87"/>
      <c r="AA461" s="88"/>
      <c r="AB461" s="35"/>
      <c r="AC461" s="35"/>
      <c r="AD461" s="35"/>
    </row>
    <row r="462" spans="1:30" ht="14.25" customHeight="1" x14ac:dyDescent="0.25">
      <c r="A462" s="35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36"/>
      <c r="O462" s="85"/>
      <c r="P462" s="90"/>
      <c r="Q462" s="90"/>
      <c r="R462" s="136"/>
      <c r="S462" s="136"/>
      <c r="T462" s="136"/>
      <c r="U462" s="136"/>
      <c r="V462" s="136"/>
      <c r="W462" s="136"/>
      <c r="X462" s="86"/>
      <c r="Y462" s="86"/>
      <c r="Z462" s="87"/>
      <c r="AA462" s="88"/>
      <c r="AB462" s="35"/>
      <c r="AC462" s="35"/>
      <c r="AD462" s="35"/>
    </row>
    <row r="463" spans="1:30" ht="14.25" customHeight="1" x14ac:dyDescent="0.25">
      <c r="A463" s="35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36"/>
      <c r="O463" s="85"/>
      <c r="P463" s="90"/>
      <c r="Q463" s="90"/>
      <c r="R463" s="136"/>
      <c r="S463" s="136"/>
      <c r="T463" s="136"/>
      <c r="U463" s="136"/>
      <c r="V463" s="136"/>
      <c r="W463" s="136"/>
      <c r="X463" s="86"/>
      <c r="Y463" s="86"/>
      <c r="Z463" s="87"/>
      <c r="AA463" s="88"/>
      <c r="AB463" s="35"/>
      <c r="AC463" s="35"/>
      <c r="AD463" s="35"/>
    </row>
    <row r="464" spans="1:30" ht="14.25" customHeight="1" x14ac:dyDescent="0.25">
      <c r="A464" s="35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36"/>
      <c r="O464" s="85"/>
      <c r="P464" s="90"/>
      <c r="Q464" s="90"/>
      <c r="R464" s="136"/>
      <c r="S464" s="136"/>
      <c r="T464" s="136"/>
      <c r="U464" s="136"/>
      <c r="V464" s="136"/>
      <c r="W464" s="136"/>
      <c r="X464" s="86"/>
      <c r="Y464" s="86"/>
      <c r="Z464" s="87"/>
      <c r="AA464" s="88"/>
      <c r="AB464" s="35"/>
      <c r="AC464" s="35"/>
      <c r="AD464" s="35"/>
    </row>
    <row r="465" spans="1:30" ht="14.25" customHeight="1" x14ac:dyDescent="0.25">
      <c r="A465" s="35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36"/>
      <c r="O465" s="85"/>
      <c r="P465" s="90"/>
      <c r="Q465" s="90"/>
      <c r="R465" s="136"/>
      <c r="S465" s="136"/>
      <c r="T465" s="136"/>
      <c r="U465" s="136"/>
      <c r="V465" s="136"/>
      <c r="W465" s="136"/>
      <c r="X465" s="86"/>
      <c r="Y465" s="86"/>
      <c r="Z465" s="87"/>
      <c r="AA465" s="88"/>
      <c r="AB465" s="35"/>
      <c r="AC465" s="35"/>
      <c r="AD465" s="35"/>
    </row>
    <row r="466" spans="1:30" ht="14.25" customHeight="1" x14ac:dyDescent="0.25">
      <c r="A466" s="35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36"/>
      <c r="O466" s="85"/>
      <c r="P466" s="90"/>
      <c r="Q466" s="90"/>
      <c r="R466" s="136"/>
      <c r="S466" s="136"/>
      <c r="T466" s="136"/>
      <c r="U466" s="136"/>
      <c r="V466" s="136"/>
      <c r="W466" s="136"/>
      <c r="X466" s="86"/>
      <c r="Y466" s="86"/>
      <c r="Z466" s="87"/>
      <c r="AA466" s="88"/>
      <c r="AB466" s="35"/>
      <c r="AC466" s="35"/>
      <c r="AD466" s="35"/>
    </row>
    <row r="467" spans="1:30" ht="14.25" customHeight="1" x14ac:dyDescent="0.25">
      <c r="A467" s="35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85"/>
      <c r="P467" s="90"/>
      <c r="Q467" s="90"/>
      <c r="R467" s="136"/>
      <c r="S467" s="136"/>
      <c r="T467" s="136"/>
      <c r="U467" s="136"/>
      <c r="V467" s="136"/>
      <c r="W467" s="136"/>
      <c r="X467" s="86"/>
      <c r="Y467" s="86"/>
      <c r="Z467" s="87"/>
      <c r="AA467" s="88"/>
      <c r="AB467" s="35"/>
      <c r="AC467" s="35"/>
      <c r="AD467" s="35"/>
    </row>
    <row r="468" spans="1:30" ht="14.25" customHeight="1" x14ac:dyDescent="0.25">
      <c r="A468" s="35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136"/>
      <c r="O468" s="85"/>
      <c r="P468" s="90"/>
      <c r="Q468" s="90"/>
      <c r="R468" s="136"/>
      <c r="S468" s="136"/>
      <c r="T468" s="136"/>
      <c r="U468" s="136"/>
      <c r="V468" s="136"/>
      <c r="W468" s="136"/>
      <c r="X468" s="86"/>
      <c r="Y468" s="86"/>
      <c r="Z468" s="87"/>
      <c r="AA468" s="88"/>
      <c r="AB468" s="35"/>
      <c r="AC468" s="35"/>
      <c r="AD468" s="35"/>
    </row>
    <row r="469" spans="1:30" ht="14.25" customHeight="1" x14ac:dyDescent="0.25">
      <c r="A469" s="35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36"/>
      <c r="O469" s="85"/>
      <c r="P469" s="90"/>
      <c r="Q469" s="90"/>
      <c r="R469" s="136"/>
      <c r="S469" s="136"/>
      <c r="T469" s="136"/>
      <c r="U469" s="136"/>
      <c r="V469" s="136"/>
      <c r="W469" s="136"/>
      <c r="X469" s="86"/>
      <c r="Y469" s="86"/>
      <c r="Z469" s="87"/>
      <c r="AA469" s="88"/>
      <c r="AB469" s="35"/>
      <c r="AC469" s="35"/>
      <c r="AD469" s="35"/>
    </row>
    <row r="470" spans="1:30" ht="14.25" customHeight="1" x14ac:dyDescent="0.25">
      <c r="A470" s="35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36"/>
      <c r="O470" s="85"/>
      <c r="P470" s="90"/>
      <c r="Q470" s="90"/>
      <c r="R470" s="136"/>
      <c r="S470" s="136"/>
      <c r="T470" s="136"/>
      <c r="U470" s="136"/>
      <c r="V470" s="136"/>
      <c r="W470" s="136"/>
      <c r="X470" s="86"/>
      <c r="Y470" s="86"/>
      <c r="Z470" s="87"/>
      <c r="AA470" s="88"/>
      <c r="AB470" s="35"/>
      <c r="AC470" s="35"/>
      <c r="AD470" s="35"/>
    </row>
    <row r="471" spans="1:30" ht="14.25" customHeight="1" x14ac:dyDescent="0.25">
      <c r="A471" s="35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36"/>
      <c r="O471" s="85"/>
      <c r="P471" s="90"/>
      <c r="Q471" s="90"/>
      <c r="R471" s="136"/>
      <c r="S471" s="136"/>
      <c r="T471" s="136"/>
      <c r="U471" s="136"/>
      <c r="V471" s="136"/>
      <c r="W471" s="136"/>
      <c r="X471" s="86"/>
      <c r="Y471" s="86"/>
      <c r="Z471" s="87"/>
      <c r="AA471" s="88"/>
      <c r="AB471" s="35"/>
      <c r="AC471" s="35"/>
      <c r="AD471" s="35"/>
    </row>
    <row r="472" spans="1:30" ht="14.25" customHeight="1" x14ac:dyDescent="0.25">
      <c r="A472" s="35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36"/>
      <c r="O472" s="85"/>
      <c r="P472" s="90"/>
      <c r="Q472" s="90"/>
      <c r="R472" s="136"/>
      <c r="S472" s="136"/>
      <c r="T472" s="136"/>
      <c r="U472" s="136"/>
      <c r="V472" s="136"/>
      <c r="W472" s="136"/>
      <c r="X472" s="86"/>
      <c r="Y472" s="86"/>
      <c r="Z472" s="87"/>
      <c r="AA472" s="88"/>
      <c r="AB472" s="35"/>
      <c r="AC472" s="35"/>
      <c r="AD472" s="35"/>
    </row>
    <row r="473" spans="1:30" ht="14.25" customHeight="1" x14ac:dyDescent="0.25">
      <c r="A473" s="35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36"/>
      <c r="O473" s="85"/>
      <c r="P473" s="90"/>
      <c r="Q473" s="90"/>
      <c r="R473" s="136"/>
      <c r="S473" s="136"/>
      <c r="T473" s="136"/>
      <c r="U473" s="136"/>
      <c r="V473" s="136"/>
      <c r="W473" s="136"/>
      <c r="X473" s="86"/>
      <c r="Y473" s="86"/>
      <c r="Z473" s="87"/>
      <c r="AA473" s="88"/>
      <c r="AB473" s="35"/>
      <c r="AC473" s="35"/>
      <c r="AD473" s="35"/>
    </row>
    <row r="474" spans="1:30" ht="14.25" customHeight="1" x14ac:dyDescent="0.25">
      <c r="A474" s="35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36"/>
      <c r="O474" s="85"/>
      <c r="P474" s="90"/>
      <c r="Q474" s="90"/>
      <c r="R474" s="136"/>
      <c r="S474" s="136"/>
      <c r="T474" s="136"/>
      <c r="U474" s="136"/>
      <c r="V474" s="136"/>
      <c r="W474" s="136"/>
      <c r="X474" s="86"/>
      <c r="Y474" s="86"/>
      <c r="Z474" s="87"/>
      <c r="AA474" s="88"/>
      <c r="AB474" s="35"/>
      <c r="AC474" s="35"/>
      <c r="AD474" s="35"/>
    </row>
    <row r="475" spans="1:30" ht="14.25" customHeight="1" x14ac:dyDescent="0.25">
      <c r="A475" s="35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36"/>
      <c r="O475" s="85"/>
      <c r="P475" s="90"/>
      <c r="Q475" s="90"/>
      <c r="R475" s="136"/>
      <c r="S475" s="136"/>
      <c r="T475" s="136"/>
      <c r="U475" s="136"/>
      <c r="V475" s="136"/>
      <c r="W475" s="136"/>
      <c r="X475" s="86"/>
      <c r="Y475" s="86"/>
      <c r="Z475" s="87"/>
      <c r="AA475" s="88"/>
      <c r="AB475" s="35"/>
      <c r="AC475" s="35"/>
      <c r="AD475" s="35"/>
    </row>
    <row r="476" spans="1:30" ht="14.25" customHeight="1" x14ac:dyDescent="0.25">
      <c r="A476" s="35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85"/>
      <c r="P476" s="90"/>
      <c r="Q476" s="90"/>
      <c r="R476" s="136"/>
      <c r="S476" s="136"/>
      <c r="T476" s="136"/>
      <c r="U476" s="136"/>
      <c r="V476" s="136"/>
      <c r="W476" s="136"/>
      <c r="X476" s="86"/>
      <c r="Y476" s="86"/>
      <c r="Z476" s="87"/>
      <c r="AA476" s="88"/>
      <c r="AB476" s="35"/>
      <c r="AC476" s="35"/>
      <c r="AD476" s="35"/>
    </row>
    <row r="477" spans="1:30" ht="14.25" customHeight="1" x14ac:dyDescent="0.25">
      <c r="A477" s="35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136"/>
      <c r="O477" s="85"/>
      <c r="P477" s="90"/>
      <c r="Q477" s="90"/>
      <c r="R477" s="136"/>
      <c r="S477" s="136"/>
      <c r="T477" s="136"/>
      <c r="U477" s="136"/>
      <c r="V477" s="136"/>
      <c r="W477" s="136"/>
      <c r="X477" s="86"/>
      <c r="Y477" s="86"/>
      <c r="Z477" s="87"/>
      <c r="AA477" s="88"/>
      <c r="AB477" s="35"/>
      <c r="AC477" s="35"/>
      <c r="AD477" s="35"/>
    </row>
    <row r="478" spans="1:30" ht="14.25" customHeight="1" x14ac:dyDescent="0.25">
      <c r="A478" s="35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36"/>
      <c r="O478" s="85"/>
      <c r="P478" s="90"/>
      <c r="Q478" s="90"/>
      <c r="R478" s="136"/>
      <c r="S478" s="136"/>
      <c r="T478" s="136"/>
      <c r="U478" s="136"/>
      <c r="V478" s="136"/>
      <c r="W478" s="136"/>
      <c r="X478" s="86"/>
      <c r="Y478" s="86"/>
      <c r="Z478" s="87"/>
      <c r="AA478" s="88"/>
      <c r="AB478" s="35"/>
      <c r="AC478" s="35"/>
      <c r="AD478" s="35"/>
    </row>
    <row r="479" spans="1:30" ht="14.25" customHeight="1" x14ac:dyDescent="0.25">
      <c r="A479" s="35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36"/>
      <c r="O479" s="85"/>
      <c r="P479" s="90"/>
      <c r="Q479" s="90"/>
      <c r="R479" s="136"/>
      <c r="S479" s="136"/>
      <c r="T479" s="136"/>
      <c r="U479" s="136"/>
      <c r="V479" s="136"/>
      <c r="W479" s="136"/>
      <c r="X479" s="86"/>
      <c r="Y479" s="86"/>
      <c r="Z479" s="87"/>
      <c r="AA479" s="88"/>
      <c r="AB479" s="35"/>
      <c r="AC479" s="35"/>
      <c r="AD479" s="35"/>
    </row>
    <row r="480" spans="1:30" ht="14.25" customHeight="1" x14ac:dyDescent="0.25">
      <c r="A480" s="35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36"/>
      <c r="O480" s="85"/>
      <c r="P480" s="90"/>
      <c r="Q480" s="90"/>
      <c r="R480" s="136"/>
      <c r="S480" s="136"/>
      <c r="T480" s="136"/>
      <c r="U480" s="136"/>
      <c r="V480" s="136"/>
      <c r="W480" s="136"/>
      <c r="X480" s="86"/>
      <c r="Y480" s="86"/>
      <c r="Z480" s="87"/>
      <c r="AA480" s="88"/>
      <c r="AB480" s="35"/>
      <c r="AC480" s="35"/>
      <c r="AD480" s="35"/>
    </row>
    <row r="481" spans="1:30" ht="14.25" customHeight="1" x14ac:dyDescent="0.25">
      <c r="A481" s="35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36"/>
      <c r="O481" s="85"/>
      <c r="P481" s="90"/>
      <c r="Q481" s="90"/>
      <c r="R481" s="136"/>
      <c r="S481" s="136"/>
      <c r="T481" s="136"/>
      <c r="U481" s="136"/>
      <c r="V481" s="136"/>
      <c r="W481" s="136"/>
      <c r="X481" s="86"/>
      <c r="Y481" s="86"/>
      <c r="Z481" s="87"/>
      <c r="AA481" s="88"/>
      <c r="AB481" s="35"/>
      <c r="AC481" s="35"/>
      <c r="AD481" s="35"/>
    </row>
    <row r="482" spans="1:30" ht="14.25" customHeight="1" x14ac:dyDescent="0.25">
      <c r="A482" s="35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136"/>
      <c r="O482" s="85"/>
      <c r="P482" s="90"/>
      <c r="Q482" s="90"/>
      <c r="R482" s="136"/>
      <c r="S482" s="136"/>
      <c r="T482" s="136"/>
      <c r="U482" s="136"/>
      <c r="V482" s="136"/>
      <c r="W482" s="136"/>
      <c r="X482" s="86"/>
      <c r="Y482" s="86"/>
      <c r="Z482" s="87"/>
      <c r="AA482" s="88"/>
      <c r="AB482" s="35"/>
      <c r="AC482" s="35"/>
      <c r="AD482" s="35"/>
    </row>
    <row r="483" spans="1:30" ht="14.25" customHeight="1" x14ac:dyDescent="0.25">
      <c r="A483" s="35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136"/>
      <c r="O483" s="85"/>
      <c r="P483" s="90"/>
      <c r="Q483" s="90"/>
      <c r="R483" s="136"/>
      <c r="S483" s="136"/>
      <c r="T483" s="136"/>
      <c r="U483" s="136"/>
      <c r="V483" s="136"/>
      <c r="W483" s="136"/>
      <c r="X483" s="86"/>
      <c r="Y483" s="86"/>
      <c r="Z483" s="87"/>
      <c r="AA483" s="88"/>
      <c r="AB483" s="35"/>
      <c r="AC483" s="35"/>
      <c r="AD483" s="35"/>
    </row>
    <row r="484" spans="1:30" ht="14.25" customHeight="1" x14ac:dyDescent="0.25">
      <c r="A484" s="35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136"/>
      <c r="O484" s="85"/>
      <c r="P484" s="90"/>
      <c r="Q484" s="90"/>
      <c r="R484" s="136"/>
      <c r="S484" s="136"/>
      <c r="T484" s="136"/>
      <c r="U484" s="136"/>
      <c r="V484" s="136"/>
      <c r="W484" s="136"/>
      <c r="X484" s="86"/>
      <c r="Y484" s="86"/>
      <c r="Z484" s="87"/>
      <c r="AA484" s="88"/>
      <c r="AB484" s="35"/>
      <c r="AC484" s="35"/>
      <c r="AD484" s="35"/>
    </row>
    <row r="485" spans="1:30" ht="14.25" customHeight="1" x14ac:dyDescent="0.25">
      <c r="A485" s="35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136"/>
      <c r="O485" s="85"/>
      <c r="P485" s="90"/>
      <c r="Q485" s="90"/>
      <c r="R485" s="136"/>
      <c r="S485" s="136"/>
      <c r="T485" s="136"/>
      <c r="U485" s="136"/>
      <c r="V485" s="136"/>
      <c r="W485" s="136"/>
      <c r="X485" s="86"/>
      <c r="Y485" s="86"/>
      <c r="Z485" s="87"/>
      <c r="AA485" s="88"/>
      <c r="AB485" s="35"/>
      <c r="AC485" s="35"/>
      <c r="AD485" s="35"/>
    </row>
    <row r="486" spans="1:30" ht="14.25" customHeight="1" x14ac:dyDescent="0.25">
      <c r="A486" s="35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36"/>
      <c r="O486" s="85"/>
      <c r="P486" s="90"/>
      <c r="Q486" s="90"/>
      <c r="R486" s="136"/>
      <c r="S486" s="136"/>
      <c r="T486" s="136"/>
      <c r="U486" s="136"/>
      <c r="V486" s="136"/>
      <c r="W486" s="136"/>
      <c r="X486" s="86"/>
      <c r="Y486" s="86"/>
      <c r="Z486" s="87"/>
      <c r="AA486" s="88"/>
      <c r="AB486" s="35"/>
      <c r="AC486" s="35"/>
      <c r="AD486" s="35"/>
    </row>
    <row r="487" spans="1:30" ht="14.25" customHeight="1" x14ac:dyDescent="0.25">
      <c r="A487" s="35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136"/>
      <c r="O487" s="85"/>
      <c r="P487" s="90"/>
      <c r="Q487" s="90"/>
      <c r="R487" s="136"/>
      <c r="S487" s="136"/>
      <c r="T487" s="136"/>
      <c r="U487" s="136"/>
      <c r="V487" s="136"/>
      <c r="W487" s="136"/>
      <c r="X487" s="86"/>
      <c r="Y487" s="86"/>
      <c r="Z487" s="87"/>
      <c r="AA487" s="88"/>
      <c r="AB487" s="35"/>
      <c r="AC487" s="35"/>
      <c r="AD487" s="35"/>
    </row>
    <row r="488" spans="1:30" ht="14.25" customHeight="1" x14ac:dyDescent="0.25">
      <c r="A488" s="35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136"/>
      <c r="O488" s="85"/>
      <c r="P488" s="90"/>
      <c r="Q488" s="90"/>
      <c r="R488" s="136"/>
      <c r="S488" s="136"/>
      <c r="T488" s="136"/>
      <c r="U488" s="136"/>
      <c r="V488" s="136"/>
      <c r="W488" s="136"/>
      <c r="X488" s="86"/>
      <c r="Y488" s="86"/>
      <c r="Z488" s="87"/>
      <c r="AA488" s="88"/>
      <c r="AB488" s="35"/>
      <c r="AC488" s="35"/>
      <c r="AD488" s="35"/>
    </row>
    <row r="489" spans="1:30" ht="14.25" customHeight="1" x14ac:dyDescent="0.25">
      <c r="A489" s="35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136"/>
      <c r="O489" s="85"/>
      <c r="P489" s="90"/>
      <c r="Q489" s="90"/>
      <c r="R489" s="136"/>
      <c r="S489" s="136"/>
      <c r="T489" s="136"/>
      <c r="U489" s="136"/>
      <c r="V489" s="136"/>
      <c r="W489" s="136"/>
      <c r="X489" s="86"/>
      <c r="Y489" s="86"/>
      <c r="Z489" s="87"/>
      <c r="AA489" s="88"/>
      <c r="AB489" s="35"/>
      <c r="AC489" s="35"/>
      <c r="AD489" s="35"/>
    </row>
    <row r="490" spans="1:30" ht="14.25" customHeight="1" x14ac:dyDescent="0.25">
      <c r="A490" s="35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136"/>
      <c r="O490" s="85"/>
      <c r="P490" s="90"/>
      <c r="Q490" s="90"/>
      <c r="R490" s="136"/>
      <c r="S490" s="136"/>
      <c r="T490" s="136"/>
      <c r="U490" s="136"/>
      <c r="V490" s="136"/>
      <c r="W490" s="136"/>
      <c r="X490" s="86"/>
      <c r="Y490" s="86"/>
      <c r="Z490" s="87"/>
      <c r="AA490" s="88"/>
      <c r="AB490" s="35"/>
      <c r="AC490" s="35"/>
      <c r="AD490" s="35"/>
    </row>
    <row r="491" spans="1:30" ht="14.25" customHeight="1" x14ac:dyDescent="0.25">
      <c r="A491" s="35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136"/>
      <c r="O491" s="85"/>
      <c r="P491" s="90"/>
      <c r="Q491" s="90"/>
      <c r="R491" s="136"/>
      <c r="S491" s="136"/>
      <c r="T491" s="136"/>
      <c r="U491" s="136"/>
      <c r="V491" s="136"/>
      <c r="W491" s="136"/>
      <c r="X491" s="86"/>
      <c r="Y491" s="86"/>
      <c r="Z491" s="87"/>
      <c r="AA491" s="88"/>
      <c r="AB491" s="35"/>
      <c r="AC491" s="35"/>
      <c r="AD491" s="35"/>
    </row>
    <row r="492" spans="1:30" ht="14.25" customHeight="1" x14ac:dyDescent="0.25">
      <c r="A492" s="35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136"/>
      <c r="O492" s="85"/>
      <c r="P492" s="90"/>
      <c r="Q492" s="90"/>
      <c r="R492" s="136"/>
      <c r="S492" s="136"/>
      <c r="T492" s="136"/>
      <c r="U492" s="136"/>
      <c r="V492" s="136"/>
      <c r="W492" s="136"/>
      <c r="X492" s="86"/>
      <c r="Y492" s="86"/>
      <c r="Z492" s="87"/>
      <c r="AA492" s="88"/>
      <c r="AB492" s="35"/>
      <c r="AC492" s="35"/>
      <c r="AD492" s="35"/>
    </row>
    <row r="493" spans="1:30" ht="14.25" customHeight="1" x14ac:dyDescent="0.25">
      <c r="A493" s="35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136"/>
      <c r="O493" s="85"/>
      <c r="P493" s="90"/>
      <c r="Q493" s="90"/>
      <c r="R493" s="136"/>
      <c r="S493" s="136"/>
      <c r="T493" s="136"/>
      <c r="U493" s="136"/>
      <c r="V493" s="136"/>
      <c r="W493" s="136"/>
      <c r="X493" s="86"/>
      <c r="Y493" s="86"/>
      <c r="Z493" s="87"/>
      <c r="AA493" s="88"/>
      <c r="AB493" s="35"/>
      <c r="AC493" s="35"/>
      <c r="AD493" s="35"/>
    </row>
    <row r="494" spans="1:30" ht="14.25" customHeight="1" x14ac:dyDescent="0.25">
      <c r="A494" s="35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36"/>
      <c r="O494" s="85"/>
      <c r="P494" s="90"/>
      <c r="Q494" s="90"/>
      <c r="R494" s="136"/>
      <c r="S494" s="136"/>
      <c r="T494" s="136"/>
      <c r="U494" s="136"/>
      <c r="V494" s="136"/>
      <c r="W494" s="136"/>
      <c r="X494" s="86"/>
      <c r="Y494" s="86"/>
      <c r="Z494" s="87"/>
      <c r="AA494" s="88"/>
      <c r="AB494" s="35"/>
      <c r="AC494" s="35"/>
      <c r="AD494" s="35"/>
    </row>
    <row r="495" spans="1:30" ht="14.25" customHeight="1" x14ac:dyDescent="0.25">
      <c r="A495" s="35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136"/>
      <c r="O495" s="85"/>
      <c r="P495" s="90"/>
      <c r="Q495" s="90"/>
      <c r="R495" s="136"/>
      <c r="S495" s="136"/>
      <c r="T495" s="136"/>
      <c r="U495" s="136"/>
      <c r="V495" s="136"/>
      <c r="W495" s="136"/>
      <c r="X495" s="86"/>
      <c r="Y495" s="86"/>
      <c r="Z495" s="87"/>
      <c r="AA495" s="88"/>
      <c r="AB495" s="35"/>
      <c r="AC495" s="35"/>
      <c r="AD495" s="35"/>
    </row>
    <row r="496" spans="1:30" ht="14.25" customHeight="1" x14ac:dyDescent="0.25">
      <c r="A496" s="35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136"/>
      <c r="O496" s="85"/>
      <c r="P496" s="90"/>
      <c r="Q496" s="90"/>
      <c r="R496" s="136"/>
      <c r="S496" s="136"/>
      <c r="T496" s="136"/>
      <c r="U496" s="136"/>
      <c r="V496" s="136"/>
      <c r="W496" s="136"/>
      <c r="X496" s="86"/>
      <c r="Y496" s="86"/>
      <c r="Z496" s="87"/>
      <c r="AA496" s="88"/>
      <c r="AB496" s="35"/>
      <c r="AC496" s="35"/>
      <c r="AD496" s="35"/>
    </row>
    <row r="497" spans="1:30" ht="14.25" customHeight="1" x14ac:dyDescent="0.25">
      <c r="A497" s="35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36"/>
      <c r="O497" s="85"/>
      <c r="P497" s="90"/>
      <c r="Q497" s="90"/>
      <c r="R497" s="136"/>
      <c r="S497" s="136"/>
      <c r="T497" s="136"/>
      <c r="U497" s="136"/>
      <c r="V497" s="136"/>
      <c r="W497" s="136"/>
      <c r="X497" s="86"/>
      <c r="Y497" s="86"/>
      <c r="Z497" s="87"/>
      <c r="AA497" s="88"/>
      <c r="AB497" s="35"/>
      <c r="AC497" s="35"/>
      <c r="AD497" s="35"/>
    </row>
    <row r="498" spans="1:30" ht="14.25" customHeight="1" x14ac:dyDescent="0.25">
      <c r="A498" s="35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36"/>
      <c r="O498" s="85"/>
      <c r="P498" s="90"/>
      <c r="Q498" s="90"/>
      <c r="R498" s="136"/>
      <c r="S498" s="136"/>
      <c r="T498" s="136"/>
      <c r="U498" s="136"/>
      <c r="V498" s="136"/>
      <c r="W498" s="136"/>
      <c r="X498" s="86"/>
      <c r="Y498" s="86"/>
      <c r="Z498" s="87"/>
      <c r="AA498" s="88"/>
      <c r="AB498" s="35"/>
      <c r="AC498" s="35"/>
      <c r="AD498" s="35"/>
    </row>
    <row r="499" spans="1:30" ht="14.25" customHeight="1" x14ac:dyDescent="0.25">
      <c r="A499" s="35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136"/>
      <c r="O499" s="85"/>
      <c r="P499" s="90"/>
      <c r="Q499" s="90"/>
      <c r="R499" s="136"/>
      <c r="S499" s="136"/>
      <c r="T499" s="136"/>
      <c r="U499" s="136"/>
      <c r="V499" s="136"/>
      <c r="W499" s="136"/>
      <c r="X499" s="86"/>
      <c r="Y499" s="86"/>
      <c r="Z499" s="87"/>
      <c r="AA499" s="88"/>
      <c r="AB499" s="35"/>
      <c r="AC499" s="35"/>
      <c r="AD499" s="35"/>
    </row>
    <row r="500" spans="1:30" ht="14.25" customHeight="1" x14ac:dyDescent="0.25">
      <c r="A500" s="35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136"/>
      <c r="O500" s="85"/>
      <c r="P500" s="90"/>
      <c r="Q500" s="90"/>
      <c r="R500" s="136"/>
      <c r="S500" s="136"/>
      <c r="T500" s="136"/>
      <c r="U500" s="136"/>
      <c r="V500" s="136"/>
      <c r="W500" s="136"/>
      <c r="X500" s="86"/>
      <c r="Y500" s="86"/>
      <c r="Z500" s="87"/>
      <c r="AA500" s="88"/>
      <c r="AB500" s="35"/>
      <c r="AC500" s="35"/>
      <c r="AD500" s="35"/>
    </row>
    <row r="501" spans="1:30" ht="14.25" customHeight="1" x14ac:dyDescent="0.25">
      <c r="A501" s="35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136"/>
      <c r="O501" s="85"/>
      <c r="P501" s="90"/>
      <c r="Q501" s="90"/>
      <c r="R501" s="136"/>
      <c r="S501" s="136"/>
      <c r="T501" s="136"/>
      <c r="U501" s="136"/>
      <c r="V501" s="136"/>
      <c r="W501" s="136"/>
      <c r="X501" s="86"/>
      <c r="Y501" s="86"/>
      <c r="Z501" s="87"/>
      <c r="AA501" s="88"/>
      <c r="AB501" s="35"/>
      <c r="AC501" s="35"/>
      <c r="AD501" s="35"/>
    </row>
    <row r="502" spans="1:30" ht="14.25" customHeight="1" x14ac:dyDescent="0.25">
      <c r="A502" s="35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136"/>
      <c r="O502" s="85"/>
      <c r="P502" s="90"/>
      <c r="Q502" s="90"/>
      <c r="R502" s="136"/>
      <c r="S502" s="136"/>
      <c r="T502" s="136"/>
      <c r="U502" s="136"/>
      <c r="V502" s="136"/>
      <c r="W502" s="136"/>
      <c r="X502" s="86"/>
      <c r="Y502" s="86"/>
      <c r="Z502" s="87"/>
      <c r="AA502" s="88"/>
      <c r="AB502" s="35"/>
      <c r="AC502" s="35"/>
      <c r="AD502" s="35"/>
    </row>
    <row r="503" spans="1:30" ht="14.25" customHeight="1" x14ac:dyDescent="0.25">
      <c r="A503" s="35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136"/>
      <c r="O503" s="85"/>
      <c r="P503" s="90"/>
      <c r="Q503" s="90"/>
      <c r="R503" s="136"/>
      <c r="S503" s="136"/>
      <c r="T503" s="136"/>
      <c r="U503" s="136"/>
      <c r="V503" s="136"/>
      <c r="W503" s="136"/>
      <c r="X503" s="86"/>
      <c r="Y503" s="86"/>
      <c r="Z503" s="87"/>
      <c r="AA503" s="88"/>
      <c r="AB503" s="35"/>
      <c r="AC503" s="35"/>
      <c r="AD503" s="35"/>
    </row>
    <row r="504" spans="1:30" ht="14.25" customHeight="1" x14ac:dyDescent="0.25">
      <c r="A504" s="35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136"/>
      <c r="O504" s="85"/>
      <c r="P504" s="90"/>
      <c r="Q504" s="90"/>
      <c r="R504" s="136"/>
      <c r="S504" s="136"/>
      <c r="T504" s="136"/>
      <c r="U504" s="136"/>
      <c r="V504" s="136"/>
      <c r="W504" s="136"/>
      <c r="X504" s="86"/>
      <c r="Y504" s="86"/>
      <c r="Z504" s="87"/>
      <c r="AA504" s="88"/>
      <c r="AB504" s="35"/>
      <c r="AC504" s="35"/>
      <c r="AD504" s="35"/>
    </row>
    <row r="505" spans="1:30" ht="14.25" customHeight="1" x14ac:dyDescent="0.25">
      <c r="A505" s="35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136"/>
      <c r="O505" s="85"/>
      <c r="P505" s="90"/>
      <c r="Q505" s="90"/>
      <c r="R505" s="136"/>
      <c r="S505" s="136"/>
      <c r="T505" s="136"/>
      <c r="U505" s="136"/>
      <c r="V505" s="136"/>
      <c r="W505" s="136"/>
      <c r="X505" s="86"/>
      <c r="Y505" s="86"/>
      <c r="Z505" s="87"/>
      <c r="AA505" s="88"/>
      <c r="AB505" s="35"/>
      <c r="AC505" s="35"/>
      <c r="AD505" s="35"/>
    </row>
    <row r="506" spans="1:30" ht="14.25" customHeight="1" x14ac:dyDescent="0.25">
      <c r="A506" s="35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136"/>
      <c r="O506" s="85"/>
      <c r="P506" s="90"/>
      <c r="Q506" s="90"/>
      <c r="R506" s="136"/>
      <c r="S506" s="136"/>
      <c r="T506" s="136"/>
      <c r="U506" s="136"/>
      <c r="V506" s="136"/>
      <c r="W506" s="136"/>
      <c r="X506" s="86"/>
      <c r="Y506" s="86"/>
      <c r="Z506" s="87"/>
      <c r="AA506" s="88"/>
      <c r="AB506" s="35"/>
      <c r="AC506" s="35"/>
      <c r="AD506" s="35"/>
    </row>
    <row r="507" spans="1:30" ht="14.25" customHeight="1" x14ac:dyDescent="0.25">
      <c r="A507" s="35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136"/>
      <c r="O507" s="85"/>
      <c r="P507" s="90"/>
      <c r="Q507" s="90"/>
      <c r="R507" s="136"/>
      <c r="S507" s="136"/>
      <c r="T507" s="136"/>
      <c r="U507" s="136"/>
      <c r="V507" s="136"/>
      <c r="W507" s="136"/>
      <c r="X507" s="86"/>
      <c r="Y507" s="86"/>
      <c r="Z507" s="87"/>
      <c r="AA507" s="88"/>
      <c r="AB507" s="35"/>
      <c r="AC507" s="35"/>
      <c r="AD507" s="35"/>
    </row>
    <row r="508" spans="1:30" ht="14.25" customHeight="1" x14ac:dyDescent="0.25">
      <c r="A508" s="35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136"/>
      <c r="O508" s="85"/>
      <c r="P508" s="90"/>
      <c r="Q508" s="90"/>
      <c r="R508" s="136"/>
      <c r="S508" s="136"/>
      <c r="T508" s="136"/>
      <c r="U508" s="136"/>
      <c r="V508" s="136"/>
      <c r="W508" s="136"/>
      <c r="X508" s="86"/>
      <c r="Y508" s="86"/>
      <c r="Z508" s="87"/>
      <c r="AA508" s="88"/>
      <c r="AB508" s="35"/>
      <c r="AC508" s="35"/>
      <c r="AD508" s="35"/>
    </row>
    <row r="509" spans="1:30" ht="14.25" customHeight="1" x14ac:dyDescent="0.25">
      <c r="A509" s="35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136"/>
      <c r="O509" s="85"/>
      <c r="P509" s="90"/>
      <c r="Q509" s="90"/>
      <c r="R509" s="136"/>
      <c r="S509" s="136"/>
      <c r="T509" s="136"/>
      <c r="U509" s="136"/>
      <c r="V509" s="136"/>
      <c r="W509" s="136"/>
      <c r="X509" s="86"/>
      <c r="Y509" s="86"/>
      <c r="Z509" s="87"/>
      <c r="AA509" s="88"/>
      <c r="AB509" s="35"/>
      <c r="AC509" s="35"/>
      <c r="AD509" s="35"/>
    </row>
    <row r="510" spans="1:30" ht="14.25" customHeight="1" x14ac:dyDescent="0.25">
      <c r="A510" s="35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136"/>
      <c r="O510" s="85"/>
      <c r="P510" s="90"/>
      <c r="Q510" s="90"/>
      <c r="R510" s="136"/>
      <c r="S510" s="136"/>
      <c r="T510" s="136"/>
      <c r="U510" s="136"/>
      <c r="V510" s="136"/>
      <c r="W510" s="136"/>
      <c r="X510" s="86"/>
      <c r="Y510" s="86"/>
      <c r="Z510" s="87"/>
      <c r="AA510" s="88"/>
      <c r="AB510" s="35"/>
      <c r="AC510" s="35"/>
      <c r="AD510" s="35"/>
    </row>
    <row r="511" spans="1:30" ht="14.25" customHeight="1" x14ac:dyDescent="0.25">
      <c r="A511" s="35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136"/>
      <c r="O511" s="85"/>
      <c r="P511" s="90"/>
      <c r="Q511" s="90"/>
      <c r="R511" s="136"/>
      <c r="S511" s="136"/>
      <c r="T511" s="136"/>
      <c r="U511" s="136"/>
      <c r="V511" s="136"/>
      <c r="W511" s="136"/>
      <c r="X511" s="86"/>
      <c r="Y511" s="86"/>
      <c r="Z511" s="87"/>
      <c r="AA511" s="88"/>
      <c r="AB511" s="35"/>
      <c r="AC511" s="35"/>
      <c r="AD511" s="35"/>
    </row>
    <row r="512" spans="1:30" ht="14.25" customHeight="1" x14ac:dyDescent="0.25">
      <c r="A512" s="35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136"/>
      <c r="O512" s="85"/>
      <c r="P512" s="90"/>
      <c r="Q512" s="90"/>
      <c r="R512" s="136"/>
      <c r="S512" s="136"/>
      <c r="T512" s="136"/>
      <c r="U512" s="136"/>
      <c r="V512" s="136"/>
      <c r="W512" s="136"/>
      <c r="X512" s="86"/>
      <c r="Y512" s="86"/>
      <c r="Z512" s="87"/>
      <c r="AA512" s="88"/>
      <c r="AB512" s="35"/>
      <c r="AC512" s="35"/>
      <c r="AD512" s="35"/>
    </row>
    <row r="513" spans="1:30" ht="14.25" customHeight="1" x14ac:dyDescent="0.25">
      <c r="A513" s="35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136"/>
      <c r="O513" s="85"/>
      <c r="P513" s="90"/>
      <c r="Q513" s="90"/>
      <c r="R513" s="136"/>
      <c r="S513" s="136"/>
      <c r="T513" s="136"/>
      <c r="U513" s="136"/>
      <c r="V513" s="136"/>
      <c r="W513" s="136"/>
      <c r="X513" s="86"/>
      <c r="Y513" s="86"/>
      <c r="Z513" s="87"/>
      <c r="AA513" s="88"/>
      <c r="AB513" s="35"/>
      <c r="AC513" s="35"/>
      <c r="AD513" s="35"/>
    </row>
    <row r="514" spans="1:30" ht="14.25" customHeight="1" x14ac:dyDescent="0.25">
      <c r="A514" s="35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136"/>
      <c r="O514" s="85"/>
      <c r="P514" s="90"/>
      <c r="Q514" s="90"/>
      <c r="R514" s="136"/>
      <c r="S514" s="136"/>
      <c r="T514" s="136"/>
      <c r="U514" s="136"/>
      <c r="V514" s="136"/>
      <c r="W514" s="136"/>
      <c r="X514" s="86"/>
      <c r="Y514" s="86"/>
      <c r="Z514" s="87"/>
      <c r="AA514" s="88"/>
      <c r="AB514" s="35"/>
      <c r="AC514" s="35"/>
      <c r="AD514" s="35"/>
    </row>
    <row r="515" spans="1:30" ht="14.25" customHeight="1" x14ac:dyDescent="0.25">
      <c r="A515" s="35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36"/>
      <c r="O515" s="85"/>
      <c r="P515" s="90"/>
      <c r="Q515" s="90"/>
      <c r="R515" s="136"/>
      <c r="S515" s="136"/>
      <c r="T515" s="136"/>
      <c r="U515" s="136"/>
      <c r="V515" s="136"/>
      <c r="W515" s="136"/>
      <c r="X515" s="86"/>
      <c r="Y515" s="86"/>
      <c r="Z515" s="87"/>
      <c r="AA515" s="88"/>
      <c r="AB515" s="35"/>
      <c r="AC515" s="35"/>
      <c r="AD515" s="35"/>
    </row>
    <row r="516" spans="1:30" ht="14.25" customHeight="1" x14ac:dyDescent="0.25">
      <c r="A516" s="35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136"/>
      <c r="O516" s="85"/>
      <c r="P516" s="90"/>
      <c r="Q516" s="90"/>
      <c r="R516" s="136"/>
      <c r="S516" s="136"/>
      <c r="T516" s="136"/>
      <c r="U516" s="136"/>
      <c r="V516" s="136"/>
      <c r="W516" s="136"/>
      <c r="X516" s="86"/>
      <c r="Y516" s="86"/>
      <c r="Z516" s="87"/>
      <c r="AA516" s="88"/>
      <c r="AB516" s="35"/>
      <c r="AC516" s="35"/>
      <c r="AD516" s="35"/>
    </row>
    <row r="517" spans="1:30" ht="14.25" customHeight="1" x14ac:dyDescent="0.25">
      <c r="A517" s="35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136"/>
      <c r="O517" s="85"/>
      <c r="P517" s="90"/>
      <c r="Q517" s="90"/>
      <c r="R517" s="136"/>
      <c r="S517" s="136"/>
      <c r="T517" s="136"/>
      <c r="U517" s="136"/>
      <c r="V517" s="136"/>
      <c r="W517" s="136"/>
      <c r="X517" s="86"/>
      <c r="Y517" s="86"/>
      <c r="Z517" s="87"/>
      <c r="AA517" s="88"/>
      <c r="AB517" s="35"/>
      <c r="AC517" s="35"/>
      <c r="AD517" s="35"/>
    </row>
    <row r="518" spans="1:30" ht="14.25" customHeight="1" x14ac:dyDescent="0.25">
      <c r="A518" s="35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136"/>
      <c r="O518" s="85"/>
      <c r="P518" s="90"/>
      <c r="Q518" s="90"/>
      <c r="R518" s="136"/>
      <c r="S518" s="136"/>
      <c r="T518" s="136"/>
      <c r="U518" s="136"/>
      <c r="V518" s="136"/>
      <c r="W518" s="136"/>
      <c r="X518" s="86"/>
      <c r="Y518" s="86"/>
      <c r="Z518" s="87"/>
      <c r="AA518" s="88"/>
      <c r="AB518" s="35"/>
      <c r="AC518" s="35"/>
      <c r="AD518" s="35"/>
    </row>
    <row r="519" spans="1:30" ht="14.25" customHeight="1" x14ac:dyDescent="0.25">
      <c r="A519" s="35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136"/>
      <c r="O519" s="85"/>
      <c r="P519" s="90"/>
      <c r="Q519" s="90"/>
      <c r="R519" s="136"/>
      <c r="S519" s="136"/>
      <c r="T519" s="136"/>
      <c r="U519" s="136"/>
      <c r="V519" s="136"/>
      <c r="W519" s="136"/>
      <c r="X519" s="86"/>
      <c r="Y519" s="86"/>
      <c r="Z519" s="87"/>
      <c r="AA519" s="88"/>
      <c r="AB519" s="35"/>
      <c r="AC519" s="35"/>
      <c r="AD519" s="35"/>
    </row>
    <row r="520" spans="1:30" ht="14.25" customHeight="1" x14ac:dyDescent="0.25">
      <c r="A520" s="35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136"/>
      <c r="O520" s="85"/>
      <c r="P520" s="90"/>
      <c r="Q520" s="90"/>
      <c r="R520" s="136"/>
      <c r="S520" s="136"/>
      <c r="T520" s="136"/>
      <c r="U520" s="136"/>
      <c r="V520" s="136"/>
      <c r="W520" s="136"/>
      <c r="X520" s="86"/>
      <c r="Y520" s="86"/>
      <c r="Z520" s="87"/>
      <c r="AA520" s="88"/>
      <c r="AB520" s="35"/>
      <c r="AC520" s="35"/>
      <c r="AD520" s="35"/>
    </row>
    <row r="521" spans="1:30" ht="14.25" customHeight="1" x14ac:dyDescent="0.25">
      <c r="A521" s="35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136"/>
      <c r="O521" s="85"/>
      <c r="P521" s="90"/>
      <c r="Q521" s="90"/>
      <c r="R521" s="136"/>
      <c r="S521" s="136"/>
      <c r="T521" s="136"/>
      <c r="U521" s="136"/>
      <c r="V521" s="136"/>
      <c r="W521" s="136"/>
      <c r="X521" s="86"/>
      <c r="Y521" s="86"/>
      <c r="Z521" s="87"/>
      <c r="AA521" s="88"/>
      <c r="AB521" s="35"/>
      <c r="AC521" s="35"/>
      <c r="AD521" s="35"/>
    </row>
    <row r="522" spans="1:30" ht="14.25" customHeight="1" x14ac:dyDescent="0.25">
      <c r="A522" s="35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136"/>
      <c r="O522" s="85"/>
      <c r="P522" s="90"/>
      <c r="Q522" s="90"/>
      <c r="R522" s="136"/>
      <c r="S522" s="136"/>
      <c r="T522" s="136"/>
      <c r="U522" s="136"/>
      <c r="V522" s="136"/>
      <c r="W522" s="136"/>
      <c r="X522" s="86"/>
      <c r="Y522" s="86"/>
      <c r="Z522" s="87"/>
      <c r="AA522" s="88"/>
      <c r="AB522" s="35"/>
      <c r="AC522" s="35"/>
      <c r="AD522" s="35"/>
    </row>
    <row r="523" spans="1:30" ht="14.25" customHeight="1" x14ac:dyDescent="0.25">
      <c r="A523" s="35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136"/>
      <c r="O523" s="85"/>
      <c r="P523" s="90"/>
      <c r="Q523" s="90"/>
      <c r="R523" s="136"/>
      <c r="S523" s="136"/>
      <c r="T523" s="136"/>
      <c r="U523" s="136"/>
      <c r="V523" s="136"/>
      <c r="W523" s="136"/>
      <c r="X523" s="86"/>
      <c r="Y523" s="86"/>
      <c r="Z523" s="87"/>
      <c r="AA523" s="88"/>
      <c r="AB523" s="35"/>
      <c r="AC523" s="35"/>
      <c r="AD523" s="35"/>
    </row>
    <row r="524" spans="1:30" ht="14.25" customHeight="1" x14ac:dyDescent="0.25">
      <c r="A524" s="35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136"/>
      <c r="O524" s="85"/>
      <c r="P524" s="90"/>
      <c r="Q524" s="90"/>
      <c r="R524" s="136"/>
      <c r="S524" s="136"/>
      <c r="T524" s="136"/>
      <c r="U524" s="136"/>
      <c r="V524" s="136"/>
      <c r="W524" s="136"/>
      <c r="X524" s="86"/>
      <c r="Y524" s="86"/>
      <c r="Z524" s="87"/>
      <c r="AA524" s="88"/>
      <c r="AB524" s="35"/>
      <c r="AC524" s="35"/>
      <c r="AD524" s="35"/>
    </row>
    <row r="525" spans="1:30" ht="14.25" customHeight="1" x14ac:dyDescent="0.25">
      <c r="A525" s="35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136"/>
      <c r="O525" s="85"/>
      <c r="P525" s="90"/>
      <c r="Q525" s="90"/>
      <c r="R525" s="136"/>
      <c r="S525" s="136"/>
      <c r="T525" s="136"/>
      <c r="U525" s="136"/>
      <c r="V525" s="136"/>
      <c r="W525" s="136"/>
      <c r="X525" s="86"/>
      <c r="Y525" s="86"/>
      <c r="Z525" s="87"/>
      <c r="AA525" s="88"/>
      <c r="AB525" s="35"/>
      <c r="AC525" s="35"/>
      <c r="AD525" s="35"/>
    </row>
    <row r="526" spans="1:30" ht="14.25" customHeight="1" x14ac:dyDescent="0.25">
      <c r="A526" s="35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136"/>
      <c r="O526" s="85"/>
      <c r="P526" s="90"/>
      <c r="Q526" s="90"/>
      <c r="R526" s="136"/>
      <c r="S526" s="136"/>
      <c r="T526" s="136"/>
      <c r="U526" s="136"/>
      <c r="V526" s="136"/>
      <c r="W526" s="136"/>
      <c r="X526" s="86"/>
      <c r="Y526" s="86"/>
      <c r="Z526" s="87"/>
      <c r="AA526" s="88"/>
      <c r="AB526" s="35"/>
      <c r="AC526" s="35"/>
      <c r="AD526" s="35"/>
    </row>
    <row r="527" spans="1:30" ht="14.25" customHeight="1" x14ac:dyDescent="0.25">
      <c r="A527" s="35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136"/>
      <c r="O527" s="85"/>
      <c r="P527" s="90"/>
      <c r="Q527" s="90"/>
      <c r="R527" s="136"/>
      <c r="S527" s="136"/>
      <c r="T527" s="136"/>
      <c r="U527" s="136"/>
      <c r="V527" s="136"/>
      <c r="W527" s="136"/>
      <c r="X527" s="86"/>
      <c r="Y527" s="86"/>
      <c r="Z527" s="87"/>
      <c r="AA527" s="88"/>
      <c r="AB527" s="35"/>
      <c r="AC527" s="35"/>
      <c r="AD527" s="35"/>
    </row>
    <row r="528" spans="1:30" ht="14.25" customHeight="1" x14ac:dyDescent="0.25">
      <c r="A528" s="35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36"/>
      <c r="O528" s="85"/>
      <c r="P528" s="90"/>
      <c r="Q528" s="90"/>
      <c r="R528" s="136"/>
      <c r="S528" s="136"/>
      <c r="T528" s="136"/>
      <c r="U528" s="136"/>
      <c r="V528" s="136"/>
      <c r="W528" s="136"/>
      <c r="X528" s="86"/>
      <c r="Y528" s="86"/>
      <c r="Z528" s="87"/>
      <c r="AA528" s="88"/>
      <c r="AB528" s="35"/>
      <c r="AC528" s="35"/>
      <c r="AD528" s="35"/>
    </row>
    <row r="529" spans="1:30" ht="14.25" customHeight="1" x14ac:dyDescent="0.25">
      <c r="A529" s="35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36"/>
      <c r="O529" s="85"/>
      <c r="P529" s="90"/>
      <c r="Q529" s="90"/>
      <c r="R529" s="136"/>
      <c r="S529" s="136"/>
      <c r="T529" s="136"/>
      <c r="U529" s="136"/>
      <c r="V529" s="136"/>
      <c r="W529" s="136"/>
      <c r="X529" s="86"/>
      <c r="Y529" s="86"/>
      <c r="Z529" s="87"/>
      <c r="AA529" s="88"/>
      <c r="AB529" s="35"/>
      <c r="AC529" s="35"/>
      <c r="AD529" s="35"/>
    </row>
    <row r="530" spans="1:30" ht="14.25" customHeight="1" x14ac:dyDescent="0.25">
      <c r="A530" s="35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136"/>
      <c r="O530" s="85"/>
      <c r="P530" s="90"/>
      <c r="Q530" s="90"/>
      <c r="R530" s="136"/>
      <c r="S530" s="136"/>
      <c r="T530" s="136"/>
      <c r="U530" s="136"/>
      <c r="V530" s="136"/>
      <c r="W530" s="136"/>
      <c r="X530" s="86"/>
      <c r="Y530" s="86"/>
      <c r="Z530" s="87"/>
      <c r="AA530" s="88"/>
      <c r="AB530" s="35"/>
      <c r="AC530" s="35"/>
      <c r="AD530" s="35"/>
    </row>
    <row r="531" spans="1:30" ht="14.25" customHeight="1" x14ac:dyDescent="0.25">
      <c r="A531" s="35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136"/>
      <c r="O531" s="85"/>
      <c r="P531" s="90"/>
      <c r="Q531" s="90"/>
      <c r="R531" s="136"/>
      <c r="S531" s="136"/>
      <c r="T531" s="136"/>
      <c r="U531" s="136"/>
      <c r="V531" s="136"/>
      <c r="W531" s="136"/>
      <c r="X531" s="86"/>
      <c r="Y531" s="86"/>
      <c r="Z531" s="87"/>
      <c r="AA531" s="88"/>
      <c r="AB531" s="35"/>
      <c r="AC531" s="35"/>
      <c r="AD531" s="35"/>
    </row>
    <row r="532" spans="1:30" ht="14.25" customHeight="1" x14ac:dyDescent="0.25">
      <c r="A532" s="35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136"/>
      <c r="O532" s="85"/>
      <c r="P532" s="90"/>
      <c r="Q532" s="90"/>
      <c r="R532" s="136"/>
      <c r="S532" s="136"/>
      <c r="T532" s="136"/>
      <c r="U532" s="136"/>
      <c r="V532" s="136"/>
      <c r="W532" s="136"/>
      <c r="X532" s="86"/>
      <c r="Y532" s="86"/>
      <c r="Z532" s="87"/>
      <c r="AA532" s="88"/>
      <c r="AB532" s="35"/>
      <c r="AC532" s="35"/>
      <c r="AD532" s="35"/>
    </row>
    <row r="533" spans="1:30" ht="14.25" customHeight="1" x14ac:dyDescent="0.25">
      <c r="A533" s="35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136"/>
      <c r="O533" s="85"/>
      <c r="P533" s="90"/>
      <c r="Q533" s="90"/>
      <c r="R533" s="136"/>
      <c r="S533" s="136"/>
      <c r="T533" s="136"/>
      <c r="U533" s="136"/>
      <c r="V533" s="136"/>
      <c r="W533" s="136"/>
      <c r="X533" s="86"/>
      <c r="Y533" s="86"/>
      <c r="Z533" s="87"/>
      <c r="AA533" s="88"/>
      <c r="AB533" s="35"/>
      <c r="AC533" s="35"/>
      <c r="AD533" s="35"/>
    </row>
    <row r="534" spans="1:30" ht="14.25" customHeight="1" x14ac:dyDescent="0.25">
      <c r="A534" s="35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136"/>
      <c r="O534" s="85"/>
      <c r="P534" s="90"/>
      <c r="Q534" s="90"/>
      <c r="R534" s="136"/>
      <c r="S534" s="136"/>
      <c r="T534" s="136"/>
      <c r="U534" s="136"/>
      <c r="V534" s="136"/>
      <c r="W534" s="136"/>
      <c r="X534" s="86"/>
      <c r="Y534" s="86"/>
      <c r="Z534" s="87"/>
      <c r="AA534" s="88"/>
      <c r="AB534" s="35"/>
      <c r="AC534" s="35"/>
      <c r="AD534" s="35"/>
    </row>
    <row r="535" spans="1:30" ht="14.25" customHeight="1" x14ac:dyDescent="0.25">
      <c r="A535" s="35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136"/>
      <c r="O535" s="85"/>
      <c r="P535" s="90"/>
      <c r="Q535" s="90"/>
      <c r="R535" s="136"/>
      <c r="S535" s="136"/>
      <c r="T535" s="136"/>
      <c r="U535" s="136"/>
      <c r="V535" s="136"/>
      <c r="W535" s="136"/>
      <c r="X535" s="86"/>
      <c r="Y535" s="86"/>
      <c r="Z535" s="87"/>
      <c r="AA535" s="88"/>
      <c r="AB535" s="35"/>
      <c r="AC535" s="35"/>
      <c r="AD535" s="35"/>
    </row>
    <row r="536" spans="1:30" ht="14.25" customHeight="1" x14ac:dyDescent="0.25">
      <c r="A536" s="35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136"/>
      <c r="O536" s="85"/>
      <c r="P536" s="90"/>
      <c r="Q536" s="90"/>
      <c r="R536" s="136"/>
      <c r="S536" s="136"/>
      <c r="T536" s="136"/>
      <c r="U536" s="136"/>
      <c r="V536" s="136"/>
      <c r="W536" s="136"/>
      <c r="X536" s="86"/>
      <c r="Y536" s="86"/>
      <c r="Z536" s="87"/>
      <c r="AA536" s="88"/>
      <c r="AB536" s="35"/>
      <c r="AC536" s="35"/>
      <c r="AD536" s="35"/>
    </row>
    <row r="537" spans="1:30" ht="14.25" customHeight="1" x14ac:dyDescent="0.25">
      <c r="A537" s="35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136"/>
      <c r="O537" s="85"/>
      <c r="P537" s="90"/>
      <c r="Q537" s="90"/>
      <c r="R537" s="136"/>
      <c r="S537" s="136"/>
      <c r="T537" s="136"/>
      <c r="U537" s="136"/>
      <c r="V537" s="136"/>
      <c r="W537" s="136"/>
      <c r="X537" s="86"/>
      <c r="Y537" s="86"/>
      <c r="Z537" s="87"/>
      <c r="AA537" s="88"/>
      <c r="AB537" s="35"/>
      <c r="AC537" s="35"/>
      <c r="AD537" s="35"/>
    </row>
    <row r="538" spans="1:30" ht="14.25" customHeight="1" x14ac:dyDescent="0.25">
      <c r="A538" s="35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136"/>
      <c r="O538" s="85"/>
      <c r="P538" s="90"/>
      <c r="Q538" s="90"/>
      <c r="R538" s="136"/>
      <c r="S538" s="136"/>
      <c r="T538" s="136"/>
      <c r="U538" s="136"/>
      <c r="V538" s="136"/>
      <c r="W538" s="136"/>
      <c r="X538" s="86"/>
      <c r="Y538" s="86"/>
      <c r="Z538" s="87"/>
      <c r="AA538" s="88"/>
      <c r="AB538" s="35"/>
      <c r="AC538" s="35"/>
      <c r="AD538" s="35"/>
    </row>
    <row r="539" spans="1:30" ht="14.25" customHeight="1" x14ac:dyDescent="0.25">
      <c r="A539" s="35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136"/>
      <c r="O539" s="85"/>
      <c r="P539" s="90"/>
      <c r="Q539" s="90"/>
      <c r="R539" s="136"/>
      <c r="S539" s="136"/>
      <c r="T539" s="136"/>
      <c r="U539" s="136"/>
      <c r="V539" s="136"/>
      <c r="W539" s="136"/>
      <c r="X539" s="86"/>
      <c r="Y539" s="86"/>
      <c r="Z539" s="87"/>
      <c r="AA539" s="88"/>
      <c r="AB539" s="35"/>
      <c r="AC539" s="35"/>
      <c r="AD539" s="35"/>
    </row>
    <row r="540" spans="1:30" ht="14.25" customHeight="1" x14ac:dyDescent="0.25">
      <c r="A540" s="35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136"/>
      <c r="O540" s="85"/>
      <c r="P540" s="90"/>
      <c r="Q540" s="90"/>
      <c r="R540" s="136"/>
      <c r="S540" s="136"/>
      <c r="T540" s="136"/>
      <c r="U540" s="136"/>
      <c r="V540" s="136"/>
      <c r="W540" s="136"/>
      <c r="X540" s="86"/>
      <c r="Y540" s="86"/>
      <c r="Z540" s="87"/>
      <c r="AA540" s="88"/>
      <c r="AB540" s="35"/>
      <c r="AC540" s="35"/>
      <c r="AD540" s="35"/>
    </row>
    <row r="541" spans="1:30" ht="14.25" customHeight="1" x14ac:dyDescent="0.25">
      <c r="A541" s="35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36"/>
      <c r="O541" s="85"/>
      <c r="P541" s="90"/>
      <c r="Q541" s="90"/>
      <c r="R541" s="136"/>
      <c r="S541" s="136"/>
      <c r="T541" s="136"/>
      <c r="U541" s="136"/>
      <c r="V541" s="136"/>
      <c r="W541" s="136"/>
      <c r="X541" s="86"/>
      <c r="Y541" s="86"/>
      <c r="Z541" s="87"/>
      <c r="AA541" s="88"/>
      <c r="AB541" s="35"/>
      <c r="AC541" s="35"/>
      <c r="AD541" s="35"/>
    </row>
    <row r="542" spans="1:30" ht="14.25" customHeight="1" x14ac:dyDescent="0.25">
      <c r="A542" s="35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36"/>
      <c r="O542" s="85"/>
      <c r="P542" s="90"/>
      <c r="Q542" s="90"/>
      <c r="R542" s="136"/>
      <c r="S542" s="136"/>
      <c r="T542" s="136"/>
      <c r="U542" s="136"/>
      <c r="V542" s="136"/>
      <c r="W542" s="136"/>
      <c r="X542" s="86"/>
      <c r="Y542" s="86"/>
      <c r="Z542" s="87"/>
      <c r="AA542" s="88"/>
      <c r="AB542" s="35"/>
      <c r="AC542" s="35"/>
      <c r="AD542" s="35"/>
    </row>
    <row r="543" spans="1:30" ht="14.25" customHeight="1" x14ac:dyDescent="0.25">
      <c r="A543" s="35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136"/>
      <c r="O543" s="85"/>
      <c r="P543" s="90"/>
      <c r="Q543" s="90"/>
      <c r="R543" s="136"/>
      <c r="S543" s="136"/>
      <c r="T543" s="136"/>
      <c r="U543" s="136"/>
      <c r="V543" s="136"/>
      <c r="W543" s="136"/>
      <c r="X543" s="86"/>
      <c r="Y543" s="86"/>
      <c r="Z543" s="87"/>
      <c r="AA543" s="88"/>
      <c r="AB543" s="35"/>
      <c r="AC543" s="35"/>
      <c r="AD543" s="35"/>
    </row>
    <row r="544" spans="1:30" ht="14.25" customHeight="1" x14ac:dyDescent="0.25">
      <c r="A544" s="35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136"/>
      <c r="O544" s="85"/>
      <c r="P544" s="90"/>
      <c r="Q544" s="90"/>
      <c r="R544" s="136"/>
      <c r="S544" s="136"/>
      <c r="T544" s="136"/>
      <c r="U544" s="136"/>
      <c r="V544" s="136"/>
      <c r="W544" s="136"/>
      <c r="X544" s="86"/>
      <c r="Y544" s="86"/>
      <c r="Z544" s="87"/>
      <c r="AA544" s="88"/>
      <c r="AB544" s="35"/>
      <c r="AC544" s="35"/>
      <c r="AD544" s="35"/>
    </row>
    <row r="545" spans="1:31" ht="14.25" customHeight="1" x14ac:dyDescent="0.25">
      <c r="A545" s="35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136"/>
      <c r="O545" s="85"/>
      <c r="P545" s="90"/>
      <c r="Q545" s="90"/>
      <c r="R545" s="136"/>
      <c r="S545" s="136"/>
      <c r="T545" s="136"/>
      <c r="U545" s="136"/>
      <c r="V545" s="136"/>
      <c r="W545" s="136"/>
      <c r="X545" s="86"/>
      <c r="Y545" s="86"/>
      <c r="Z545" s="87"/>
      <c r="AA545" s="88"/>
      <c r="AB545" s="35"/>
      <c r="AC545" s="35"/>
      <c r="AD545" s="35"/>
    </row>
    <row r="546" spans="1:31" ht="14.25" customHeight="1" x14ac:dyDescent="0.25">
      <c r="A546" s="35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136"/>
      <c r="O546" s="85"/>
      <c r="P546" s="90"/>
      <c r="Q546" s="90"/>
      <c r="R546" s="136"/>
      <c r="S546" s="136"/>
      <c r="T546" s="136"/>
      <c r="U546" s="136"/>
      <c r="V546" s="136"/>
      <c r="W546" s="136"/>
      <c r="X546" s="86"/>
      <c r="Y546" s="86"/>
      <c r="Z546" s="87"/>
      <c r="AA546" s="88"/>
      <c r="AB546" s="35"/>
      <c r="AC546" s="35"/>
      <c r="AD546" s="35"/>
    </row>
    <row r="547" spans="1:31" ht="14.25" customHeight="1" x14ac:dyDescent="0.25"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136"/>
      <c r="O547" s="85"/>
      <c r="P547" s="90"/>
      <c r="Q547" s="90"/>
      <c r="R547" s="136"/>
      <c r="S547" s="136"/>
      <c r="T547" s="136"/>
      <c r="U547" s="136"/>
      <c r="V547" s="136"/>
      <c r="W547" s="136"/>
      <c r="X547" s="86"/>
      <c r="Y547" s="86"/>
      <c r="Z547" s="87"/>
      <c r="AA547" s="88"/>
      <c r="AB547" s="35"/>
      <c r="AC547" s="35"/>
      <c r="AD547" s="35"/>
    </row>
    <row r="548" spans="1:31" ht="14.25" customHeight="1" x14ac:dyDescent="0.25"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136"/>
      <c r="O548" s="85"/>
      <c r="P548" s="90"/>
      <c r="Q548" s="90"/>
      <c r="R548" s="136"/>
      <c r="S548" s="136"/>
      <c r="T548" s="136"/>
      <c r="U548" s="136"/>
      <c r="V548" s="136"/>
      <c r="W548" s="136"/>
      <c r="X548" s="86"/>
      <c r="Y548" s="86"/>
      <c r="Z548" s="87"/>
      <c r="AA548" s="88"/>
      <c r="AB548" s="35"/>
      <c r="AC548" s="35"/>
      <c r="AD548" s="35"/>
    </row>
    <row r="549" spans="1:31" ht="14.25" customHeight="1" x14ac:dyDescent="0.25">
      <c r="A549" s="61"/>
    </row>
    <row r="550" spans="1:31" ht="14.25" customHeight="1" x14ac:dyDescent="0.25"/>
    <row r="551" spans="1:31" ht="14.25" customHeight="1" x14ac:dyDescent="0.25">
      <c r="A551" s="70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6"/>
      <c r="M551" s="36"/>
      <c r="N551" s="36"/>
      <c r="O551" s="36"/>
      <c r="P551" s="35"/>
      <c r="Q551" s="35"/>
      <c r="R551" s="35"/>
      <c r="S551" s="37"/>
      <c r="T551" s="37"/>
      <c r="U551" s="37"/>
      <c r="V551" s="37"/>
      <c r="W551" s="36"/>
      <c r="X551" s="35"/>
      <c r="Y551" s="35"/>
      <c r="Z551" s="35"/>
      <c r="AA551" s="35"/>
      <c r="AB551" s="35"/>
      <c r="AC551" s="35"/>
      <c r="AD551" s="35"/>
      <c r="AE551" s="35"/>
    </row>
    <row r="552" spans="1:31" ht="14.25" customHeight="1" x14ac:dyDescent="0.25"/>
    <row r="553" spans="1:31" ht="14.25" customHeight="1" x14ac:dyDescent="0.25">
      <c r="B553" s="140"/>
      <c r="C553" s="141"/>
      <c r="D553" s="141"/>
      <c r="E553" s="41"/>
      <c r="F553" s="41"/>
      <c r="G553" s="41"/>
      <c r="H553" s="140"/>
      <c r="I553" s="140"/>
      <c r="J553" s="140"/>
      <c r="K553" s="140"/>
      <c r="L553" s="140"/>
      <c r="M553" s="140"/>
      <c r="N553" s="140"/>
      <c r="O553" s="140"/>
      <c r="P553" s="140"/>
      <c r="Q553" s="140"/>
      <c r="R553" s="41"/>
      <c r="X553" s="70"/>
      <c r="Y553" s="70"/>
      <c r="Z553" s="34"/>
      <c r="AA553" s="70"/>
      <c r="AE553" s="70"/>
    </row>
    <row r="554" spans="1:31" ht="14.25" customHeight="1" x14ac:dyDescent="0.25">
      <c r="B554" s="137"/>
      <c r="C554" s="137"/>
      <c r="D554" s="137"/>
      <c r="E554" s="89"/>
      <c r="F554" s="89"/>
      <c r="G554" s="89"/>
      <c r="H554" s="138"/>
      <c r="I554" s="138"/>
      <c r="J554" s="138"/>
      <c r="K554" s="138"/>
      <c r="L554" s="139"/>
      <c r="M554" s="139"/>
      <c r="N554" s="139"/>
      <c r="O554" s="139"/>
      <c r="P554" s="139"/>
      <c r="Q554" s="139"/>
      <c r="R554" s="91"/>
      <c r="S554" s="91"/>
      <c r="Z554" s="93"/>
    </row>
    <row r="555" spans="1:31" ht="14.25" customHeight="1" x14ac:dyDescent="0.25">
      <c r="B555" s="137"/>
      <c r="C555" s="137"/>
      <c r="D555" s="137"/>
      <c r="E555" s="89"/>
      <c r="F555" s="89"/>
      <c r="G555" s="89"/>
      <c r="H555" s="138"/>
      <c r="I555" s="138"/>
      <c r="J555" s="138"/>
      <c r="K555" s="138"/>
      <c r="L555" s="139"/>
      <c r="M555" s="139"/>
      <c r="N555" s="139"/>
      <c r="O555" s="139"/>
      <c r="P555" s="139"/>
      <c r="Q555" s="139"/>
      <c r="R555" s="91"/>
      <c r="S555" s="91"/>
      <c r="Z555" s="93"/>
    </row>
    <row r="556" spans="1:31" ht="14.25" customHeight="1" x14ac:dyDescent="0.25">
      <c r="B556" s="137"/>
      <c r="C556" s="137"/>
      <c r="D556" s="137"/>
      <c r="E556" s="89"/>
      <c r="F556" s="89"/>
      <c r="G556" s="89"/>
      <c r="H556" s="138"/>
      <c r="I556" s="138"/>
      <c r="J556" s="138"/>
      <c r="K556" s="138"/>
      <c r="L556" s="139"/>
      <c r="M556" s="139"/>
      <c r="N556" s="139"/>
      <c r="O556" s="139"/>
      <c r="P556" s="139"/>
      <c r="Q556" s="139"/>
      <c r="R556" s="91"/>
      <c r="S556" s="91"/>
      <c r="Z556" s="93"/>
    </row>
    <row r="557" spans="1:31" ht="14.25" customHeight="1" x14ac:dyDescent="0.25">
      <c r="B557" s="137"/>
      <c r="C557" s="137"/>
      <c r="D557" s="137"/>
      <c r="E557" s="89"/>
      <c r="F557" s="89"/>
      <c r="G557" s="89"/>
      <c r="H557" s="138"/>
      <c r="I557" s="138"/>
      <c r="J557" s="138"/>
      <c r="K557" s="138"/>
      <c r="L557" s="139"/>
      <c r="M557" s="139"/>
      <c r="N557" s="139"/>
      <c r="O557" s="139"/>
      <c r="P557" s="139"/>
      <c r="Q557" s="139"/>
      <c r="R557" s="91"/>
      <c r="S557" s="91"/>
      <c r="Z557" s="93"/>
    </row>
    <row r="558" spans="1:31" ht="14.25" customHeight="1" x14ac:dyDescent="0.25">
      <c r="B558" s="137"/>
      <c r="C558" s="137"/>
      <c r="D558" s="137"/>
      <c r="E558" s="89"/>
      <c r="F558" s="89"/>
      <c r="G558" s="89"/>
      <c r="H558" s="138"/>
      <c r="I558" s="138"/>
      <c r="J558" s="138"/>
      <c r="K558" s="138"/>
      <c r="L558" s="139"/>
      <c r="M558" s="139"/>
      <c r="N558" s="139"/>
      <c r="O558" s="139"/>
      <c r="P558" s="139"/>
      <c r="Q558" s="139"/>
      <c r="R558" s="91"/>
      <c r="S558" s="91"/>
      <c r="Z558" s="93"/>
    </row>
    <row r="559" spans="1:31" ht="14.25" customHeight="1" x14ac:dyDescent="0.25">
      <c r="B559" s="137"/>
      <c r="C559" s="137"/>
      <c r="D559" s="137"/>
      <c r="E559" s="89"/>
      <c r="F559" s="89"/>
      <c r="G559" s="89"/>
      <c r="H559" s="138"/>
      <c r="I559" s="138"/>
      <c r="J559" s="138"/>
      <c r="K559" s="138"/>
      <c r="L559" s="139"/>
      <c r="M559" s="139"/>
      <c r="N559" s="139"/>
      <c r="O559" s="139"/>
      <c r="P559" s="139"/>
      <c r="Q559" s="139"/>
      <c r="R559" s="91"/>
      <c r="S559" s="91"/>
      <c r="Z559" s="93"/>
    </row>
    <row r="560" spans="1:31" ht="14.25" customHeight="1" x14ac:dyDescent="0.25">
      <c r="B560" s="137"/>
      <c r="C560" s="137"/>
      <c r="D560" s="137"/>
      <c r="E560" s="89"/>
      <c r="F560" s="89"/>
      <c r="G560" s="89"/>
      <c r="H560" s="138"/>
      <c r="I560" s="138"/>
      <c r="J560" s="138"/>
      <c r="K560" s="138"/>
      <c r="L560" s="139"/>
      <c r="M560" s="139"/>
      <c r="N560" s="139"/>
      <c r="O560" s="139"/>
      <c r="P560" s="139"/>
      <c r="Q560" s="139"/>
      <c r="R560" s="91"/>
      <c r="S560" s="91"/>
      <c r="Z560" s="93"/>
    </row>
    <row r="561" spans="1:27" ht="14.25" customHeight="1" x14ac:dyDescent="0.25">
      <c r="B561" s="137"/>
      <c r="C561" s="137"/>
      <c r="D561" s="137"/>
      <c r="E561" s="89"/>
      <c r="F561" s="89"/>
      <c r="G561" s="89"/>
      <c r="H561" s="138"/>
      <c r="I561" s="138"/>
      <c r="J561" s="138"/>
      <c r="K561" s="138"/>
      <c r="L561" s="139"/>
      <c r="M561" s="139"/>
      <c r="N561" s="139"/>
      <c r="O561" s="139"/>
      <c r="P561" s="139"/>
      <c r="Q561" s="139"/>
      <c r="R561" s="91"/>
      <c r="S561" s="91"/>
      <c r="Z561" s="93"/>
    </row>
    <row r="562" spans="1:27" ht="14.25" customHeight="1" x14ac:dyDescent="0.25">
      <c r="B562" s="137"/>
      <c r="C562" s="137"/>
      <c r="D562" s="137"/>
      <c r="E562" s="89"/>
      <c r="F562" s="89"/>
      <c r="G562" s="89"/>
      <c r="H562" s="138"/>
      <c r="I562" s="138"/>
      <c r="J562" s="138"/>
      <c r="K562" s="138"/>
      <c r="L562" s="139"/>
      <c r="M562" s="139"/>
      <c r="N562" s="139"/>
      <c r="O562" s="139"/>
      <c r="P562" s="139"/>
      <c r="Q562" s="139"/>
      <c r="R562" s="91"/>
      <c r="S562" s="91"/>
      <c r="Z562" s="93"/>
    </row>
    <row r="563" spans="1:27" ht="14.25" customHeight="1" x14ac:dyDescent="0.25">
      <c r="B563" s="137"/>
      <c r="C563" s="137"/>
      <c r="D563" s="137"/>
      <c r="E563" s="89"/>
      <c r="F563" s="89"/>
      <c r="G563" s="89"/>
      <c r="H563" s="138"/>
      <c r="I563" s="138"/>
      <c r="J563" s="138"/>
      <c r="K563" s="138"/>
      <c r="L563" s="139"/>
      <c r="M563" s="139"/>
      <c r="N563" s="139"/>
      <c r="O563" s="139"/>
      <c r="P563" s="139"/>
      <c r="Q563" s="139"/>
      <c r="R563" s="91"/>
      <c r="S563" s="91"/>
      <c r="Z563" s="93"/>
    </row>
    <row r="564" spans="1:27" ht="14.25" customHeight="1" x14ac:dyDescent="0.25">
      <c r="B564" s="137"/>
      <c r="C564" s="137"/>
      <c r="D564" s="137"/>
      <c r="E564" s="89"/>
      <c r="F564" s="89"/>
      <c r="G564" s="89"/>
      <c r="H564" s="138"/>
      <c r="I564" s="138"/>
      <c r="J564" s="138"/>
      <c r="K564" s="138"/>
      <c r="L564" s="139"/>
      <c r="M564" s="139"/>
      <c r="N564" s="139"/>
      <c r="O564" s="139"/>
      <c r="P564" s="139"/>
      <c r="Q564" s="139"/>
      <c r="R564" s="91"/>
      <c r="S564" s="91"/>
      <c r="Z564" s="93"/>
    </row>
    <row r="565" spans="1:27" ht="14.25" customHeight="1" x14ac:dyDescent="0.25">
      <c r="B565" s="137"/>
      <c r="C565" s="137"/>
      <c r="D565" s="137"/>
      <c r="E565" s="89"/>
      <c r="F565" s="89"/>
      <c r="G565" s="89"/>
      <c r="H565" s="138"/>
      <c r="I565" s="138"/>
      <c r="J565" s="138"/>
      <c r="K565" s="138"/>
      <c r="L565" s="139"/>
      <c r="M565" s="139"/>
      <c r="N565" s="139"/>
      <c r="O565" s="139"/>
      <c r="P565" s="139"/>
      <c r="Q565" s="139"/>
      <c r="R565" s="91"/>
      <c r="S565" s="91"/>
      <c r="Z565" s="93"/>
    </row>
    <row r="566" spans="1:27" ht="14.25" customHeight="1" x14ac:dyDescent="0.25">
      <c r="B566" s="137"/>
      <c r="C566" s="137"/>
      <c r="D566" s="137"/>
      <c r="E566" s="89"/>
      <c r="F566" s="89"/>
      <c r="G566" s="89"/>
      <c r="H566" s="138"/>
      <c r="I566" s="138"/>
      <c r="J566" s="138"/>
      <c r="K566" s="138"/>
      <c r="L566" s="139"/>
      <c r="M566" s="139"/>
      <c r="N566" s="139"/>
      <c r="O566" s="139"/>
      <c r="P566" s="139"/>
      <c r="Q566" s="139"/>
      <c r="R566" s="91"/>
      <c r="S566" s="91"/>
      <c r="Z566" s="93"/>
    </row>
    <row r="567" spans="1:27" ht="14.25" customHeight="1" x14ac:dyDescent="0.25">
      <c r="B567" s="137"/>
      <c r="C567" s="137"/>
      <c r="D567" s="137"/>
      <c r="E567" s="89"/>
      <c r="F567" s="89"/>
      <c r="G567" s="89"/>
      <c r="H567" s="138"/>
      <c r="I567" s="138"/>
      <c r="J567" s="138"/>
      <c r="K567" s="138"/>
      <c r="L567" s="139"/>
      <c r="M567" s="139"/>
      <c r="N567" s="139"/>
      <c r="O567" s="139"/>
      <c r="P567" s="139"/>
      <c r="Q567" s="139"/>
      <c r="R567" s="91"/>
      <c r="S567" s="91"/>
      <c r="Z567" s="93"/>
    </row>
    <row r="568" spans="1:27" ht="14.25" customHeight="1" x14ac:dyDescent="0.25">
      <c r="B568" s="137"/>
      <c r="C568" s="137"/>
      <c r="D568" s="137"/>
      <c r="E568" s="89"/>
      <c r="F568" s="89"/>
      <c r="G568" s="89"/>
      <c r="H568" s="138"/>
      <c r="I568" s="138"/>
      <c r="J568" s="138"/>
      <c r="K568" s="138"/>
      <c r="L568" s="139"/>
      <c r="M568" s="139"/>
      <c r="N568" s="139"/>
      <c r="O568" s="139"/>
      <c r="P568" s="139"/>
      <c r="Q568" s="139"/>
      <c r="R568" s="91"/>
      <c r="S568" s="91"/>
      <c r="Z568" s="93"/>
    </row>
    <row r="569" spans="1:27" ht="14.25" customHeight="1" x14ac:dyDescent="0.25">
      <c r="B569" s="137"/>
      <c r="C569" s="137"/>
      <c r="D569" s="137"/>
      <c r="E569" s="89"/>
      <c r="F569" s="89"/>
      <c r="G569" s="89"/>
      <c r="H569" s="138"/>
      <c r="I569" s="138"/>
      <c r="J569" s="138"/>
      <c r="K569" s="138"/>
      <c r="L569" s="139"/>
      <c r="M569" s="139"/>
      <c r="N569" s="139"/>
      <c r="O569" s="139"/>
      <c r="P569" s="139"/>
      <c r="Q569" s="139"/>
      <c r="R569" s="91"/>
      <c r="S569" s="91"/>
      <c r="Z569" s="93"/>
    </row>
    <row r="570" spans="1:27" ht="14.25" customHeight="1" x14ac:dyDescent="0.25">
      <c r="B570" s="137"/>
      <c r="C570" s="137"/>
      <c r="D570" s="137"/>
      <c r="E570" s="89"/>
      <c r="F570" s="89"/>
      <c r="G570" s="89"/>
      <c r="H570" s="138"/>
      <c r="I570" s="138"/>
      <c r="J570" s="138"/>
      <c r="K570" s="138"/>
      <c r="L570" s="139"/>
      <c r="M570" s="139"/>
      <c r="N570" s="139"/>
      <c r="O570" s="139"/>
      <c r="P570" s="139"/>
      <c r="Q570" s="139"/>
      <c r="R570" s="91"/>
      <c r="S570" s="91"/>
      <c r="Z570" s="93"/>
    </row>
    <row r="571" spans="1:27" ht="14.25" customHeight="1" x14ac:dyDescent="0.25">
      <c r="B571" s="137"/>
      <c r="C571" s="137"/>
      <c r="D571" s="137"/>
      <c r="E571" s="89"/>
      <c r="F571" s="89"/>
      <c r="G571" s="89"/>
      <c r="H571" s="138"/>
      <c r="I571" s="138"/>
      <c r="J571" s="138"/>
      <c r="K571" s="138"/>
      <c r="L571" s="139"/>
      <c r="M571" s="139"/>
      <c r="N571" s="139"/>
      <c r="O571" s="139"/>
      <c r="P571" s="139"/>
      <c r="Q571" s="139"/>
      <c r="R571" s="91"/>
      <c r="S571" s="91"/>
      <c r="Z571" s="93"/>
    </row>
    <row r="572" spans="1:27" ht="14.25" customHeight="1" x14ac:dyDescent="0.25">
      <c r="B572" s="137"/>
      <c r="C572" s="137"/>
      <c r="D572" s="137"/>
      <c r="E572" s="89"/>
      <c r="F572" s="89"/>
      <c r="G572" s="89"/>
      <c r="H572" s="138"/>
      <c r="I572" s="138"/>
      <c r="J572" s="138"/>
      <c r="K572" s="138"/>
      <c r="L572" s="139"/>
      <c r="M572" s="139"/>
      <c r="N572" s="139"/>
      <c r="O572" s="139"/>
      <c r="P572" s="139"/>
      <c r="Q572" s="139"/>
      <c r="R572" s="91"/>
      <c r="S572" s="91"/>
      <c r="Z572" s="92"/>
      <c r="AA572" s="91"/>
    </row>
    <row r="573" spans="1:27" ht="14.25" customHeight="1" x14ac:dyDescent="0.25">
      <c r="L573" s="95"/>
      <c r="M573" s="95"/>
      <c r="N573" s="95"/>
      <c r="O573" s="95"/>
      <c r="P573" s="95"/>
      <c r="Q573" s="95"/>
    </row>
    <row r="574" spans="1:27" ht="14.25" customHeight="1" x14ac:dyDescent="0.25">
      <c r="A574" s="35"/>
      <c r="K574" s="95"/>
      <c r="L574" s="95"/>
      <c r="M574" s="95"/>
      <c r="N574" s="95"/>
      <c r="O574" s="95"/>
      <c r="P574" s="95"/>
    </row>
    <row r="575" spans="1:27" ht="14.25" customHeight="1" x14ac:dyDescent="0.25">
      <c r="A575" s="35"/>
      <c r="B575" s="140"/>
      <c r="C575" s="141"/>
      <c r="D575" s="141"/>
      <c r="E575" s="142"/>
      <c r="F575" s="142"/>
      <c r="G575" s="142"/>
      <c r="H575" s="142"/>
      <c r="I575" s="142"/>
      <c r="J575" s="142"/>
      <c r="K575" s="142"/>
      <c r="L575" s="142"/>
      <c r="M575" s="142"/>
      <c r="N575" s="142"/>
      <c r="O575" s="41"/>
      <c r="P575" s="41"/>
      <c r="Q575" s="140"/>
      <c r="R575" s="140"/>
      <c r="S575" s="140"/>
      <c r="T575" s="140"/>
      <c r="U575" s="140"/>
      <c r="V575" s="140"/>
      <c r="W575" s="41"/>
      <c r="X575" s="41"/>
      <c r="Y575" s="41"/>
      <c r="Z575" s="41"/>
    </row>
    <row r="576" spans="1:27" ht="14.25" customHeight="1" x14ac:dyDescent="0.25">
      <c r="A576" s="35"/>
      <c r="B576" s="136"/>
      <c r="C576" s="136"/>
      <c r="D576" s="136"/>
      <c r="E576" s="136"/>
      <c r="F576" s="136"/>
      <c r="G576" s="136"/>
      <c r="H576" s="136"/>
      <c r="I576" s="136"/>
      <c r="J576" s="136"/>
      <c r="K576" s="136"/>
      <c r="L576" s="136"/>
      <c r="M576" s="136"/>
      <c r="N576" s="136"/>
      <c r="O576" s="85"/>
      <c r="P576" s="90"/>
      <c r="Q576" s="136"/>
      <c r="R576" s="136"/>
      <c r="S576" s="136"/>
      <c r="T576" s="136"/>
      <c r="U576" s="136"/>
      <c r="V576" s="136"/>
      <c r="W576" s="86"/>
      <c r="X576" s="86"/>
      <c r="Y576" s="87"/>
      <c r="Z576" s="88"/>
      <c r="AA576" s="35"/>
    </row>
    <row r="577" spans="1:27" ht="14.25" customHeight="1" x14ac:dyDescent="0.25">
      <c r="A577" s="35"/>
      <c r="B577" s="136"/>
      <c r="C577" s="136"/>
      <c r="D577" s="136"/>
      <c r="E577" s="136"/>
      <c r="F577" s="136"/>
      <c r="G577" s="136"/>
      <c r="H577" s="136"/>
      <c r="I577" s="136"/>
      <c r="J577" s="136"/>
      <c r="K577" s="136"/>
      <c r="L577" s="136"/>
      <c r="M577" s="136"/>
      <c r="N577" s="136"/>
      <c r="O577" s="85"/>
      <c r="P577" s="90"/>
      <c r="Q577" s="136"/>
      <c r="R577" s="136"/>
      <c r="S577" s="136"/>
      <c r="T577" s="136"/>
      <c r="U577" s="136"/>
      <c r="V577" s="136"/>
      <c r="W577" s="86"/>
      <c r="X577" s="86"/>
      <c r="Y577" s="87"/>
      <c r="Z577" s="88"/>
      <c r="AA577" s="35"/>
    </row>
    <row r="578" spans="1:27" ht="14.25" customHeight="1" x14ac:dyDescent="0.25">
      <c r="A578" s="35"/>
      <c r="B578" s="136"/>
      <c r="C578" s="136"/>
      <c r="D578" s="136"/>
      <c r="E578" s="136"/>
      <c r="F578" s="136"/>
      <c r="G578" s="136"/>
      <c r="H578" s="136"/>
      <c r="I578" s="136"/>
      <c r="J578" s="136"/>
      <c r="K578" s="136"/>
      <c r="L578" s="136"/>
      <c r="M578" s="136"/>
      <c r="N578" s="136"/>
      <c r="O578" s="85"/>
      <c r="P578" s="90"/>
      <c r="Q578" s="136"/>
      <c r="R578" s="136"/>
      <c r="S578" s="136"/>
      <c r="T578" s="136"/>
      <c r="U578" s="136"/>
      <c r="V578" s="136"/>
      <c r="W578" s="86"/>
      <c r="X578" s="86"/>
      <c r="Y578" s="87"/>
      <c r="Z578" s="88"/>
      <c r="AA578" s="35"/>
    </row>
    <row r="579" spans="1:27" ht="14.25" customHeight="1" x14ac:dyDescent="0.25">
      <c r="A579" s="35"/>
      <c r="B579" s="136"/>
      <c r="C579" s="136"/>
      <c r="D579" s="136"/>
      <c r="E579" s="136"/>
      <c r="F579" s="136"/>
      <c r="G579" s="136"/>
      <c r="H579" s="136"/>
      <c r="I579" s="136"/>
      <c r="J579" s="136"/>
      <c r="K579" s="136"/>
      <c r="L579" s="136"/>
      <c r="M579" s="136"/>
      <c r="N579" s="136"/>
      <c r="O579" s="85"/>
      <c r="P579" s="90"/>
      <c r="Q579" s="136"/>
      <c r="R579" s="136"/>
      <c r="S579" s="136"/>
      <c r="T579" s="136"/>
      <c r="U579" s="136"/>
      <c r="V579" s="136"/>
      <c r="W579" s="86"/>
      <c r="X579" s="86"/>
      <c r="Y579" s="87"/>
      <c r="Z579" s="88"/>
      <c r="AA579" s="35"/>
    </row>
    <row r="580" spans="1:27" ht="14.25" customHeight="1" x14ac:dyDescent="0.25">
      <c r="A580" s="35"/>
      <c r="B580" s="136"/>
      <c r="C580" s="136"/>
      <c r="D580" s="136"/>
      <c r="E580" s="136"/>
      <c r="F580" s="136"/>
      <c r="G580" s="136"/>
      <c r="H580" s="136"/>
      <c r="I580" s="136"/>
      <c r="J580" s="136"/>
      <c r="K580" s="136"/>
      <c r="L580" s="136"/>
      <c r="M580" s="136"/>
      <c r="N580" s="136"/>
      <c r="O580" s="85"/>
      <c r="P580" s="90"/>
      <c r="Q580" s="136"/>
      <c r="R580" s="136"/>
      <c r="S580" s="136"/>
      <c r="T580" s="136"/>
      <c r="U580" s="136"/>
      <c r="V580" s="136"/>
      <c r="W580" s="86"/>
      <c r="X580" s="86"/>
      <c r="Y580" s="87"/>
      <c r="Z580" s="88"/>
      <c r="AA580" s="35"/>
    </row>
    <row r="581" spans="1:27" ht="14.25" customHeight="1" x14ac:dyDescent="0.25">
      <c r="A581" s="35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136"/>
      <c r="O581" s="85"/>
      <c r="P581" s="90"/>
      <c r="Q581" s="136"/>
      <c r="R581" s="136"/>
      <c r="S581" s="136"/>
      <c r="T581" s="136"/>
      <c r="U581" s="136"/>
      <c r="V581" s="136"/>
      <c r="W581" s="86"/>
      <c r="X581" s="86"/>
      <c r="Y581" s="87"/>
      <c r="Z581" s="88"/>
      <c r="AA581" s="35"/>
    </row>
    <row r="582" spans="1:27" ht="14.25" customHeight="1" x14ac:dyDescent="0.25">
      <c r="A582" s="35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36"/>
      <c r="O582" s="85"/>
      <c r="P582" s="90"/>
      <c r="Q582" s="136"/>
      <c r="R582" s="136"/>
      <c r="S582" s="136"/>
      <c r="T582" s="136"/>
      <c r="U582" s="136"/>
      <c r="V582" s="136"/>
      <c r="W582" s="86"/>
      <c r="X582" s="86"/>
      <c r="Y582" s="87"/>
      <c r="Z582" s="88"/>
      <c r="AA582" s="35"/>
    </row>
    <row r="583" spans="1:27" ht="14.25" customHeight="1" x14ac:dyDescent="0.25">
      <c r="A583" s="35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36"/>
      <c r="O583" s="85"/>
      <c r="P583" s="90"/>
      <c r="Q583" s="136"/>
      <c r="R583" s="136"/>
      <c r="S583" s="136"/>
      <c r="T583" s="136"/>
      <c r="U583" s="136"/>
      <c r="V583" s="136"/>
      <c r="W583" s="86"/>
      <c r="X583" s="86"/>
      <c r="Y583" s="87"/>
      <c r="Z583" s="88"/>
      <c r="AA583" s="35"/>
    </row>
    <row r="584" spans="1:27" ht="14.25" customHeight="1" x14ac:dyDescent="0.25">
      <c r="A584" s="35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36"/>
      <c r="O584" s="85"/>
      <c r="P584" s="90"/>
      <c r="Q584" s="136"/>
      <c r="R584" s="136"/>
      <c r="S584" s="136"/>
      <c r="T584" s="136"/>
      <c r="U584" s="136"/>
      <c r="V584" s="136"/>
      <c r="W584" s="86"/>
      <c r="X584" s="86"/>
      <c r="Y584" s="87"/>
      <c r="Z584" s="88"/>
      <c r="AA584" s="35"/>
    </row>
    <row r="585" spans="1:27" ht="14.25" customHeight="1" x14ac:dyDescent="0.25">
      <c r="A585" s="35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36"/>
      <c r="O585" s="85"/>
      <c r="P585" s="90"/>
      <c r="Q585" s="136"/>
      <c r="R585" s="136"/>
      <c r="S585" s="136"/>
      <c r="T585" s="136"/>
      <c r="U585" s="136"/>
      <c r="V585" s="136"/>
      <c r="W585" s="86"/>
      <c r="X585" s="86"/>
      <c r="Y585" s="87"/>
      <c r="Z585" s="88"/>
      <c r="AA585" s="35"/>
    </row>
    <row r="586" spans="1:27" ht="14.25" customHeight="1" x14ac:dyDescent="0.25">
      <c r="A586" s="35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136"/>
      <c r="O586" s="85"/>
      <c r="P586" s="90"/>
      <c r="Q586" s="136"/>
      <c r="R586" s="136"/>
      <c r="S586" s="136"/>
      <c r="T586" s="136"/>
      <c r="U586" s="136"/>
      <c r="V586" s="136"/>
      <c r="W586" s="86"/>
      <c r="X586" s="86"/>
      <c r="Y586" s="87"/>
      <c r="Z586" s="88"/>
      <c r="AA586" s="35"/>
    </row>
    <row r="587" spans="1:27" ht="14.25" customHeight="1" x14ac:dyDescent="0.25">
      <c r="A587" s="35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36"/>
      <c r="O587" s="85"/>
      <c r="P587" s="90"/>
      <c r="Q587" s="136"/>
      <c r="R587" s="136"/>
      <c r="S587" s="136"/>
      <c r="T587" s="136"/>
      <c r="U587" s="136"/>
      <c r="V587" s="136"/>
      <c r="W587" s="86"/>
      <c r="X587" s="86"/>
      <c r="Y587" s="87"/>
      <c r="Z587" s="88"/>
      <c r="AA587" s="35"/>
    </row>
    <row r="588" spans="1:27" ht="14.25" customHeight="1" x14ac:dyDescent="0.25">
      <c r="A588" s="35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36"/>
      <c r="O588" s="85"/>
      <c r="P588" s="90"/>
      <c r="Q588" s="136"/>
      <c r="R588" s="136"/>
      <c r="S588" s="136"/>
      <c r="T588" s="136"/>
      <c r="U588" s="136"/>
      <c r="V588" s="136"/>
      <c r="W588" s="86"/>
      <c r="X588" s="86"/>
      <c r="Y588" s="87"/>
      <c r="Z588" s="88"/>
      <c r="AA588" s="35"/>
    </row>
    <row r="589" spans="1:27" ht="14.25" customHeight="1" x14ac:dyDescent="0.25">
      <c r="A589" s="35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36"/>
      <c r="O589" s="85"/>
      <c r="P589" s="90"/>
      <c r="Q589" s="136"/>
      <c r="R589" s="136"/>
      <c r="S589" s="136"/>
      <c r="T589" s="136"/>
      <c r="U589" s="136"/>
      <c r="V589" s="136"/>
      <c r="W589" s="86"/>
      <c r="X589" s="86"/>
      <c r="Y589" s="87"/>
      <c r="Z589" s="88"/>
      <c r="AA589" s="35"/>
    </row>
    <row r="590" spans="1:27" ht="14.25" customHeight="1" x14ac:dyDescent="0.25">
      <c r="A590" s="35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36"/>
      <c r="O590" s="85"/>
      <c r="P590" s="90"/>
      <c r="Q590" s="136"/>
      <c r="R590" s="136"/>
      <c r="S590" s="136"/>
      <c r="T590" s="136"/>
      <c r="U590" s="136"/>
      <c r="V590" s="136"/>
      <c r="W590" s="86"/>
      <c r="X590" s="86"/>
      <c r="Y590" s="87"/>
      <c r="Z590" s="88"/>
      <c r="AA590" s="35"/>
    </row>
    <row r="591" spans="1:27" ht="14.25" customHeight="1" x14ac:dyDescent="0.25">
      <c r="A591" s="35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136"/>
      <c r="O591" s="85"/>
      <c r="P591" s="90"/>
      <c r="Q591" s="136"/>
      <c r="R591" s="136"/>
      <c r="S591" s="136"/>
      <c r="T591" s="136"/>
      <c r="U591" s="136"/>
      <c r="V591" s="136"/>
      <c r="W591" s="86"/>
      <c r="X591" s="86"/>
      <c r="Y591" s="87"/>
      <c r="Z591" s="88"/>
      <c r="AA591" s="35"/>
    </row>
    <row r="592" spans="1:27" ht="14.25" customHeight="1" x14ac:dyDescent="0.25">
      <c r="A592" s="35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36"/>
      <c r="O592" s="85"/>
      <c r="P592" s="90"/>
      <c r="Q592" s="136"/>
      <c r="R592" s="136"/>
      <c r="S592" s="136"/>
      <c r="T592" s="136"/>
      <c r="U592" s="136"/>
      <c r="V592" s="136"/>
      <c r="W592" s="86"/>
      <c r="X592" s="86"/>
      <c r="Y592" s="87"/>
      <c r="Z592" s="88"/>
      <c r="AA592" s="35"/>
    </row>
    <row r="593" spans="1:27" ht="14.25" customHeight="1" x14ac:dyDescent="0.25">
      <c r="A593" s="35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36"/>
      <c r="O593" s="85"/>
      <c r="P593" s="90"/>
      <c r="Q593" s="136"/>
      <c r="R593" s="136"/>
      <c r="S593" s="136"/>
      <c r="T593" s="136"/>
      <c r="U593" s="136"/>
      <c r="V593" s="136"/>
      <c r="W593" s="86"/>
      <c r="X593" s="86"/>
      <c r="Y593" s="87"/>
      <c r="Z593" s="88"/>
      <c r="AA593" s="35"/>
    </row>
    <row r="594" spans="1:27" ht="14.25" customHeight="1" x14ac:dyDescent="0.25">
      <c r="A594" s="35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136"/>
      <c r="O594" s="85"/>
      <c r="P594" s="90"/>
      <c r="Q594" s="136"/>
      <c r="R594" s="136"/>
      <c r="S594" s="136"/>
      <c r="T594" s="136"/>
      <c r="U594" s="136"/>
      <c r="V594" s="136"/>
      <c r="W594" s="86"/>
      <c r="X594" s="86"/>
      <c r="Y594" s="87"/>
      <c r="Z594" s="88"/>
      <c r="AA594" s="35"/>
    </row>
    <row r="595" spans="1:27" ht="14.25" customHeight="1" x14ac:dyDescent="0.25">
      <c r="A595" s="35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136"/>
      <c r="O595" s="85"/>
      <c r="P595" s="90"/>
      <c r="Q595" s="136"/>
      <c r="R595" s="136"/>
      <c r="S595" s="136"/>
      <c r="T595" s="136"/>
      <c r="U595" s="136"/>
      <c r="V595" s="136"/>
      <c r="W595" s="86"/>
      <c r="X595" s="86"/>
      <c r="Y595" s="87"/>
      <c r="Z595" s="88"/>
      <c r="AA595" s="35"/>
    </row>
    <row r="596" spans="1:27" ht="14.25" customHeight="1" x14ac:dyDescent="0.25">
      <c r="A596" s="35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136"/>
      <c r="O596" s="85"/>
      <c r="P596" s="90"/>
      <c r="Q596" s="136"/>
      <c r="R596" s="136"/>
      <c r="S596" s="136"/>
      <c r="T596" s="136"/>
      <c r="U596" s="136"/>
      <c r="V596" s="136"/>
      <c r="W596" s="86"/>
      <c r="X596" s="86"/>
      <c r="Y596" s="87"/>
      <c r="Z596" s="88"/>
      <c r="AA596" s="35"/>
    </row>
    <row r="597" spans="1:27" ht="14.25" customHeight="1" x14ac:dyDescent="0.25">
      <c r="A597" s="35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36"/>
      <c r="O597" s="85"/>
      <c r="P597" s="90"/>
      <c r="Q597" s="136"/>
      <c r="R597" s="136"/>
      <c r="S597" s="136"/>
      <c r="T597" s="136"/>
      <c r="U597" s="136"/>
      <c r="V597" s="136"/>
      <c r="W597" s="86"/>
      <c r="X597" s="86"/>
      <c r="Y597" s="87"/>
      <c r="Z597" s="88"/>
      <c r="AA597" s="35"/>
    </row>
    <row r="598" spans="1:27" ht="14.25" customHeight="1" x14ac:dyDescent="0.25">
      <c r="A598" s="35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36"/>
      <c r="O598" s="85"/>
      <c r="P598" s="90"/>
      <c r="Q598" s="136"/>
      <c r="R598" s="136"/>
      <c r="S598" s="136"/>
      <c r="T598" s="136"/>
      <c r="U598" s="136"/>
      <c r="V598" s="136"/>
      <c r="W598" s="86"/>
      <c r="X598" s="86"/>
      <c r="Y598" s="87"/>
      <c r="Z598" s="88"/>
      <c r="AA598" s="35"/>
    </row>
    <row r="599" spans="1:27" ht="14.25" customHeight="1" x14ac:dyDescent="0.25">
      <c r="A599" s="35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136"/>
      <c r="O599" s="85"/>
      <c r="P599" s="90"/>
      <c r="Q599" s="136"/>
      <c r="R599" s="136"/>
      <c r="S599" s="136"/>
      <c r="T599" s="136"/>
      <c r="U599" s="136"/>
      <c r="V599" s="136"/>
      <c r="W599" s="86"/>
      <c r="X599" s="86"/>
      <c r="Y599" s="87"/>
      <c r="Z599" s="88"/>
      <c r="AA599" s="35"/>
    </row>
    <row r="600" spans="1:27" ht="14.25" customHeight="1" x14ac:dyDescent="0.25">
      <c r="A600" s="35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136"/>
      <c r="O600" s="85"/>
      <c r="P600" s="90"/>
      <c r="Q600" s="136"/>
      <c r="R600" s="136"/>
      <c r="S600" s="136"/>
      <c r="T600" s="136"/>
      <c r="U600" s="136"/>
      <c r="V600" s="136"/>
      <c r="W600" s="86"/>
      <c r="X600" s="86"/>
      <c r="Y600" s="87"/>
      <c r="Z600" s="88"/>
      <c r="AA600" s="35"/>
    </row>
    <row r="601" spans="1:27" ht="14.25" customHeight="1" x14ac:dyDescent="0.25">
      <c r="A601" s="35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136"/>
      <c r="O601" s="85"/>
      <c r="P601" s="90"/>
      <c r="Q601" s="136"/>
      <c r="R601" s="136"/>
      <c r="S601" s="136"/>
      <c r="T601" s="136"/>
      <c r="U601" s="136"/>
      <c r="V601" s="136"/>
      <c r="W601" s="86"/>
      <c r="X601" s="86"/>
      <c r="Y601" s="87"/>
      <c r="Z601" s="88"/>
      <c r="AA601" s="35"/>
    </row>
    <row r="602" spans="1:27" ht="14.25" customHeight="1" x14ac:dyDescent="0.25">
      <c r="A602" s="35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136"/>
      <c r="O602" s="85"/>
      <c r="P602" s="90"/>
      <c r="Q602" s="136"/>
      <c r="R602" s="136"/>
      <c r="S602" s="136"/>
      <c r="T602" s="136"/>
      <c r="U602" s="136"/>
      <c r="V602" s="136"/>
      <c r="W602" s="86"/>
      <c r="X602" s="86"/>
      <c r="Y602" s="87"/>
      <c r="Z602" s="88"/>
      <c r="AA602" s="35"/>
    </row>
    <row r="603" spans="1:27" ht="14.25" customHeight="1" x14ac:dyDescent="0.25">
      <c r="A603" s="35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136"/>
      <c r="O603" s="85"/>
      <c r="P603" s="90"/>
      <c r="Q603" s="136"/>
      <c r="R603" s="136"/>
      <c r="S603" s="136"/>
      <c r="T603" s="136"/>
      <c r="U603" s="136"/>
      <c r="V603" s="136"/>
      <c r="W603" s="86"/>
      <c r="X603" s="86"/>
      <c r="Y603" s="87"/>
      <c r="Z603" s="88"/>
      <c r="AA603" s="35"/>
    </row>
    <row r="604" spans="1:27" ht="14.25" customHeight="1" x14ac:dyDescent="0.25">
      <c r="A604" s="35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136"/>
      <c r="O604" s="85"/>
      <c r="P604" s="90"/>
      <c r="Q604" s="136"/>
      <c r="R604" s="136"/>
      <c r="S604" s="136"/>
      <c r="T604" s="136"/>
      <c r="U604" s="136"/>
      <c r="V604" s="136"/>
      <c r="W604" s="86"/>
      <c r="X604" s="86"/>
      <c r="Y604" s="87"/>
      <c r="Z604" s="88"/>
      <c r="AA604" s="35"/>
    </row>
    <row r="605" spans="1:27" ht="14.25" customHeight="1" x14ac:dyDescent="0.25">
      <c r="A605" s="35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136"/>
      <c r="O605" s="85"/>
      <c r="P605" s="90"/>
      <c r="Q605" s="136"/>
      <c r="R605" s="136"/>
      <c r="S605" s="136"/>
      <c r="T605" s="136"/>
      <c r="U605" s="136"/>
      <c r="V605" s="136"/>
      <c r="W605" s="86"/>
      <c r="X605" s="86"/>
      <c r="Y605" s="87"/>
      <c r="Z605" s="88"/>
      <c r="AA605" s="35"/>
    </row>
    <row r="606" spans="1:27" ht="14.25" customHeight="1" x14ac:dyDescent="0.25">
      <c r="A606" s="35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136"/>
      <c r="O606" s="85"/>
      <c r="P606" s="90"/>
      <c r="Q606" s="136"/>
      <c r="R606" s="136"/>
      <c r="S606" s="136"/>
      <c r="T606" s="136"/>
      <c r="U606" s="136"/>
      <c r="V606" s="136"/>
      <c r="W606" s="86"/>
      <c r="X606" s="86"/>
      <c r="Y606" s="87"/>
      <c r="Z606" s="88"/>
      <c r="AA606" s="35"/>
    </row>
    <row r="607" spans="1:27" ht="14.25" customHeight="1" x14ac:dyDescent="0.25">
      <c r="A607" s="35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136"/>
      <c r="O607" s="85"/>
      <c r="P607" s="90"/>
      <c r="Q607" s="136"/>
      <c r="R607" s="136"/>
      <c r="S607" s="136"/>
      <c r="T607" s="136"/>
      <c r="U607" s="136"/>
      <c r="V607" s="136"/>
      <c r="W607" s="86"/>
      <c r="X607" s="86"/>
      <c r="Y607" s="87"/>
      <c r="Z607" s="88"/>
      <c r="AA607" s="35"/>
    </row>
    <row r="608" spans="1:27" ht="14.25" customHeight="1" x14ac:dyDescent="0.25">
      <c r="A608" s="35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136"/>
      <c r="O608" s="85"/>
      <c r="P608" s="90"/>
      <c r="Q608" s="136"/>
      <c r="R608" s="136"/>
      <c r="S608" s="136"/>
      <c r="T608" s="136"/>
      <c r="U608" s="136"/>
      <c r="V608" s="136"/>
      <c r="W608" s="86"/>
      <c r="X608" s="86"/>
      <c r="Y608" s="87"/>
      <c r="Z608" s="88"/>
      <c r="AA608" s="35"/>
    </row>
    <row r="609" spans="1:27" ht="14.25" customHeight="1" x14ac:dyDescent="0.25">
      <c r="A609" s="35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136"/>
      <c r="O609" s="85"/>
      <c r="P609" s="90"/>
      <c r="Q609" s="136"/>
      <c r="R609" s="136"/>
      <c r="S609" s="136"/>
      <c r="T609" s="136"/>
      <c r="U609" s="136"/>
      <c r="V609" s="136"/>
      <c r="W609" s="86"/>
      <c r="X609" s="86"/>
      <c r="Y609" s="87"/>
      <c r="Z609" s="88"/>
      <c r="AA609" s="35"/>
    </row>
    <row r="610" spans="1:27" ht="14.25" customHeight="1" x14ac:dyDescent="0.25">
      <c r="A610" s="35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136"/>
      <c r="O610" s="85"/>
      <c r="P610" s="90"/>
      <c r="Q610" s="136"/>
      <c r="R610" s="136"/>
      <c r="S610" s="136"/>
      <c r="T610" s="136"/>
      <c r="U610" s="136"/>
      <c r="V610" s="136"/>
      <c r="W610" s="86"/>
      <c r="X610" s="86"/>
      <c r="Y610" s="87"/>
      <c r="Z610" s="88"/>
      <c r="AA610" s="35"/>
    </row>
    <row r="611" spans="1:27" ht="14.25" customHeight="1" x14ac:dyDescent="0.25">
      <c r="A611" s="35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136"/>
      <c r="O611" s="85"/>
      <c r="P611" s="90"/>
      <c r="Q611" s="136"/>
      <c r="R611" s="136"/>
      <c r="S611" s="136"/>
      <c r="T611" s="136"/>
      <c r="U611" s="136"/>
      <c r="V611" s="136"/>
      <c r="W611" s="86"/>
      <c r="X611" s="86"/>
      <c r="Y611" s="87"/>
      <c r="Z611" s="88"/>
      <c r="AA611" s="35"/>
    </row>
    <row r="612" spans="1:27" ht="14.25" customHeight="1" x14ac:dyDescent="0.25">
      <c r="A612" s="35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136"/>
      <c r="O612" s="85"/>
      <c r="P612" s="90"/>
      <c r="Q612" s="136"/>
      <c r="R612" s="136"/>
      <c r="S612" s="136"/>
      <c r="T612" s="136"/>
      <c r="U612" s="136"/>
      <c r="V612" s="136"/>
      <c r="W612" s="86"/>
      <c r="X612" s="86"/>
      <c r="Y612" s="87"/>
      <c r="Z612" s="88"/>
      <c r="AA612" s="35"/>
    </row>
    <row r="613" spans="1:27" ht="14.25" customHeight="1" x14ac:dyDescent="0.25">
      <c r="A613" s="35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136"/>
      <c r="O613" s="85"/>
      <c r="P613" s="90"/>
      <c r="Q613" s="136"/>
      <c r="R613" s="136"/>
      <c r="S613" s="136"/>
      <c r="T613" s="136"/>
      <c r="U613" s="136"/>
      <c r="V613" s="136"/>
      <c r="W613" s="86"/>
      <c r="X613" s="86"/>
      <c r="Y613" s="87"/>
      <c r="Z613" s="88"/>
      <c r="AA613" s="35"/>
    </row>
    <row r="614" spans="1:27" ht="14.25" customHeight="1" x14ac:dyDescent="0.25">
      <c r="A614" s="35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136"/>
      <c r="O614" s="85"/>
      <c r="P614" s="90"/>
      <c r="Q614" s="136"/>
      <c r="R614" s="136"/>
      <c r="S614" s="136"/>
      <c r="T614" s="136"/>
      <c r="U614" s="136"/>
      <c r="V614" s="136"/>
      <c r="W614" s="86"/>
      <c r="X614" s="86"/>
      <c r="Y614" s="87"/>
      <c r="Z614" s="88"/>
      <c r="AA614" s="35"/>
    </row>
    <row r="615" spans="1:27" ht="14.25" customHeight="1" x14ac:dyDescent="0.25">
      <c r="A615" s="35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136"/>
      <c r="O615" s="85"/>
      <c r="P615" s="90"/>
      <c r="Q615" s="136"/>
      <c r="R615" s="136"/>
      <c r="S615" s="136"/>
      <c r="T615" s="136"/>
      <c r="U615" s="136"/>
      <c r="V615" s="136"/>
      <c r="W615" s="86"/>
      <c r="X615" s="86"/>
      <c r="Y615" s="87"/>
      <c r="Z615" s="88"/>
      <c r="AA615" s="35"/>
    </row>
    <row r="616" spans="1:27" ht="14.25" customHeight="1" x14ac:dyDescent="0.25">
      <c r="A616" s="35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136"/>
      <c r="O616" s="85"/>
      <c r="P616" s="90"/>
      <c r="Q616" s="136"/>
      <c r="R616" s="136"/>
      <c r="S616" s="136"/>
      <c r="T616" s="136"/>
      <c r="U616" s="136"/>
      <c r="V616" s="136"/>
      <c r="W616" s="86"/>
      <c r="X616" s="86"/>
      <c r="Y616" s="87"/>
      <c r="Z616" s="88"/>
      <c r="AA616" s="35"/>
    </row>
    <row r="617" spans="1:27" ht="14.25" customHeight="1" x14ac:dyDescent="0.25">
      <c r="A617" s="35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136"/>
      <c r="O617" s="85"/>
      <c r="P617" s="90"/>
      <c r="Q617" s="136"/>
      <c r="R617" s="136"/>
      <c r="S617" s="136"/>
      <c r="T617" s="136"/>
      <c r="U617" s="136"/>
      <c r="V617" s="136"/>
      <c r="W617" s="86"/>
      <c r="X617" s="86"/>
      <c r="Y617" s="87"/>
      <c r="Z617" s="88"/>
      <c r="AA617" s="35"/>
    </row>
    <row r="618" spans="1:27" ht="14.25" customHeight="1" x14ac:dyDescent="0.25">
      <c r="A618" s="35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136"/>
      <c r="O618" s="85"/>
      <c r="P618" s="90"/>
      <c r="Q618" s="136"/>
      <c r="R618" s="136"/>
      <c r="S618" s="136"/>
      <c r="T618" s="136"/>
      <c r="U618" s="136"/>
      <c r="V618" s="136"/>
      <c r="W618" s="86"/>
      <c r="X618" s="86"/>
      <c r="Y618" s="87"/>
      <c r="Z618" s="88"/>
      <c r="AA618" s="35"/>
    </row>
    <row r="619" spans="1:27" ht="14.25" customHeight="1" x14ac:dyDescent="0.25">
      <c r="A619" s="35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136"/>
      <c r="O619" s="85"/>
      <c r="P619" s="90"/>
      <c r="Q619" s="136"/>
      <c r="R619" s="136"/>
      <c r="S619" s="136"/>
      <c r="T619" s="136"/>
      <c r="U619" s="136"/>
      <c r="V619" s="136"/>
      <c r="W619" s="86"/>
      <c r="X619" s="86"/>
      <c r="Y619" s="87"/>
      <c r="Z619" s="88"/>
      <c r="AA619" s="35"/>
    </row>
    <row r="620" spans="1:27" ht="14.25" customHeight="1" x14ac:dyDescent="0.25">
      <c r="A620" s="35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136"/>
      <c r="O620" s="85"/>
      <c r="P620" s="90"/>
      <c r="Q620" s="136"/>
      <c r="R620" s="136"/>
      <c r="S620" s="136"/>
      <c r="T620" s="136"/>
      <c r="U620" s="136"/>
      <c r="V620" s="136"/>
      <c r="W620" s="86"/>
      <c r="X620" s="86"/>
      <c r="Y620" s="87"/>
      <c r="Z620" s="88"/>
      <c r="AA620" s="35"/>
    </row>
    <row r="621" spans="1:27" ht="14.25" customHeight="1" x14ac:dyDescent="0.25">
      <c r="A621" s="35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136"/>
      <c r="O621" s="85"/>
      <c r="P621" s="90"/>
      <c r="Q621" s="136"/>
      <c r="R621" s="136"/>
      <c r="S621" s="136"/>
      <c r="T621" s="136"/>
      <c r="U621" s="136"/>
      <c r="V621" s="136"/>
      <c r="W621" s="86"/>
      <c r="X621" s="86"/>
      <c r="Y621" s="87"/>
      <c r="Z621" s="88"/>
      <c r="AA621" s="35"/>
    </row>
    <row r="622" spans="1:27" ht="14.25" customHeight="1" x14ac:dyDescent="0.25">
      <c r="A622" s="35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136"/>
      <c r="O622" s="85"/>
      <c r="P622" s="90"/>
      <c r="Q622" s="136"/>
      <c r="R622" s="136"/>
      <c r="S622" s="136"/>
      <c r="T622" s="136"/>
      <c r="U622" s="136"/>
      <c r="V622" s="136"/>
      <c r="W622" s="86"/>
      <c r="X622" s="86"/>
      <c r="Y622" s="87"/>
      <c r="Z622" s="88"/>
      <c r="AA622" s="35"/>
    </row>
    <row r="623" spans="1:27" ht="14.25" customHeight="1" x14ac:dyDescent="0.25">
      <c r="A623" s="35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136"/>
      <c r="O623" s="85"/>
      <c r="P623" s="90"/>
      <c r="Q623" s="136"/>
      <c r="R623" s="136"/>
      <c r="S623" s="136"/>
      <c r="T623" s="136"/>
      <c r="U623" s="136"/>
      <c r="V623" s="136"/>
      <c r="W623" s="86"/>
      <c r="X623" s="86"/>
      <c r="Y623" s="87"/>
      <c r="Z623" s="88"/>
      <c r="AA623" s="35"/>
    </row>
    <row r="624" spans="1:27" ht="14.25" customHeight="1" x14ac:dyDescent="0.25">
      <c r="A624" s="35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36"/>
      <c r="O624" s="85"/>
      <c r="P624" s="90"/>
      <c r="Q624" s="136"/>
      <c r="R624" s="136"/>
      <c r="S624" s="136"/>
      <c r="T624" s="136"/>
      <c r="U624" s="136"/>
      <c r="V624" s="136"/>
      <c r="W624" s="86"/>
      <c r="X624" s="86"/>
      <c r="Y624" s="87"/>
      <c r="Z624" s="88"/>
      <c r="AA624" s="35"/>
    </row>
    <row r="625" spans="1:27" ht="14.25" customHeight="1" x14ac:dyDescent="0.25">
      <c r="A625" s="35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36"/>
      <c r="O625" s="85"/>
      <c r="P625" s="90"/>
      <c r="Q625" s="136"/>
      <c r="R625" s="136"/>
      <c r="S625" s="136"/>
      <c r="T625" s="136"/>
      <c r="U625" s="136"/>
      <c r="V625" s="136"/>
      <c r="W625" s="86"/>
      <c r="X625" s="86"/>
      <c r="Y625" s="87"/>
      <c r="Z625" s="88"/>
      <c r="AA625" s="35"/>
    </row>
    <row r="626" spans="1:27" ht="14.25" customHeight="1" x14ac:dyDescent="0.25">
      <c r="A626" s="35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136"/>
      <c r="O626" s="85"/>
      <c r="P626" s="90"/>
      <c r="Q626" s="136"/>
      <c r="R626" s="136"/>
      <c r="S626" s="136"/>
      <c r="T626" s="136"/>
      <c r="U626" s="136"/>
      <c r="V626" s="136"/>
      <c r="W626" s="86"/>
      <c r="X626" s="86"/>
      <c r="Y626" s="87"/>
      <c r="Z626" s="88"/>
      <c r="AA626" s="35"/>
    </row>
    <row r="627" spans="1:27" ht="14.25" customHeight="1" x14ac:dyDescent="0.25">
      <c r="A627" s="35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136"/>
      <c r="O627" s="85"/>
      <c r="P627" s="90"/>
      <c r="Q627" s="136"/>
      <c r="R627" s="136"/>
      <c r="S627" s="136"/>
      <c r="T627" s="136"/>
      <c r="U627" s="136"/>
      <c r="V627" s="136"/>
      <c r="W627" s="86"/>
      <c r="X627" s="86"/>
      <c r="Y627" s="87"/>
      <c r="Z627" s="88"/>
      <c r="AA627" s="35"/>
    </row>
    <row r="628" spans="1:27" ht="14.25" customHeight="1" x14ac:dyDescent="0.25">
      <c r="A628" s="35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136"/>
      <c r="O628" s="85"/>
      <c r="P628" s="90"/>
      <c r="Q628" s="136"/>
      <c r="R628" s="136"/>
      <c r="S628" s="136"/>
      <c r="T628" s="136"/>
      <c r="U628" s="136"/>
      <c r="V628" s="136"/>
      <c r="W628" s="86"/>
      <c r="X628" s="86"/>
      <c r="Y628" s="87"/>
      <c r="Z628" s="88"/>
      <c r="AA628" s="35"/>
    </row>
    <row r="629" spans="1:27" ht="14.25" customHeight="1" x14ac:dyDescent="0.25">
      <c r="A629" s="35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136"/>
      <c r="O629" s="85"/>
      <c r="P629" s="90"/>
      <c r="Q629" s="136"/>
      <c r="R629" s="136"/>
      <c r="S629" s="136"/>
      <c r="T629" s="136"/>
      <c r="U629" s="136"/>
      <c r="V629" s="136"/>
      <c r="W629" s="86"/>
      <c r="X629" s="86"/>
      <c r="Y629" s="87"/>
      <c r="Z629" s="88"/>
      <c r="AA629" s="35"/>
    </row>
    <row r="630" spans="1:27" ht="14.25" customHeight="1" x14ac:dyDescent="0.25">
      <c r="A630" s="35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136"/>
      <c r="O630" s="85"/>
      <c r="P630" s="90"/>
      <c r="Q630" s="136"/>
      <c r="R630" s="136"/>
      <c r="S630" s="136"/>
      <c r="T630" s="136"/>
      <c r="U630" s="136"/>
      <c r="V630" s="136"/>
      <c r="W630" s="86"/>
      <c r="X630" s="86"/>
      <c r="Y630" s="87"/>
      <c r="Z630" s="88"/>
      <c r="AA630" s="35"/>
    </row>
    <row r="631" spans="1:27" ht="14.25" customHeight="1" x14ac:dyDescent="0.25">
      <c r="A631" s="35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136"/>
      <c r="O631" s="85"/>
      <c r="P631" s="90"/>
      <c r="Q631" s="136"/>
      <c r="R631" s="136"/>
      <c r="S631" s="136"/>
      <c r="T631" s="136"/>
      <c r="U631" s="136"/>
      <c r="V631" s="136"/>
      <c r="W631" s="86"/>
      <c r="X631" s="86"/>
      <c r="Y631" s="87"/>
      <c r="Z631" s="88"/>
      <c r="AA631" s="35"/>
    </row>
    <row r="632" spans="1:27" ht="14.25" customHeight="1" x14ac:dyDescent="0.25">
      <c r="A632" s="35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136"/>
      <c r="O632" s="85"/>
      <c r="P632" s="90"/>
      <c r="Q632" s="136"/>
      <c r="R632" s="136"/>
      <c r="S632" s="136"/>
      <c r="T632" s="136"/>
      <c r="U632" s="136"/>
      <c r="V632" s="136"/>
      <c r="W632" s="86"/>
      <c r="X632" s="86"/>
      <c r="Y632" s="87"/>
      <c r="Z632" s="88"/>
      <c r="AA632" s="35"/>
    </row>
    <row r="633" spans="1:27" ht="14.25" customHeight="1" x14ac:dyDescent="0.25">
      <c r="A633" s="35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136"/>
      <c r="O633" s="85"/>
      <c r="P633" s="90"/>
      <c r="Q633" s="136"/>
      <c r="R633" s="136"/>
      <c r="S633" s="136"/>
      <c r="T633" s="136"/>
      <c r="U633" s="136"/>
      <c r="V633" s="136"/>
      <c r="W633" s="86"/>
      <c r="X633" s="86"/>
      <c r="Y633" s="87"/>
      <c r="Z633" s="88"/>
      <c r="AA633" s="35"/>
    </row>
    <row r="634" spans="1:27" ht="14.25" customHeight="1" x14ac:dyDescent="0.25">
      <c r="A634" s="35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136"/>
      <c r="O634" s="85"/>
      <c r="P634" s="90"/>
      <c r="Q634" s="136"/>
      <c r="R634" s="136"/>
      <c r="S634" s="136"/>
      <c r="T634" s="136"/>
      <c r="U634" s="136"/>
      <c r="V634" s="136"/>
      <c r="W634" s="86"/>
      <c r="X634" s="86"/>
      <c r="Y634" s="87"/>
      <c r="Z634" s="88"/>
      <c r="AA634" s="35"/>
    </row>
    <row r="635" spans="1:27" ht="14.25" customHeight="1" x14ac:dyDescent="0.25">
      <c r="A635" s="35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136"/>
      <c r="O635" s="85"/>
      <c r="P635" s="90"/>
      <c r="Q635" s="136"/>
      <c r="R635" s="136"/>
      <c r="S635" s="136"/>
      <c r="T635" s="136"/>
      <c r="U635" s="136"/>
      <c r="V635" s="136"/>
      <c r="W635" s="86"/>
      <c r="X635" s="86"/>
      <c r="Y635" s="87"/>
      <c r="Z635" s="88"/>
      <c r="AA635" s="35"/>
    </row>
    <row r="636" spans="1:27" ht="14.25" customHeight="1" x14ac:dyDescent="0.25">
      <c r="A636" s="35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136"/>
      <c r="O636" s="85"/>
      <c r="P636" s="90"/>
      <c r="Q636" s="136"/>
      <c r="R636" s="136"/>
      <c r="S636" s="136"/>
      <c r="T636" s="136"/>
      <c r="U636" s="136"/>
      <c r="V636" s="136"/>
      <c r="W636" s="86"/>
      <c r="X636" s="86"/>
      <c r="Y636" s="87"/>
      <c r="Z636" s="88"/>
      <c r="AA636" s="35"/>
    </row>
    <row r="637" spans="1:27" ht="14.25" customHeight="1" x14ac:dyDescent="0.25">
      <c r="A637" s="35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136"/>
      <c r="O637" s="85"/>
      <c r="P637" s="90"/>
      <c r="Q637" s="136"/>
      <c r="R637" s="136"/>
      <c r="S637" s="136"/>
      <c r="T637" s="136"/>
      <c r="U637" s="136"/>
      <c r="V637" s="136"/>
      <c r="W637" s="86"/>
      <c r="X637" s="86"/>
      <c r="Y637" s="87"/>
      <c r="Z637" s="88"/>
      <c r="AA637" s="35"/>
    </row>
    <row r="638" spans="1:27" ht="14.25" customHeight="1" x14ac:dyDescent="0.25">
      <c r="A638" s="35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136"/>
      <c r="O638" s="85"/>
      <c r="P638" s="90"/>
      <c r="Q638" s="136"/>
      <c r="R638" s="136"/>
      <c r="S638" s="136"/>
      <c r="T638" s="136"/>
      <c r="U638" s="136"/>
      <c r="V638" s="136"/>
      <c r="W638" s="86"/>
      <c r="X638" s="86"/>
      <c r="Y638" s="87"/>
      <c r="Z638" s="88"/>
      <c r="AA638" s="35"/>
    </row>
    <row r="639" spans="1:27" ht="14.25" customHeight="1" x14ac:dyDescent="0.25">
      <c r="A639" s="35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136"/>
      <c r="O639" s="85"/>
      <c r="P639" s="90"/>
      <c r="Q639" s="136"/>
      <c r="R639" s="136"/>
      <c r="S639" s="136"/>
      <c r="T639" s="136"/>
      <c r="U639" s="136"/>
      <c r="V639" s="136"/>
      <c r="W639" s="86"/>
      <c r="X639" s="86"/>
      <c r="Y639" s="87"/>
      <c r="Z639" s="88"/>
      <c r="AA639" s="35"/>
    </row>
    <row r="640" spans="1:27" ht="14.25" customHeight="1" x14ac:dyDescent="0.25">
      <c r="A640" s="35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136"/>
      <c r="O640" s="85"/>
      <c r="P640" s="90"/>
      <c r="Q640" s="136"/>
      <c r="R640" s="136"/>
      <c r="S640" s="136"/>
      <c r="T640" s="136"/>
      <c r="U640" s="136"/>
      <c r="V640" s="136"/>
      <c r="W640" s="86"/>
      <c r="X640" s="86"/>
      <c r="Y640" s="87"/>
      <c r="Z640" s="88"/>
      <c r="AA640" s="35"/>
    </row>
    <row r="641" spans="1:27" ht="14.25" customHeight="1" x14ac:dyDescent="0.25">
      <c r="A641" s="35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136"/>
      <c r="O641" s="85"/>
      <c r="P641" s="90"/>
      <c r="Q641" s="136"/>
      <c r="R641" s="136"/>
      <c r="S641" s="136"/>
      <c r="T641" s="136"/>
      <c r="U641" s="136"/>
      <c r="V641" s="136"/>
      <c r="W641" s="86"/>
      <c r="X641" s="86"/>
      <c r="Y641" s="87"/>
      <c r="Z641" s="88"/>
      <c r="AA641" s="35"/>
    </row>
    <row r="642" spans="1:27" ht="14.25" customHeight="1" x14ac:dyDescent="0.25">
      <c r="A642" s="35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136"/>
      <c r="O642" s="85"/>
      <c r="P642" s="90"/>
      <c r="Q642" s="136"/>
      <c r="R642" s="136"/>
      <c r="S642" s="136"/>
      <c r="T642" s="136"/>
      <c r="U642" s="136"/>
      <c r="V642" s="136"/>
      <c r="W642" s="86"/>
      <c r="X642" s="86"/>
      <c r="Y642" s="87"/>
      <c r="Z642" s="88"/>
      <c r="AA642" s="35"/>
    </row>
    <row r="643" spans="1:27" ht="14.25" customHeight="1" x14ac:dyDescent="0.25">
      <c r="A643" s="35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136"/>
      <c r="O643" s="85"/>
      <c r="P643" s="90"/>
      <c r="Q643" s="136"/>
      <c r="R643" s="136"/>
      <c r="S643" s="136"/>
      <c r="T643" s="136"/>
      <c r="U643" s="136"/>
      <c r="V643" s="136"/>
      <c r="W643" s="86"/>
      <c r="X643" s="86"/>
      <c r="Y643" s="87"/>
      <c r="Z643" s="88"/>
      <c r="AA643" s="35"/>
    </row>
    <row r="644" spans="1:27" ht="14.25" customHeight="1" x14ac:dyDescent="0.25">
      <c r="A644" s="35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136"/>
      <c r="O644" s="85"/>
      <c r="P644" s="90"/>
      <c r="Q644" s="136"/>
      <c r="R644" s="136"/>
      <c r="S644" s="136"/>
      <c r="T644" s="136"/>
      <c r="U644" s="136"/>
      <c r="V644" s="136"/>
      <c r="W644" s="86"/>
      <c r="X644" s="86"/>
      <c r="Y644" s="87"/>
      <c r="Z644" s="88"/>
      <c r="AA644" s="35"/>
    </row>
    <row r="645" spans="1:27" ht="14.25" customHeight="1" x14ac:dyDescent="0.25">
      <c r="A645" s="35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136"/>
      <c r="O645" s="85"/>
      <c r="P645" s="90"/>
      <c r="Q645" s="136"/>
      <c r="R645" s="136"/>
      <c r="S645" s="136"/>
      <c r="T645" s="136"/>
      <c r="U645" s="136"/>
      <c r="V645" s="136"/>
      <c r="W645" s="86"/>
      <c r="X645" s="86"/>
      <c r="Y645" s="87"/>
      <c r="Z645" s="88"/>
      <c r="AA645" s="35"/>
    </row>
    <row r="646" spans="1:27" ht="14.25" customHeight="1" x14ac:dyDescent="0.25">
      <c r="A646" s="35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136"/>
      <c r="O646" s="85"/>
      <c r="P646" s="90"/>
      <c r="Q646" s="136"/>
      <c r="R646" s="136"/>
      <c r="S646" s="136"/>
      <c r="T646" s="136"/>
      <c r="U646" s="136"/>
      <c r="V646" s="136"/>
      <c r="W646" s="86"/>
      <c r="X646" s="86"/>
      <c r="Y646" s="87"/>
      <c r="Z646" s="88"/>
      <c r="AA646" s="35"/>
    </row>
    <row r="647" spans="1:27" ht="14.25" customHeight="1" x14ac:dyDescent="0.25">
      <c r="A647" s="35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136"/>
      <c r="O647" s="85"/>
      <c r="P647" s="90"/>
      <c r="Q647" s="136"/>
      <c r="R647" s="136"/>
      <c r="S647" s="136"/>
      <c r="T647" s="136"/>
      <c r="U647" s="136"/>
      <c r="V647" s="136"/>
      <c r="W647" s="86"/>
      <c r="X647" s="86"/>
      <c r="Y647" s="87"/>
      <c r="Z647" s="88"/>
      <c r="AA647" s="35"/>
    </row>
    <row r="648" spans="1:27" ht="14.25" customHeight="1" x14ac:dyDescent="0.25">
      <c r="A648" s="35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136"/>
      <c r="O648" s="85"/>
      <c r="P648" s="90"/>
      <c r="Q648" s="136"/>
      <c r="R648" s="136"/>
      <c r="S648" s="136"/>
      <c r="T648" s="136"/>
      <c r="U648" s="136"/>
      <c r="V648" s="136"/>
      <c r="W648" s="86"/>
      <c r="X648" s="86"/>
      <c r="Y648" s="87"/>
      <c r="Z648" s="88"/>
      <c r="AA648" s="35"/>
    </row>
    <row r="649" spans="1:27" ht="14.25" customHeight="1" x14ac:dyDescent="0.25">
      <c r="A649" s="35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136"/>
      <c r="O649" s="85"/>
      <c r="P649" s="90"/>
      <c r="Q649" s="136"/>
      <c r="R649" s="136"/>
      <c r="S649" s="136"/>
      <c r="T649" s="136"/>
      <c r="U649" s="136"/>
      <c r="V649" s="136"/>
      <c r="W649" s="86"/>
      <c r="X649" s="86"/>
      <c r="Y649" s="87"/>
      <c r="Z649" s="88"/>
      <c r="AA649" s="35"/>
    </row>
    <row r="650" spans="1:27" ht="14.25" customHeight="1" x14ac:dyDescent="0.25">
      <c r="A650" s="35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136"/>
      <c r="O650" s="85"/>
      <c r="P650" s="90"/>
      <c r="Q650" s="136"/>
      <c r="R650" s="136"/>
      <c r="S650" s="136"/>
      <c r="T650" s="136"/>
      <c r="U650" s="136"/>
      <c r="V650" s="136"/>
      <c r="W650" s="86"/>
      <c r="X650" s="86"/>
      <c r="Y650" s="87"/>
      <c r="Z650" s="88"/>
      <c r="AA650" s="35"/>
    </row>
    <row r="651" spans="1:27" ht="14.25" customHeight="1" x14ac:dyDescent="0.25">
      <c r="A651" s="35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136"/>
      <c r="O651" s="85"/>
      <c r="P651" s="90"/>
      <c r="Q651" s="136"/>
      <c r="R651" s="136"/>
      <c r="S651" s="136"/>
      <c r="T651" s="136"/>
      <c r="U651" s="136"/>
      <c r="V651" s="136"/>
      <c r="W651" s="86"/>
      <c r="X651" s="86"/>
      <c r="Y651" s="87"/>
      <c r="Z651" s="88"/>
      <c r="AA651" s="35"/>
    </row>
    <row r="652" spans="1:27" ht="14.25" customHeight="1" x14ac:dyDescent="0.25">
      <c r="A652" s="35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136"/>
      <c r="O652" s="85"/>
      <c r="P652" s="90"/>
      <c r="Q652" s="136"/>
      <c r="R652" s="136"/>
      <c r="S652" s="136"/>
      <c r="T652" s="136"/>
      <c r="U652" s="136"/>
      <c r="V652" s="136"/>
      <c r="W652" s="86"/>
      <c r="X652" s="86"/>
      <c r="Y652" s="87"/>
      <c r="Z652" s="88"/>
      <c r="AA652" s="35"/>
    </row>
    <row r="653" spans="1:27" ht="14.25" customHeight="1" x14ac:dyDescent="0.25">
      <c r="A653" s="35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136"/>
      <c r="O653" s="85"/>
      <c r="P653" s="90"/>
      <c r="Q653" s="136"/>
      <c r="R653" s="136"/>
      <c r="S653" s="136"/>
      <c r="T653" s="136"/>
      <c r="U653" s="136"/>
      <c r="V653" s="136"/>
      <c r="W653" s="86"/>
      <c r="X653" s="86"/>
      <c r="Y653" s="87"/>
      <c r="Z653" s="88"/>
      <c r="AA653" s="35"/>
    </row>
    <row r="654" spans="1:27" ht="14.25" customHeight="1" x14ac:dyDescent="0.25">
      <c r="A654" s="35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136"/>
      <c r="O654" s="85"/>
      <c r="P654" s="90"/>
      <c r="Q654" s="136"/>
      <c r="R654" s="136"/>
      <c r="S654" s="136"/>
      <c r="T654" s="136"/>
      <c r="U654" s="136"/>
      <c r="V654" s="136"/>
      <c r="W654" s="86"/>
      <c r="X654" s="86"/>
      <c r="Y654" s="87"/>
      <c r="Z654" s="88"/>
      <c r="AA654" s="35"/>
    </row>
    <row r="655" spans="1:27" ht="14.25" customHeight="1" x14ac:dyDescent="0.25">
      <c r="A655" s="35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136"/>
      <c r="O655" s="85"/>
      <c r="P655" s="90"/>
      <c r="Q655" s="136"/>
      <c r="R655" s="136"/>
      <c r="S655" s="136"/>
      <c r="T655" s="136"/>
      <c r="U655" s="136"/>
      <c r="V655" s="136"/>
      <c r="W655" s="86"/>
      <c r="X655" s="86"/>
      <c r="Y655" s="87"/>
      <c r="Z655" s="88"/>
      <c r="AA655" s="35"/>
    </row>
    <row r="656" spans="1:27" ht="14.25" customHeight="1" x14ac:dyDescent="0.25">
      <c r="A656" s="35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136"/>
      <c r="O656" s="85"/>
      <c r="P656" s="90"/>
      <c r="Q656" s="136"/>
      <c r="R656" s="136"/>
      <c r="S656" s="136"/>
      <c r="T656" s="136"/>
      <c r="U656" s="136"/>
      <c r="V656" s="136"/>
      <c r="W656" s="86"/>
      <c r="X656" s="86"/>
      <c r="Y656" s="87"/>
      <c r="Z656" s="88"/>
      <c r="AA656" s="35"/>
    </row>
    <row r="657" spans="1:27" ht="14.25" customHeight="1" x14ac:dyDescent="0.25">
      <c r="A657" s="35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136"/>
      <c r="O657" s="85"/>
      <c r="P657" s="90"/>
      <c r="Q657" s="136"/>
      <c r="R657" s="136"/>
      <c r="S657" s="136"/>
      <c r="T657" s="136"/>
      <c r="U657" s="136"/>
      <c r="V657" s="136"/>
      <c r="W657" s="86"/>
      <c r="X657" s="86"/>
      <c r="Y657" s="87"/>
      <c r="Z657" s="88"/>
      <c r="AA657" s="35"/>
    </row>
    <row r="658" spans="1:27" ht="14.25" customHeight="1" x14ac:dyDescent="0.25">
      <c r="A658" s="35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136"/>
      <c r="O658" s="85"/>
      <c r="P658" s="90"/>
      <c r="Q658" s="136"/>
      <c r="R658" s="136"/>
      <c r="S658" s="136"/>
      <c r="T658" s="136"/>
      <c r="U658" s="136"/>
      <c r="V658" s="136"/>
      <c r="W658" s="86"/>
      <c r="X658" s="86"/>
      <c r="Y658" s="87"/>
      <c r="Z658" s="88"/>
      <c r="AA658" s="35"/>
    </row>
    <row r="659" spans="1:27" ht="14.25" customHeight="1" x14ac:dyDescent="0.25">
      <c r="A659" s="35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36"/>
      <c r="O659" s="85"/>
      <c r="P659" s="90"/>
      <c r="Q659" s="136"/>
      <c r="R659" s="136"/>
      <c r="S659" s="136"/>
      <c r="T659" s="136"/>
      <c r="U659" s="136"/>
      <c r="V659" s="136"/>
      <c r="W659" s="86"/>
      <c r="X659" s="86"/>
      <c r="Y659" s="87"/>
      <c r="Z659" s="88"/>
      <c r="AA659" s="35"/>
    </row>
    <row r="660" spans="1:27" ht="14.25" customHeight="1" x14ac:dyDescent="0.25">
      <c r="A660" s="35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36"/>
      <c r="O660" s="85"/>
      <c r="P660" s="90"/>
      <c r="Q660" s="136"/>
      <c r="R660" s="136"/>
      <c r="S660" s="136"/>
      <c r="T660" s="136"/>
      <c r="U660" s="136"/>
      <c r="V660" s="136"/>
      <c r="W660" s="86"/>
      <c r="X660" s="86"/>
      <c r="Y660" s="87"/>
      <c r="Z660" s="88"/>
      <c r="AA660" s="35"/>
    </row>
    <row r="661" spans="1:27" ht="14.25" customHeight="1" x14ac:dyDescent="0.25">
      <c r="A661" s="35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136"/>
      <c r="O661" s="85"/>
      <c r="P661" s="90"/>
      <c r="Q661" s="136"/>
      <c r="R661" s="136"/>
      <c r="S661" s="136"/>
      <c r="T661" s="136"/>
      <c r="U661" s="136"/>
      <c r="V661" s="136"/>
      <c r="W661" s="86"/>
      <c r="X661" s="86"/>
      <c r="Y661" s="87"/>
      <c r="Z661" s="88"/>
      <c r="AA661" s="35"/>
    </row>
    <row r="662" spans="1:27" ht="14.25" customHeight="1" x14ac:dyDescent="0.25">
      <c r="A662" s="35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136"/>
      <c r="O662" s="85"/>
      <c r="P662" s="90"/>
      <c r="Q662" s="136"/>
      <c r="R662" s="136"/>
      <c r="S662" s="136"/>
      <c r="T662" s="136"/>
      <c r="U662" s="136"/>
      <c r="V662" s="136"/>
      <c r="W662" s="86"/>
      <c r="X662" s="86"/>
      <c r="Y662" s="87"/>
      <c r="Z662" s="88"/>
      <c r="AA662" s="35"/>
    </row>
    <row r="663" spans="1:27" ht="14.25" customHeight="1" x14ac:dyDescent="0.25">
      <c r="A663" s="35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136"/>
      <c r="O663" s="85"/>
      <c r="P663" s="90"/>
      <c r="Q663" s="136"/>
      <c r="R663" s="136"/>
      <c r="S663" s="136"/>
      <c r="T663" s="136"/>
      <c r="U663" s="136"/>
      <c r="V663" s="136"/>
      <c r="W663" s="86"/>
      <c r="X663" s="86"/>
      <c r="Y663" s="87"/>
      <c r="Z663" s="88"/>
      <c r="AA663" s="35"/>
    </row>
    <row r="664" spans="1:27" ht="14.25" customHeight="1" x14ac:dyDescent="0.25">
      <c r="A664" s="35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136"/>
      <c r="O664" s="85"/>
      <c r="P664" s="90"/>
      <c r="Q664" s="136"/>
      <c r="R664" s="136"/>
      <c r="S664" s="136"/>
      <c r="T664" s="136"/>
      <c r="U664" s="136"/>
      <c r="V664" s="136"/>
      <c r="W664" s="86"/>
      <c r="X664" s="86"/>
      <c r="Y664" s="87"/>
      <c r="Z664" s="88"/>
      <c r="AA664" s="35"/>
    </row>
    <row r="665" spans="1:27" ht="14.25" customHeight="1" x14ac:dyDescent="0.25">
      <c r="A665" s="35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136"/>
      <c r="O665" s="85"/>
      <c r="P665" s="90"/>
      <c r="Q665" s="136"/>
      <c r="R665" s="136"/>
      <c r="S665" s="136"/>
      <c r="T665" s="136"/>
      <c r="U665" s="136"/>
      <c r="V665" s="136"/>
      <c r="W665" s="86"/>
      <c r="X665" s="86"/>
      <c r="Y665" s="87"/>
      <c r="Z665" s="88"/>
      <c r="AA665" s="35"/>
    </row>
    <row r="666" spans="1:27" ht="14.25" customHeight="1" x14ac:dyDescent="0.25">
      <c r="A666" s="35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136"/>
      <c r="O666" s="85"/>
      <c r="P666" s="90"/>
      <c r="Q666" s="136"/>
      <c r="R666" s="136"/>
      <c r="S666" s="136"/>
      <c r="T666" s="136"/>
      <c r="U666" s="136"/>
      <c r="V666" s="136"/>
      <c r="W666" s="86"/>
      <c r="X666" s="86"/>
      <c r="Y666" s="87"/>
      <c r="Z666" s="88"/>
      <c r="AA666" s="35"/>
    </row>
    <row r="667" spans="1:27" ht="14.25" customHeight="1" x14ac:dyDescent="0.25">
      <c r="A667" s="35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136"/>
      <c r="O667" s="85"/>
      <c r="P667" s="90"/>
      <c r="Q667" s="136"/>
      <c r="R667" s="136"/>
      <c r="S667" s="136"/>
      <c r="T667" s="136"/>
      <c r="U667" s="136"/>
      <c r="V667" s="136"/>
      <c r="W667" s="86"/>
      <c r="X667" s="86"/>
      <c r="Y667" s="87"/>
      <c r="Z667" s="88"/>
      <c r="AA667" s="35"/>
    </row>
    <row r="668" spans="1:27" ht="14.25" customHeight="1" x14ac:dyDescent="0.25">
      <c r="A668" s="35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136"/>
      <c r="O668" s="85"/>
      <c r="P668" s="90"/>
      <c r="Q668" s="136"/>
      <c r="R668" s="136"/>
      <c r="S668" s="136"/>
      <c r="T668" s="136"/>
      <c r="U668" s="136"/>
      <c r="V668" s="136"/>
      <c r="W668" s="86"/>
      <c r="X668" s="86"/>
      <c r="Y668" s="87"/>
      <c r="Z668" s="88"/>
      <c r="AA668" s="35"/>
    </row>
    <row r="669" spans="1:27" ht="14.25" customHeight="1" x14ac:dyDescent="0.25">
      <c r="A669" s="35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136"/>
      <c r="O669" s="85"/>
      <c r="P669" s="90"/>
      <c r="Q669" s="136"/>
      <c r="R669" s="136"/>
      <c r="S669" s="136"/>
      <c r="T669" s="136"/>
      <c r="U669" s="136"/>
      <c r="V669" s="136"/>
      <c r="W669" s="86"/>
      <c r="X669" s="86"/>
      <c r="Y669" s="87"/>
      <c r="Z669" s="88"/>
      <c r="AA669" s="35"/>
    </row>
    <row r="670" spans="1:27" ht="14.25" customHeight="1" x14ac:dyDescent="0.25">
      <c r="A670" s="35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136"/>
      <c r="O670" s="85"/>
      <c r="P670" s="90"/>
      <c r="Q670" s="136"/>
      <c r="R670" s="136"/>
      <c r="S670" s="136"/>
      <c r="T670" s="136"/>
      <c r="U670" s="136"/>
      <c r="V670" s="136"/>
      <c r="W670" s="86"/>
      <c r="X670" s="86"/>
      <c r="Y670" s="87"/>
      <c r="Z670" s="88"/>
      <c r="AA670" s="35"/>
    </row>
    <row r="671" spans="1:27" ht="14.25" customHeight="1" x14ac:dyDescent="0.25">
      <c r="A671" s="35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136"/>
      <c r="O671" s="85"/>
      <c r="P671" s="90"/>
      <c r="Q671" s="136"/>
      <c r="R671" s="136"/>
      <c r="S671" s="136"/>
      <c r="T671" s="136"/>
      <c r="U671" s="136"/>
      <c r="V671" s="136"/>
      <c r="W671" s="86"/>
      <c r="X671" s="86"/>
      <c r="Y671" s="87"/>
      <c r="Z671" s="88"/>
      <c r="AA671" s="35"/>
    </row>
    <row r="672" spans="1:27" ht="14.25" customHeight="1" x14ac:dyDescent="0.25">
      <c r="A672" s="35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136"/>
      <c r="O672" s="85"/>
      <c r="P672" s="90"/>
      <c r="Q672" s="136"/>
      <c r="R672" s="136"/>
      <c r="S672" s="136"/>
      <c r="T672" s="136"/>
      <c r="U672" s="136"/>
      <c r="V672" s="136"/>
      <c r="W672" s="86"/>
      <c r="X672" s="86"/>
      <c r="Y672" s="87"/>
      <c r="Z672" s="88"/>
      <c r="AA672" s="35"/>
    </row>
    <row r="673" spans="1:27" ht="14.25" customHeight="1" x14ac:dyDescent="0.25">
      <c r="A673" s="35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136"/>
      <c r="O673" s="85"/>
      <c r="P673" s="90"/>
      <c r="Q673" s="136"/>
      <c r="R673" s="136"/>
      <c r="S673" s="136"/>
      <c r="T673" s="136"/>
      <c r="U673" s="136"/>
      <c r="V673" s="136"/>
      <c r="W673" s="86"/>
      <c r="X673" s="86"/>
      <c r="Y673" s="87"/>
      <c r="Z673" s="88"/>
      <c r="AA673" s="35"/>
    </row>
    <row r="674" spans="1:27" ht="14.25" customHeight="1" x14ac:dyDescent="0.25">
      <c r="A674" s="35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136"/>
      <c r="O674" s="85"/>
      <c r="P674" s="90"/>
      <c r="Q674" s="136"/>
      <c r="R674" s="136"/>
      <c r="S674" s="136"/>
      <c r="T674" s="136"/>
      <c r="U674" s="136"/>
      <c r="V674" s="136"/>
      <c r="W674" s="86"/>
      <c r="X674" s="86"/>
      <c r="Y674" s="87"/>
      <c r="Z674" s="88"/>
      <c r="AA674" s="35"/>
    </row>
    <row r="675" spans="1:27" ht="14.25" customHeight="1" x14ac:dyDescent="0.25">
      <c r="A675" s="35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136"/>
      <c r="O675" s="85"/>
      <c r="P675" s="90"/>
      <c r="Q675" s="136"/>
      <c r="R675" s="136"/>
      <c r="S675" s="136"/>
      <c r="T675" s="136"/>
      <c r="U675" s="136"/>
      <c r="V675" s="136"/>
      <c r="W675" s="86"/>
      <c r="X675" s="86"/>
      <c r="Y675" s="87"/>
      <c r="Z675" s="88"/>
      <c r="AA675" s="35"/>
    </row>
    <row r="676" spans="1:27" ht="14.25" customHeight="1" x14ac:dyDescent="0.25">
      <c r="A676" s="35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136"/>
      <c r="O676" s="85"/>
      <c r="P676" s="90"/>
      <c r="Q676" s="136"/>
      <c r="R676" s="136"/>
      <c r="S676" s="136"/>
      <c r="T676" s="136"/>
      <c r="U676" s="136"/>
      <c r="V676" s="136"/>
      <c r="W676" s="86"/>
      <c r="X676" s="86"/>
      <c r="Y676" s="87"/>
      <c r="Z676" s="88"/>
      <c r="AA676" s="35"/>
    </row>
    <row r="677" spans="1:27" ht="14.25" customHeight="1" x14ac:dyDescent="0.25">
      <c r="A677" s="35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36"/>
      <c r="O677" s="85"/>
      <c r="P677" s="90"/>
      <c r="Q677" s="136"/>
      <c r="R677" s="136"/>
      <c r="S677" s="136"/>
      <c r="T677" s="136"/>
      <c r="U677" s="136"/>
      <c r="V677" s="136"/>
      <c r="W677" s="86"/>
      <c r="X677" s="86"/>
      <c r="Y677" s="87"/>
      <c r="Z677" s="88"/>
      <c r="AA677" s="35"/>
    </row>
    <row r="678" spans="1:27" ht="14.25" customHeight="1" x14ac:dyDescent="0.25">
      <c r="A678" s="35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36"/>
      <c r="O678" s="85"/>
      <c r="P678" s="90"/>
      <c r="Q678" s="136"/>
      <c r="R678" s="136"/>
      <c r="S678" s="136"/>
      <c r="T678" s="136"/>
      <c r="U678" s="136"/>
      <c r="V678" s="136"/>
      <c r="W678" s="86"/>
      <c r="X678" s="86"/>
      <c r="Y678" s="87"/>
      <c r="Z678" s="88"/>
      <c r="AA678" s="35"/>
    </row>
    <row r="679" spans="1:27" ht="14.25" customHeight="1" x14ac:dyDescent="0.25">
      <c r="A679" s="35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136"/>
      <c r="O679" s="85"/>
      <c r="P679" s="90"/>
      <c r="Q679" s="136"/>
      <c r="R679" s="136"/>
      <c r="S679" s="136"/>
      <c r="T679" s="136"/>
      <c r="U679" s="136"/>
      <c r="V679" s="136"/>
      <c r="W679" s="86"/>
      <c r="X679" s="86"/>
      <c r="Y679" s="87"/>
      <c r="Z679" s="88"/>
      <c r="AA679" s="35"/>
    </row>
    <row r="680" spans="1:27" ht="14.25" customHeight="1" x14ac:dyDescent="0.25">
      <c r="A680" s="35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136"/>
      <c r="O680" s="85"/>
      <c r="P680" s="90"/>
      <c r="Q680" s="136"/>
      <c r="R680" s="136"/>
      <c r="S680" s="136"/>
      <c r="T680" s="136"/>
      <c r="U680" s="136"/>
      <c r="V680" s="136"/>
      <c r="W680" s="86"/>
      <c r="X680" s="86"/>
      <c r="Y680" s="87"/>
      <c r="Z680" s="88"/>
      <c r="AA680" s="35"/>
    </row>
    <row r="681" spans="1:27" ht="14.25" customHeight="1" x14ac:dyDescent="0.25">
      <c r="A681" s="35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136"/>
      <c r="O681" s="85"/>
      <c r="P681" s="90"/>
      <c r="Q681" s="136"/>
      <c r="R681" s="136"/>
      <c r="S681" s="136"/>
      <c r="T681" s="136"/>
      <c r="U681" s="136"/>
      <c r="V681" s="136"/>
      <c r="W681" s="86"/>
      <c r="X681" s="86"/>
      <c r="Y681" s="87"/>
      <c r="Z681" s="88"/>
      <c r="AA681" s="35"/>
    </row>
    <row r="682" spans="1:27" ht="14.25" customHeight="1" x14ac:dyDescent="0.25">
      <c r="A682" s="35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136"/>
      <c r="O682" s="85"/>
      <c r="P682" s="90"/>
      <c r="Q682" s="136"/>
      <c r="R682" s="136"/>
      <c r="S682" s="136"/>
      <c r="T682" s="136"/>
      <c r="U682" s="136"/>
      <c r="V682" s="136"/>
      <c r="W682" s="86"/>
      <c r="X682" s="86"/>
      <c r="Y682" s="87"/>
      <c r="Z682" s="88"/>
      <c r="AA682" s="35"/>
    </row>
    <row r="683" spans="1:27" ht="14.25" customHeight="1" x14ac:dyDescent="0.25">
      <c r="A683" s="35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136"/>
      <c r="O683" s="85"/>
      <c r="P683" s="90"/>
      <c r="Q683" s="136"/>
      <c r="R683" s="136"/>
      <c r="S683" s="136"/>
      <c r="T683" s="136"/>
      <c r="U683" s="136"/>
      <c r="V683" s="136"/>
      <c r="W683" s="86"/>
      <c r="X683" s="86"/>
      <c r="Y683" s="87"/>
      <c r="Z683" s="88"/>
      <c r="AA683" s="35"/>
    </row>
    <row r="684" spans="1:27" ht="14.25" customHeight="1" x14ac:dyDescent="0.25">
      <c r="A684" s="35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136"/>
      <c r="O684" s="85"/>
      <c r="P684" s="90"/>
      <c r="Q684" s="136"/>
      <c r="R684" s="136"/>
      <c r="S684" s="136"/>
      <c r="T684" s="136"/>
      <c r="U684" s="136"/>
      <c r="V684" s="136"/>
      <c r="W684" s="86"/>
      <c r="X684" s="86"/>
      <c r="Y684" s="87"/>
      <c r="Z684" s="88"/>
      <c r="AA684" s="35"/>
    </row>
    <row r="685" spans="1:27" ht="14.25" customHeight="1" x14ac:dyDescent="0.25">
      <c r="A685" s="35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136"/>
      <c r="O685" s="85"/>
      <c r="P685" s="90"/>
      <c r="Q685" s="136"/>
      <c r="R685" s="136"/>
      <c r="S685" s="136"/>
      <c r="T685" s="136"/>
      <c r="U685" s="136"/>
      <c r="V685" s="136"/>
      <c r="W685" s="86"/>
      <c r="X685" s="86"/>
      <c r="Y685" s="87"/>
      <c r="Z685" s="88"/>
      <c r="AA685" s="35"/>
    </row>
    <row r="686" spans="1:27" ht="14.25" customHeight="1" x14ac:dyDescent="0.25">
      <c r="A686" s="35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136"/>
      <c r="O686" s="85"/>
      <c r="P686" s="90"/>
      <c r="Q686" s="136"/>
      <c r="R686" s="136"/>
      <c r="S686" s="136"/>
      <c r="T686" s="136"/>
      <c r="U686" s="136"/>
      <c r="V686" s="136"/>
      <c r="W686" s="86"/>
      <c r="X686" s="86"/>
      <c r="Y686" s="87"/>
      <c r="Z686" s="88"/>
      <c r="AA686" s="35"/>
    </row>
    <row r="687" spans="1:27" ht="14.25" customHeight="1" x14ac:dyDescent="0.25">
      <c r="A687" s="35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136"/>
      <c r="O687" s="85"/>
      <c r="P687" s="90"/>
      <c r="Q687" s="136"/>
      <c r="R687" s="136"/>
      <c r="S687" s="136"/>
      <c r="T687" s="136"/>
      <c r="U687" s="136"/>
      <c r="V687" s="136"/>
      <c r="W687" s="86"/>
      <c r="X687" s="86"/>
      <c r="Y687" s="87"/>
      <c r="Z687" s="88"/>
      <c r="AA687" s="35"/>
    </row>
    <row r="688" spans="1:27" ht="14.25" customHeight="1" x14ac:dyDescent="0.25">
      <c r="A688" s="35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136"/>
      <c r="O688" s="85"/>
      <c r="P688" s="90"/>
      <c r="Q688" s="136"/>
      <c r="R688" s="136"/>
      <c r="S688" s="136"/>
      <c r="T688" s="136"/>
      <c r="U688" s="136"/>
      <c r="V688" s="136"/>
      <c r="W688" s="86"/>
      <c r="X688" s="86"/>
      <c r="Y688" s="87"/>
      <c r="Z688" s="88"/>
      <c r="AA688" s="35"/>
    </row>
    <row r="689" spans="1:27" ht="14.25" customHeight="1" x14ac:dyDescent="0.25">
      <c r="A689" s="35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136"/>
      <c r="O689" s="85"/>
      <c r="P689" s="90"/>
      <c r="Q689" s="136"/>
      <c r="R689" s="136"/>
      <c r="S689" s="136"/>
      <c r="T689" s="136"/>
      <c r="U689" s="136"/>
      <c r="V689" s="136"/>
      <c r="W689" s="86"/>
      <c r="X689" s="86"/>
      <c r="Y689" s="87"/>
      <c r="Z689" s="88"/>
      <c r="AA689" s="35"/>
    </row>
    <row r="690" spans="1:27" ht="14.25" customHeight="1" x14ac:dyDescent="0.25">
      <c r="A690" s="35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136"/>
      <c r="O690" s="85"/>
      <c r="P690" s="90"/>
      <c r="Q690" s="136"/>
      <c r="R690" s="136"/>
      <c r="S690" s="136"/>
      <c r="T690" s="136"/>
      <c r="U690" s="136"/>
      <c r="V690" s="136"/>
      <c r="W690" s="86"/>
      <c r="X690" s="86"/>
      <c r="Y690" s="87"/>
      <c r="Z690" s="88"/>
      <c r="AA690" s="35"/>
    </row>
    <row r="691" spans="1:27" ht="14.25" customHeight="1" x14ac:dyDescent="0.25">
      <c r="A691" s="35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136"/>
      <c r="O691" s="85"/>
      <c r="P691" s="90"/>
      <c r="Q691" s="136"/>
      <c r="R691" s="136"/>
      <c r="S691" s="136"/>
      <c r="T691" s="136"/>
      <c r="U691" s="136"/>
      <c r="V691" s="136"/>
      <c r="W691" s="86"/>
      <c r="X691" s="86"/>
      <c r="Y691" s="87"/>
      <c r="Z691" s="88"/>
      <c r="AA691" s="35"/>
    </row>
    <row r="692" spans="1:27" ht="14.25" customHeight="1" x14ac:dyDescent="0.25">
      <c r="A692" s="35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136"/>
      <c r="O692" s="85"/>
      <c r="P692" s="90"/>
      <c r="Q692" s="136"/>
      <c r="R692" s="136"/>
      <c r="S692" s="136"/>
      <c r="T692" s="136"/>
      <c r="U692" s="136"/>
      <c r="V692" s="136"/>
      <c r="W692" s="86"/>
      <c r="X692" s="86"/>
      <c r="Y692" s="87"/>
      <c r="Z692" s="88"/>
      <c r="AA692" s="35"/>
    </row>
    <row r="693" spans="1:27" ht="14.25" customHeight="1" x14ac:dyDescent="0.25">
      <c r="A693" s="35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136"/>
      <c r="O693" s="85"/>
      <c r="P693" s="90"/>
      <c r="Q693" s="136"/>
      <c r="R693" s="136"/>
      <c r="S693" s="136"/>
      <c r="T693" s="136"/>
      <c r="U693" s="136"/>
      <c r="V693" s="136"/>
      <c r="W693" s="86"/>
      <c r="X693" s="86"/>
      <c r="Y693" s="87"/>
      <c r="Z693" s="88"/>
      <c r="AA693" s="35"/>
    </row>
    <row r="694" spans="1:27" ht="14.25" customHeight="1" x14ac:dyDescent="0.25">
      <c r="A694" s="35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136"/>
      <c r="O694" s="85"/>
      <c r="P694" s="90"/>
      <c r="Q694" s="136"/>
      <c r="R694" s="136"/>
      <c r="S694" s="136"/>
      <c r="T694" s="136"/>
      <c r="U694" s="136"/>
      <c r="V694" s="136"/>
      <c r="W694" s="86"/>
      <c r="X694" s="86"/>
      <c r="Y694" s="87"/>
      <c r="Z694" s="88"/>
      <c r="AA694" s="35"/>
    </row>
    <row r="695" spans="1:27" ht="14.25" customHeight="1" x14ac:dyDescent="0.25">
      <c r="A695" s="35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136"/>
      <c r="O695" s="85"/>
      <c r="P695" s="90"/>
      <c r="Q695" s="136"/>
      <c r="R695" s="136"/>
      <c r="S695" s="136"/>
      <c r="T695" s="136"/>
      <c r="U695" s="136"/>
      <c r="V695" s="136"/>
      <c r="W695" s="86"/>
      <c r="X695" s="86"/>
      <c r="Y695" s="87"/>
      <c r="Z695" s="88"/>
      <c r="AA695" s="35"/>
    </row>
    <row r="696" spans="1:27" ht="14.25" customHeight="1" x14ac:dyDescent="0.25">
      <c r="A696" s="35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136"/>
      <c r="O696" s="85"/>
      <c r="P696" s="90"/>
      <c r="Q696" s="136"/>
      <c r="R696" s="136"/>
      <c r="S696" s="136"/>
      <c r="T696" s="136"/>
      <c r="U696" s="136"/>
      <c r="V696" s="136"/>
      <c r="W696" s="86"/>
      <c r="X696" s="86"/>
      <c r="Y696" s="87"/>
      <c r="Z696" s="88"/>
      <c r="AA696" s="35"/>
    </row>
    <row r="697" spans="1:27" ht="14.25" customHeight="1" x14ac:dyDescent="0.25">
      <c r="A697" s="35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136"/>
      <c r="O697" s="85"/>
      <c r="P697" s="90"/>
      <c r="Q697" s="136"/>
      <c r="R697" s="136"/>
      <c r="S697" s="136"/>
      <c r="T697" s="136"/>
      <c r="U697" s="136"/>
      <c r="V697" s="136"/>
      <c r="W697" s="86"/>
      <c r="X697" s="86"/>
      <c r="Y697" s="87"/>
      <c r="Z697" s="88"/>
      <c r="AA697" s="35"/>
    </row>
    <row r="698" spans="1:27" ht="14.25" customHeight="1" x14ac:dyDescent="0.25">
      <c r="A698" s="35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136"/>
      <c r="O698" s="85"/>
      <c r="P698" s="90"/>
      <c r="Q698" s="136"/>
      <c r="R698" s="136"/>
      <c r="S698" s="136"/>
      <c r="T698" s="136"/>
      <c r="U698" s="136"/>
      <c r="V698" s="136"/>
      <c r="W698" s="86"/>
      <c r="X698" s="86"/>
      <c r="Y698" s="87"/>
      <c r="Z698" s="88"/>
      <c r="AA698" s="35"/>
    </row>
    <row r="699" spans="1:27" ht="14.25" customHeight="1" x14ac:dyDescent="0.25">
      <c r="A699" s="35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36"/>
      <c r="O699" s="85"/>
      <c r="P699" s="90"/>
      <c r="Q699" s="136"/>
      <c r="R699" s="136"/>
      <c r="S699" s="136"/>
      <c r="T699" s="136"/>
      <c r="U699" s="136"/>
      <c r="V699" s="136"/>
      <c r="W699" s="86"/>
      <c r="X699" s="86"/>
      <c r="Y699" s="87"/>
      <c r="Z699" s="88"/>
      <c r="AA699" s="35"/>
    </row>
    <row r="700" spans="1:27" ht="14.25" customHeight="1" x14ac:dyDescent="0.25">
      <c r="A700" s="35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36"/>
      <c r="O700" s="85"/>
      <c r="P700" s="90"/>
      <c r="Q700" s="136"/>
      <c r="R700" s="136"/>
      <c r="S700" s="136"/>
      <c r="T700" s="136"/>
      <c r="U700" s="136"/>
      <c r="V700" s="136"/>
      <c r="W700" s="86"/>
      <c r="X700" s="86"/>
      <c r="Y700" s="87"/>
      <c r="Z700" s="88"/>
      <c r="AA700" s="35"/>
    </row>
    <row r="701" spans="1:27" ht="14.25" customHeight="1" x14ac:dyDescent="0.25">
      <c r="A701" s="35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136"/>
      <c r="O701" s="85"/>
      <c r="P701" s="90"/>
      <c r="Q701" s="136"/>
      <c r="R701" s="136"/>
      <c r="S701" s="136"/>
      <c r="T701" s="136"/>
      <c r="U701" s="136"/>
      <c r="V701" s="136"/>
      <c r="W701" s="86"/>
      <c r="X701" s="86"/>
      <c r="Y701" s="87"/>
      <c r="Z701" s="88"/>
      <c r="AA701" s="35"/>
    </row>
    <row r="702" spans="1:27" ht="14.25" customHeight="1" x14ac:dyDescent="0.25">
      <c r="A702" s="35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136"/>
      <c r="O702" s="85"/>
      <c r="P702" s="90"/>
      <c r="Q702" s="136"/>
      <c r="R702" s="136"/>
      <c r="S702" s="136"/>
      <c r="T702" s="136"/>
      <c r="U702" s="136"/>
      <c r="V702" s="136"/>
      <c r="W702" s="86"/>
      <c r="X702" s="86"/>
      <c r="Y702" s="87"/>
      <c r="Z702" s="88"/>
      <c r="AA702" s="35"/>
    </row>
    <row r="703" spans="1:27" ht="14.25" customHeight="1" x14ac:dyDescent="0.25">
      <c r="A703" s="35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136"/>
      <c r="O703" s="85"/>
      <c r="P703" s="90"/>
      <c r="Q703" s="136"/>
      <c r="R703" s="136"/>
      <c r="S703" s="136"/>
      <c r="T703" s="136"/>
      <c r="U703" s="136"/>
      <c r="V703" s="136"/>
      <c r="W703" s="86"/>
      <c r="X703" s="86"/>
      <c r="Y703" s="87"/>
      <c r="Z703" s="88"/>
      <c r="AA703" s="35"/>
    </row>
    <row r="704" spans="1:27" ht="14.25" customHeight="1" x14ac:dyDescent="0.25">
      <c r="A704" s="35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136"/>
      <c r="O704" s="85"/>
      <c r="P704" s="90"/>
      <c r="Q704" s="136"/>
      <c r="R704" s="136"/>
      <c r="S704" s="136"/>
      <c r="T704" s="136"/>
      <c r="U704" s="136"/>
      <c r="V704" s="136"/>
      <c r="W704" s="86"/>
      <c r="X704" s="86"/>
      <c r="Y704" s="87"/>
      <c r="Z704" s="88"/>
      <c r="AA704" s="35"/>
    </row>
    <row r="705" spans="1:27" ht="14.25" customHeight="1" x14ac:dyDescent="0.25">
      <c r="A705" s="35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136"/>
      <c r="O705" s="85"/>
      <c r="P705" s="90"/>
      <c r="Q705" s="136"/>
      <c r="R705" s="136"/>
      <c r="S705" s="136"/>
      <c r="T705" s="136"/>
      <c r="U705" s="136"/>
      <c r="V705" s="136"/>
      <c r="W705" s="86"/>
      <c r="X705" s="86"/>
      <c r="Y705" s="87"/>
      <c r="Z705" s="88"/>
      <c r="AA705" s="35"/>
    </row>
    <row r="706" spans="1:27" ht="14.25" customHeight="1" x14ac:dyDescent="0.25">
      <c r="A706" s="35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136"/>
      <c r="O706" s="85"/>
      <c r="P706" s="90"/>
      <c r="Q706" s="136"/>
      <c r="R706" s="136"/>
      <c r="S706" s="136"/>
      <c r="T706" s="136"/>
      <c r="U706" s="136"/>
      <c r="V706" s="136"/>
      <c r="W706" s="86"/>
      <c r="X706" s="86"/>
      <c r="Y706" s="87"/>
      <c r="Z706" s="88"/>
      <c r="AA706" s="35"/>
    </row>
    <row r="707" spans="1:27" ht="14.25" customHeight="1" x14ac:dyDescent="0.25">
      <c r="A707" s="35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136"/>
      <c r="O707" s="85"/>
      <c r="P707" s="90"/>
      <c r="Q707" s="136"/>
      <c r="R707" s="136"/>
      <c r="S707" s="136"/>
      <c r="T707" s="136"/>
      <c r="U707" s="136"/>
      <c r="V707" s="136"/>
      <c r="W707" s="86"/>
      <c r="X707" s="86"/>
      <c r="Y707" s="87"/>
      <c r="Z707" s="88"/>
      <c r="AA707" s="35"/>
    </row>
    <row r="708" spans="1:27" ht="14.25" customHeight="1" x14ac:dyDescent="0.25">
      <c r="A708" s="35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136"/>
      <c r="O708" s="85"/>
      <c r="P708" s="90"/>
      <c r="Q708" s="136"/>
      <c r="R708" s="136"/>
      <c r="S708" s="136"/>
      <c r="T708" s="136"/>
      <c r="U708" s="136"/>
      <c r="V708" s="136"/>
      <c r="W708" s="86"/>
      <c r="X708" s="86"/>
      <c r="Y708" s="87"/>
      <c r="Z708" s="88"/>
      <c r="AA708" s="35"/>
    </row>
    <row r="709" spans="1:27" ht="14.25" customHeight="1" x14ac:dyDescent="0.25">
      <c r="A709" s="35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136"/>
      <c r="O709" s="85"/>
      <c r="P709" s="90"/>
      <c r="Q709" s="136"/>
      <c r="R709" s="136"/>
      <c r="S709" s="136"/>
      <c r="T709" s="136"/>
      <c r="U709" s="136"/>
      <c r="V709" s="136"/>
      <c r="W709" s="86"/>
      <c r="X709" s="86"/>
      <c r="Y709" s="87"/>
      <c r="Z709" s="88"/>
      <c r="AA709" s="35"/>
    </row>
    <row r="710" spans="1:27" ht="14.25" customHeight="1" x14ac:dyDescent="0.25">
      <c r="A710" s="35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136"/>
      <c r="O710" s="85"/>
      <c r="P710" s="90"/>
      <c r="Q710" s="136"/>
      <c r="R710" s="136"/>
      <c r="S710" s="136"/>
      <c r="T710" s="136"/>
      <c r="U710" s="136"/>
      <c r="V710" s="136"/>
      <c r="W710" s="86"/>
      <c r="X710" s="86"/>
      <c r="Y710" s="87"/>
      <c r="Z710" s="88"/>
      <c r="AA710" s="35"/>
    </row>
    <row r="711" spans="1:27" ht="14.25" customHeight="1" x14ac:dyDescent="0.25">
      <c r="A711" s="35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136"/>
      <c r="O711" s="85"/>
      <c r="P711" s="90"/>
      <c r="Q711" s="136"/>
      <c r="R711" s="136"/>
      <c r="S711" s="136"/>
      <c r="T711" s="136"/>
      <c r="U711" s="136"/>
      <c r="V711" s="136"/>
      <c r="W711" s="86"/>
      <c r="X711" s="86"/>
      <c r="Y711" s="87"/>
      <c r="Z711" s="88"/>
      <c r="AA711" s="35"/>
    </row>
    <row r="712" spans="1:27" ht="14.25" customHeight="1" x14ac:dyDescent="0.25">
      <c r="A712" s="35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136"/>
      <c r="O712" s="85"/>
      <c r="P712" s="90"/>
      <c r="Q712" s="136"/>
      <c r="R712" s="136"/>
      <c r="S712" s="136"/>
      <c r="T712" s="136"/>
      <c r="U712" s="136"/>
      <c r="V712" s="136"/>
      <c r="W712" s="86"/>
      <c r="X712" s="86"/>
      <c r="Y712" s="87"/>
      <c r="Z712" s="88"/>
      <c r="AA712" s="35"/>
    </row>
    <row r="713" spans="1:27" ht="14.25" customHeight="1" x14ac:dyDescent="0.25">
      <c r="A713" s="35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136"/>
      <c r="O713" s="85"/>
      <c r="P713" s="90"/>
      <c r="Q713" s="136"/>
      <c r="R713" s="136"/>
      <c r="S713" s="136"/>
      <c r="T713" s="136"/>
      <c r="U713" s="136"/>
      <c r="V713" s="136"/>
      <c r="W713" s="86"/>
      <c r="X713" s="86"/>
      <c r="Y713" s="87"/>
      <c r="Z713" s="88"/>
      <c r="AA713" s="35"/>
    </row>
    <row r="714" spans="1:27" ht="14.25" customHeight="1" x14ac:dyDescent="0.25">
      <c r="A714" s="35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136"/>
      <c r="O714" s="85"/>
      <c r="P714" s="90"/>
      <c r="Q714" s="136"/>
      <c r="R714" s="136"/>
      <c r="S714" s="136"/>
      <c r="T714" s="136"/>
      <c r="U714" s="136"/>
      <c r="V714" s="136"/>
      <c r="W714" s="86"/>
      <c r="X714" s="86"/>
      <c r="Y714" s="87"/>
      <c r="Z714" s="88"/>
      <c r="AA714" s="35"/>
    </row>
    <row r="715" spans="1:27" ht="14.25" customHeight="1" x14ac:dyDescent="0.25">
      <c r="A715" s="35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136"/>
      <c r="O715" s="85"/>
      <c r="P715" s="90"/>
      <c r="Q715" s="136"/>
      <c r="R715" s="136"/>
      <c r="S715" s="136"/>
      <c r="T715" s="136"/>
      <c r="U715" s="136"/>
      <c r="V715" s="136"/>
      <c r="W715" s="86"/>
      <c r="X715" s="86"/>
      <c r="Y715" s="87"/>
      <c r="Z715" s="88"/>
      <c r="AA715" s="35"/>
    </row>
    <row r="716" spans="1:27" ht="14.25" customHeight="1" x14ac:dyDescent="0.25">
      <c r="A716" s="35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136"/>
      <c r="O716" s="85"/>
      <c r="P716" s="90"/>
      <c r="Q716" s="136"/>
      <c r="R716" s="136"/>
      <c r="S716" s="136"/>
      <c r="T716" s="136"/>
      <c r="U716" s="136"/>
      <c r="V716" s="136"/>
      <c r="W716" s="86"/>
      <c r="X716" s="86"/>
      <c r="Y716" s="87"/>
      <c r="Z716" s="88"/>
      <c r="AA716" s="35"/>
    </row>
    <row r="717" spans="1:27" ht="14.25" customHeight="1" x14ac:dyDescent="0.25">
      <c r="A717" s="35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136"/>
      <c r="O717" s="85"/>
      <c r="P717" s="90"/>
      <c r="Q717" s="136"/>
      <c r="R717" s="136"/>
      <c r="S717" s="136"/>
      <c r="T717" s="136"/>
      <c r="U717" s="136"/>
      <c r="V717" s="136"/>
      <c r="W717" s="86"/>
      <c r="X717" s="86"/>
      <c r="Y717" s="87"/>
      <c r="Z717" s="88"/>
      <c r="AA717" s="35"/>
    </row>
    <row r="718" spans="1:27" ht="14.25" customHeight="1" x14ac:dyDescent="0.25">
      <c r="A718" s="35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136"/>
      <c r="O718" s="85"/>
      <c r="P718" s="90"/>
      <c r="Q718" s="136"/>
      <c r="R718" s="136"/>
      <c r="S718" s="136"/>
      <c r="T718" s="136"/>
      <c r="U718" s="136"/>
      <c r="V718" s="136"/>
      <c r="W718" s="86"/>
      <c r="X718" s="86"/>
      <c r="Y718" s="87"/>
      <c r="Z718" s="88"/>
      <c r="AA718" s="35"/>
    </row>
    <row r="719" spans="1:27" ht="14.25" customHeight="1" x14ac:dyDescent="0.25">
      <c r="A719" s="35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136"/>
      <c r="O719" s="85"/>
      <c r="P719" s="90"/>
      <c r="Q719" s="136"/>
      <c r="R719" s="136"/>
      <c r="S719" s="136"/>
      <c r="T719" s="136"/>
      <c r="U719" s="136"/>
      <c r="V719" s="136"/>
      <c r="W719" s="86"/>
      <c r="X719" s="86"/>
      <c r="Y719" s="87"/>
      <c r="Z719" s="88"/>
      <c r="AA719" s="35"/>
    </row>
    <row r="720" spans="1:27" ht="14.25" customHeight="1" x14ac:dyDescent="0.25">
      <c r="A720" s="35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136"/>
      <c r="O720" s="85"/>
      <c r="P720" s="90"/>
      <c r="Q720" s="136"/>
      <c r="R720" s="136"/>
      <c r="S720" s="136"/>
      <c r="T720" s="136"/>
      <c r="U720" s="136"/>
      <c r="V720" s="136"/>
      <c r="W720" s="86"/>
      <c r="X720" s="86"/>
      <c r="Y720" s="87"/>
      <c r="Z720" s="88"/>
      <c r="AA720" s="35"/>
    </row>
    <row r="721" spans="1:27" ht="14.25" customHeight="1" x14ac:dyDescent="0.25">
      <c r="A721" s="35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136"/>
      <c r="O721" s="85"/>
      <c r="P721" s="90"/>
      <c r="Q721" s="136"/>
      <c r="R721" s="136"/>
      <c r="S721" s="136"/>
      <c r="T721" s="136"/>
      <c r="U721" s="136"/>
      <c r="V721" s="136"/>
      <c r="W721" s="86"/>
      <c r="X721" s="86"/>
      <c r="Y721" s="87"/>
      <c r="Z721" s="88"/>
      <c r="AA721" s="35"/>
    </row>
    <row r="722" spans="1:27" ht="14.25" customHeight="1" x14ac:dyDescent="0.25">
      <c r="A722" s="35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136"/>
      <c r="O722" s="85"/>
      <c r="P722" s="90"/>
      <c r="Q722" s="136"/>
      <c r="R722" s="136"/>
      <c r="S722" s="136"/>
      <c r="T722" s="136"/>
      <c r="U722" s="136"/>
      <c r="V722" s="136"/>
      <c r="W722" s="86"/>
      <c r="X722" s="86"/>
      <c r="Y722" s="87"/>
      <c r="Z722" s="88"/>
      <c r="AA722" s="35"/>
    </row>
    <row r="723" spans="1:27" ht="14.25" customHeight="1" x14ac:dyDescent="0.25">
      <c r="A723" s="35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136"/>
      <c r="O723" s="85"/>
      <c r="P723" s="90"/>
      <c r="Q723" s="136"/>
      <c r="R723" s="136"/>
      <c r="S723" s="136"/>
      <c r="T723" s="136"/>
      <c r="U723" s="136"/>
      <c r="V723" s="136"/>
      <c r="W723" s="86"/>
      <c r="X723" s="86"/>
      <c r="Y723" s="87"/>
      <c r="Z723" s="88"/>
      <c r="AA723" s="35"/>
    </row>
    <row r="724" spans="1:27" ht="14.25" customHeight="1" x14ac:dyDescent="0.25">
      <c r="A724" s="35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136"/>
      <c r="O724" s="85"/>
      <c r="P724" s="90"/>
      <c r="Q724" s="136"/>
      <c r="R724" s="136"/>
      <c r="S724" s="136"/>
      <c r="T724" s="136"/>
      <c r="U724" s="136"/>
      <c r="V724" s="136"/>
      <c r="W724" s="86"/>
      <c r="X724" s="86"/>
      <c r="Y724" s="87"/>
      <c r="Z724" s="88"/>
      <c r="AA724" s="35"/>
    </row>
    <row r="725" spans="1:27" ht="14.25" customHeight="1" x14ac:dyDescent="0.25">
      <c r="A725" s="35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136"/>
      <c r="O725" s="85"/>
      <c r="P725" s="90"/>
      <c r="Q725" s="136"/>
      <c r="R725" s="136"/>
      <c r="S725" s="136"/>
      <c r="T725" s="136"/>
      <c r="U725" s="136"/>
      <c r="V725" s="136"/>
      <c r="W725" s="86"/>
      <c r="X725" s="86"/>
      <c r="Y725" s="87"/>
      <c r="Z725" s="88"/>
      <c r="AA725" s="35"/>
    </row>
    <row r="726" spans="1:27" ht="14.25" customHeight="1" x14ac:dyDescent="0.25">
      <c r="A726" s="35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36"/>
      <c r="O726" s="85"/>
      <c r="P726" s="90"/>
      <c r="Q726" s="136"/>
      <c r="R726" s="136"/>
      <c r="S726" s="136"/>
      <c r="T726" s="136"/>
      <c r="U726" s="136"/>
      <c r="V726" s="136"/>
      <c r="W726" s="86"/>
      <c r="X726" s="86"/>
      <c r="Y726" s="87"/>
      <c r="Z726" s="88"/>
      <c r="AA726" s="35"/>
    </row>
    <row r="727" spans="1:27" ht="14.25" customHeight="1" x14ac:dyDescent="0.25">
      <c r="A727" s="35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36"/>
      <c r="O727" s="85"/>
      <c r="P727" s="90"/>
      <c r="Q727" s="136"/>
      <c r="R727" s="136"/>
      <c r="S727" s="136"/>
      <c r="T727" s="136"/>
      <c r="U727" s="136"/>
      <c r="V727" s="136"/>
      <c r="W727" s="86"/>
      <c r="X727" s="86"/>
      <c r="Y727" s="87"/>
      <c r="Z727" s="88"/>
      <c r="AA727" s="35"/>
    </row>
    <row r="728" spans="1:27" ht="14.25" customHeight="1" x14ac:dyDescent="0.25">
      <c r="A728" s="35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136"/>
      <c r="O728" s="85"/>
      <c r="P728" s="90"/>
      <c r="Q728" s="136"/>
      <c r="R728" s="136"/>
      <c r="S728" s="136"/>
      <c r="T728" s="136"/>
      <c r="U728" s="136"/>
      <c r="V728" s="136"/>
      <c r="W728" s="86"/>
      <c r="X728" s="86"/>
      <c r="Y728" s="87"/>
      <c r="Z728" s="88"/>
      <c r="AA728" s="35"/>
    </row>
    <row r="729" spans="1:27" ht="14.25" customHeight="1" x14ac:dyDescent="0.25">
      <c r="A729" s="35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136"/>
      <c r="O729" s="85"/>
      <c r="P729" s="90"/>
      <c r="Q729" s="136"/>
      <c r="R729" s="136"/>
      <c r="S729" s="136"/>
      <c r="T729" s="136"/>
      <c r="U729" s="136"/>
      <c r="V729" s="136"/>
      <c r="W729" s="86"/>
      <c r="X729" s="86"/>
      <c r="Y729" s="87"/>
      <c r="Z729" s="88"/>
      <c r="AA729" s="35"/>
    </row>
    <row r="730" spans="1:27" ht="14.25" customHeight="1" x14ac:dyDescent="0.25">
      <c r="A730" s="35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136"/>
      <c r="O730" s="85"/>
      <c r="P730" s="90"/>
      <c r="Q730" s="136"/>
      <c r="R730" s="136"/>
      <c r="S730" s="136"/>
      <c r="T730" s="136"/>
      <c r="U730" s="136"/>
      <c r="V730" s="136"/>
      <c r="W730" s="86"/>
      <c r="X730" s="86"/>
      <c r="Y730" s="87"/>
      <c r="Z730" s="88"/>
      <c r="AA730" s="35"/>
    </row>
    <row r="731" spans="1:27" ht="14.25" customHeight="1" x14ac:dyDescent="0.25">
      <c r="A731" s="35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136"/>
      <c r="O731" s="85"/>
      <c r="P731" s="90"/>
      <c r="Q731" s="136"/>
      <c r="R731" s="136"/>
      <c r="S731" s="136"/>
      <c r="T731" s="136"/>
      <c r="U731" s="136"/>
      <c r="V731" s="136"/>
      <c r="W731" s="86"/>
      <c r="X731" s="86"/>
      <c r="Y731" s="87"/>
      <c r="Z731" s="88"/>
      <c r="AA731" s="35"/>
    </row>
    <row r="732" spans="1:27" ht="14.25" customHeight="1" x14ac:dyDescent="0.25">
      <c r="A732" s="35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136"/>
      <c r="O732" s="85"/>
      <c r="P732" s="90"/>
      <c r="Q732" s="136"/>
      <c r="R732" s="136"/>
      <c r="S732" s="136"/>
      <c r="T732" s="136"/>
      <c r="U732" s="136"/>
      <c r="V732" s="136"/>
      <c r="W732" s="86"/>
      <c r="X732" s="86"/>
      <c r="Y732" s="87"/>
      <c r="Z732" s="88"/>
      <c r="AA732" s="35"/>
    </row>
    <row r="733" spans="1:27" ht="14.25" customHeight="1" x14ac:dyDescent="0.25">
      <c r="A733" s="35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136"/>
      <c r="O733" s="85"/>
      <c r="P733" s="90"/>
      <c r="Q733" s="136"/>
      <c r="R733" s="136"/>
      <c r="S733" s="136"/>
      <c r="T733" s="136"/>
      <c r="U733" s="136"/>
      <c r="V733" s="136"/>
      <c r="W733" s="86"/>
      <c r="X733" s="86"/>
      <c r="Y733" s="87"/>
      <c r="Z733" s="88"/>
      <c r="AA733" s="35"/>
    </row>
    <row r="734" spans="1:27" ht="14.25" customHeight="1" x14ac:dyDescent="0.25">
      <c r="A734" s="35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136"/>
      <c r="O734" s="85"/>
      <c r="P734" s="90"/>
      <c r="Q734" s="136"/>
      <c r="R734" s="136"/>
      <c r="S734" s="136"/>
      <c r="T734" s="136"/>
      <c r="U734" s="136"/>
      <c r="V734" s="136"/>
      <c r="W734" s="86"/>
      <c r="X734" s="86"/>
      <c r="Y734" s="87"/>
      <c r="Z734" s="88"/>
      <c r="AA734" s="35"/>
    </row>
    <row r="735" spans="1:27" ht="14.25" customHeight="1" x14ac:dyDescent="0.25">
      <c r="A735" s="35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136"/>
      <c r="O735" s="85"/>
      <c r="P735" s="90"/>
      <c r="Q735" s="136"/>
      <c r="R735" s="136"/>
      <c r="S735" s="136"/>
      <c r="T735" s="136"/>
      <c r="U735" s="136"/>
      <c r="V735" s="136"/>
      <c r="W735" s="86"/>
      <c r="X735" s="86"/>
      <c r="Y735" s="87"/>
      <c r="Z735" s="88"/>
      <c r="AA735" s="35"/>
    </row>
    <row r="736" spans="1:27" ht="14.25" customHeight="1" x14ac:dyDescent="0.25">
      <c r="A736" s="35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136"/>
      <c r="O736" s="85"/>
      <c r="P736" s="90"/>
      <c r="Q736" s="136"/>
      <c r="R736" s="136"/>
      <c r="S736" s="136"/>
      <c r="T736" s="136"/>
      <c r="U736" s="136"/>
      <c r="V736" s="136"/>
      <c r="W736" s="86"/>
      <c r="X736" s="86"/>
      <c r="Y736" s="87"/>
      <c r="Z736" s="88"/>
      <c r="AA736" s="35"/>
    </row>
    <row r="737" spans="1:27" ht="14.25" customHeight="1" x14ac:dyDescent="0.25">
      <c r="A737" s="35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136"/>
      <c r="O737" s="85"/>
      <c r="P737" s="90"/>
      <c r="Q737" s="136"/>
      <c r="R737" s="136"/>
      <c r="S737" s="136"/>
      <c r="T737" s="136"/>
      <c r="U737" s="136"/>
      <c r="V737" s="136"/>
      <c r="W737" s="86"/>
      <c r="X737" s="86"/>
      <c r="Y737" s="87"/>
      <c r="Z737" s="88"/>
      <c r="AA737" s="35"/>
    </row>
    <row r="738" spans="1:27" ht="14.25" customHeight="1" x14ac:dyDescent="0.25">
      <c r="A738" s="35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136"/>
      <c r="O738" s="85"/>
      <c r="P738" s="90"/>
      <c r="Q738" s="136"/>
      <c r="R738" s="136"/>
      <c r="S738" s="136"/>
      <c r="T738" s="136"/>
      <c r="U738" s="136"/>
      <c r="V738" s="136"/>
      <c r="W738" s="86"/>
      <c r="X738" s="86"/>
      <c r="Y738" s="87"/>
      <c r="Z738" s="88"/>
      <c r="AA738" s="35"/>
    </row>
    <row r="739" spans="1:27" ht="14.25" customHeight="1" x14ac:dyDescent="0.25">
      <c r="A739" s="35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136"/>
      <c r="O739" s="85"/>
      <c r="P739" s="90"/>
      <c r="Q739" s="136"/>
      <c r="R739" s="136"/>
      <c r="S739" s="136"/>
      <c r="T739" s="136"/>
      <c r="U739" s="136"/>
      <c r="V739" s="136"/>
      <c r="W739" s="86"/>
      <c r="X739" s="86"/>
      <c r="Y739" s="87"/>
      <c r="Z739" s="88"/>
      <c r="AA739" s="35"/>
    </row>
    <row r="740" spans="1:27" ht="14.25" customHeight="1" x14ac:dyDescent="0.25">
      <c r="A740" s="35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136"/>
      <c r="O740" s="85"/>
      <c r="P740" s="90"/>
      <c r="Q740" s="136"/>
      <c r="R740" s="136"/>
      <c r="S740" s="136"/>
      <c r="T740" s="136"/>
      <c r="U740" s="136"/>
      <c r="V740" s="136"/>
      <c r="W740" s="86"/>
      <c r="X740" s="86"/>
      <c r="Y740" s="87"/>
      <c r="Z740" s="88"/>
      <c r="AA740" s="35"/>
    </row>
    <row r="741" spans="1:27" ht="14.25" customHeight="1" x14ac:dyDescent="0.25"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136"/>
      <c r="O741" s="85"/>
      <c r="P741" s="90"/>
      <c r="Q741" s="136"/>
      <c r="R741" s="136"/>
      <c r="S741" s="136"/>
      <c r="T741" s="136"/>
      <c r="U741" s="136"/>
      <c r="V741" s="136"/>
      <c r="W741" s="86"/>
      <c r="X741" s="86"/>
      <c r="Y741" s="87"/>
      <c r="Z741" s="88"/>
      <c r="AA741" s="35"/>
    </row>
    <row r="742" spans="1:27" ht="14.25" customHeight="1" x14ac:dyDescent="0.25"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136"/>
      <c r="O742" s="85"/>
      <c r="P742" s="90"/>
      <c r="Q742" s="136"/>
      <c r="R742" s="136"/>
      <c r="S742" s="136"/>
      <c r="T742" s="136"/>
      <c r="U742" s="136"/>
      <c r="V742" s="136"/>
      <c r="W742" s="86"/>
      <c r="X742" s="86"/>
      <c r="Y742" s="87"/>
      <c r="Z742" s="88"/>
      <c r="AA742" s="35"/>
    </row>
    <row r="743" spans="1:27" ht="14.25" customHeight="1" x14ac:dyDescent="0.25"/>
    <row r="744" spans="1:27" ht="14.25" customHeight="1" x14ac:dyDescent="0.25"/>
    <row r="745" spans="1:27" ht="14.25" customHeight="1" x14ac:dyDescent="0.25"/>
    <row r="746" spans="1:27" ht="14.25" customHeight="1" x14ac:dyDescent="0.25"/>
    <row r="747" spans="1:27" ht="14.25" customHeight="1" x14ac:dyDescent="0.25"/>
    <row r="748" spans="1:27" ht="14.25" customHeight="1" x14ac:dyDescent="0.25"/>
    <row r="749" spans="1:27" ht="14.25" customHeight="1" x14ac:dyDescent="0.25"/>
    <row r="750" spans="1:27" ht="14.25" customHeight="1" x14ac:dyDescent="0.25"/>
    <row r="751" spans="1:27" ht="14.25" customHeight="1" x14ac:dyDescent="0.25"/>
    <row r="752" spans="1:27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</sheetData>
  <mergeCells count="2121">
    <mergeCell ref="Y14:Z14"/>
    <mergeCell ref="AA14:AB14"/>
    <mergeCell ref="AC14:AD14"/>
    <mergeCell ref="B15:D15"/>
    <mergeCell ref="H15:K15"/>
    <mergeCell ref="N15:Q15"/>
    <mergeCell ref="R15:X15"/>
    <mergeCell ref="Y15:Z15"/>
    <mergeCell ref="AA15:AB15"/>
    <mergeCell ref="AC15:AD15"/>
    <mergeCell ref="D2:R2"/>
    <mergeCell ref="A7:X7"/>
    <mergeCell ref="B14:D14"/>
    <mergeCell ref="H14:K14"/>
    <mergeCell ref="N14:Q14"/>
    <mergeCell ref="R14:X14"/>
    <mergeCell ref="AC18:AD18"/>
    <mergeCell ref="B19:D19"/>
    <mergeCell ref="H19:K19"/>
    <mergeCell ref="N19:Q19"/>
    <mergeCell ref="R19:X19"/>
    <mergeCell ref="Y19:Z19"/>
    <mergeCell ref="AA19:AB19"/>
    <mergeCell ref="AC19:AD19"/>
    <mergeCell ref="B18:D18"/>
    <mergeCell ref="H18:K18"/>
    <mergeCell ref="N18:Q18"/>
    <mergeCell ref="R18:X18"/>
    <mergeCell ref="Y18:Z18"/>
    <mergeCell ref="AA18:AB18"/>
    <mergeCell ref="AC16:AD16"/>
    <mergeCell ref="B17:D17"/>
    <mergeCell ref="H17:K17"/>
    <mergeCell ref="N17:Q17"/>
    <mergeCell ref="R17:X17"/>
    <mergeCell ref="Y17:Z17"/>
    <mergeCell ref="AA17:AB17"/>
    <mergeCell ref="AC17:AD17"/>
    <mergeCell ref="B16:D16"/>
    <mergeCell ref="H16:K16"/>
    <mergeCell ref="N16:Q16"/>
    <mergeCell ref="R16:X16"/>
    <mergeCell ref="Y16:Z16"/>
    <mergeCell ref="AA16:AB16"/>
    <mergeCell ref="B27:D27"/>
    <mergeCell ref="E27:N27"/>
    <mergeCell ref="R27:W27"/>
    <mergeCell ref="B28:D28"/>
    <mergeCell ref="E28:N28"/>
    <mergeCell ref="R28:W28"/>
    <mergeCell ref="B25:D25"/>
    <mergeCell ref="E25:N25"/>
    <mergeCell ref="R25:W25"/>
    <mergeCell ref="B26:D26"/>
    <mergeCell ref="E26:N26"/>
    <mergeCell ref="R26:W26"/>
    <mergeCell ref="B23:D23"/>
    <mergeCell ref="E23:N23"/>
    <mergeCell ref="R23:W23"/>
    <mergeCell ref="B24:D24"/>
    <mergeCell ref="E24:N24"/>
    <mergeCell ref="R24:W24"/>
    <mergeCell ref="B33:D33"/>
    <mergeCell ref="E33:N33"/>
    <mergeCell ref="R33:W33"/>
    <mergeCell ref="B34:D34"/>
    <mergeCell ref="E34:N34"/>
    <mergeCell ref="R34:W34"/>
    <mergeCell ref="B31:D31"/>
    <mergeCell ref="E31:N31"/>
    <mergeCell ref="R31:W31"/>
    <mergeCell ref="B32:D32"/>
    <mergeCell ref="E32:N32"/>
    <mergeCell ref="R32:W32"/>
    <mergeCell ref="B29:D29"/>
    <mergeCell ref="E29:N29"/>
    <mergeCell ref="R29:W29"/>
    <mergeCell ref="B30:D30"/>
    <mergeCell ref="E30:N30"/>
    <mergeCell ref="R30:W30"/>
    <mergeCell ref="B39:D39"/>
    <mergeCell ref="E39:N39"/>
    <mergeCell ref="R39:W39"/>
    <mergeCell ref="B40:D40"/>
    <mergeCell ref="E40:N40"/>
    <mergeCell ref="R40:W40"/>
    <mergeCell ref="B37:D37"/>
    <mergeCell ref="E37:N37"/>
    <mergeCell ref="R37:W37"/>
    <mergeCell ref="B38:D38"/>
    <mergeCell ref="E38:N38"/>
    <mergeCell ref="R38:W38"/>
    <mergeCell ref="B35:D35"/>
    <mergeCell ref="E35:N35"/>
    <mergeCell ref="R35:W35"/>
    <mergeCell ref="B36:D36"/>
    <mergeCell ref="E36:N36"/>
    <mergeCell ref="R36:W36"/>
    <mergeCell ref="B45:D45"/>
    <mergeCell ref="E45:N45"/>
    <mergeCell ref="R45:W45"/>
    <mergeCell ref="B46:D46"/>
    <mergeCell ref="E46:N46"/>
    <mergeCell ref="R46:W46"/>
    <mergeCell ref="B43:D43"/>
    <mergeCell ref="E43:N43"/>
    <mergeCell ref="R43:W43"/>
    <mergeCell ref="B44:D44"/>
    <mergeCell ref="E44:N44"/>
    <mergeCell ref="R44:W44"/>
    <mergeCell ref="B41:D41"/>
    <mergeCell ref="E41:N41"/>
    <mergeCell ref="R41:W41"/>
    <mergeCell ref="B42:D42"/>
    <mergeCell ref="E42:N42"/>
    <mergeCell ref="R42:W42"/>
    <mergeCell ref="B51:D51"/>
    <mergeCell ref="E51:N51"/>
    <mergeCell ref="R51:W51"/>
    <mergeCell ref="B52:D52"/>
    <mergeCell ref="E52:N52"/>
    <mergeCell ref="R52:W52"/>
    <mergeCell ref="B49:D49"/>
    <mergeCell ref="E49:N49"/>
    <mergeCell ref="R49:W49"/>
    <mergeCell ref="B50:D50"/>
    <mergeCell ref="E50:N50"/>
    <mergeCell ref="R50:W50"/>
    <mergeCell ref="B47:D47"/>
    <mergeCell ref="E47:N47"/>
    <mergeCell ref="R47:W47"/>
    <mergeCell ref="B48:D48"/>
    <mergeCell ref="E48:N48"/>
    <mergeCell ref="R48:W48"/>
    <mergeCell ref="B57:D57"/>
    <mergeCell ref="E57:N57"/>
    <mergeCell ref="R57:W57"/>
    <mergeCell ref="B58:D58"/>
    <mergeCell ref="E58:N58"/>
    <mergeCell ref="R58:W58"/>
    <mergeCell ref="B55:D55"/>
    <mergeCell ref="E55:N55"/>
    <mergeCell ref="R55:W55"/>
    <mergeCell ref="B56:D56"/>
    <mergeCell ref="E56:N56"/>
    <mergeCell ref="R56:W56"/>
    <mergeCell ref="B53:D53"/>
    <mergeCell ref="E53:N53"/>
    <mergeCell ref="R53:W53"/>
    <mergeCell ref="B54:D54"/>
    <mergeCell ref="E54:N54"/>
    <mergeCell ref="R54:W54"/>
    <mergeCell ref="B63:D63"/>
    <mergeCell ref="E63:N63"/>
    <mergeCell ref="R63:W63"/>
    <mergeCell ref="B64:D64"/>
    <mergeCell ref="E64:N64"/>
    <mergeCell ref="R64:W64"/>
    <mergeCell ref="B61:D61"/>
    <mergeCell ref="E61:N61"/>
    <mergeCell ref="R61:W61"/>
    <mergeCell ref="B62:D62"/>
    <mergeCell ref="E62:N62"/>
    <mergeCell ref="R62:W62"/>
    <mergeCell ref="B59:D59"/>
    <mergeCell ref="E59:N59"/>
    <mergeCell ref="R59:W59"/>
    <mergeCell ref="B60:D60"/>
    <mergeCell ref="E60:N60"/>
    <mergeCell ref="R60:W60"/>
    <mergeCell ref="B69:D69"/>
    <mergeCell ref="E69:N69"/>
    <mergeCell ref="R69:W69"/>
    <mergeCell ref="B70:D70"/>
    <mergeCell ref="E70:N70"/>
    <mergeCell ref="R70:W70"/>
    <mergeCell ref="B67:D67"/>
    <mergeCell ref="E67:N67"/>
    <mergeCell ref="R67:W67"/>
    <mergeCell ref="B68:D68"/>
    <mergeCell ref="E68:N68"/>
    <mergeCell ref="R68:W68"/>
    <mergeCell ref="B65:D65"/>
    <mergeCell ref="E65:N65"/>
    <mergeCell ref="R65:W65"/>
    <mergeCell ref="B66:D66"/>
    <mergeCell ref="E66:N66"/>
    <mergeCell ref="R66:W66"/>
    <mergeCell ref="B75:D75"/>
    <mergeCell ref="E75:N75"/>
    <mergeCell ref="R75:W75"/>
    <mergeCell ref="B76:D76"/>
    <mergeCell ref="E76:N76"/>
    <mergeCell ref="R76:W76"/>
    <mergeCell ref="B73:D73"/>
    <mergeCell ref="E73:N73"/>
    <mergeCell ref="R73:W73"/>
    <mergeCell ref="B74:D74"/>
    <mergeCell ref="E74:N74"/>
    <mergeCell ref="R74:W74"/>
    <mergeCell ref="B71:D71"/>
    <mergeCell ref="E71:N71"/>
    <mergeCell ref="R71:W71"/>
    <mergeCell ref="B72:D72"/>
    <mergeCell ref="E72:N72"/>
    <mergeCell ref="R72:W72"/>
    <mergeCell ref="B81:D81"/>
    <mergeCell ref="E81:N81"/>
    <mergeCell ref="R81:W81"/>
    <mergeCell ref="B82:D82"/>
    <mergeCell ref="E82:N82"/>
    <mergeCell ref="R82:W82"/>
    <mergeCell ref="B79:D79"/>
    <mergeCell ref="E79:N79"/>
    <mergeCell ref="R79:W79"/>
    <mergeCell ref="B80:D80"/>
    <mergeCell ref="E80:N80"/>
    <mergeCell ref="R80:W80"/>
    <mergeCell ref="B77:D77"/>
    <mergeCell ref="E77:N77"/>
    <mergeCell ref="R77:W77"/>
    <mergeCell ref="B78:D78"/>
    <mergeCell ref="E78:N78"/>
    <mergeCell ref="R78:W78"/>
    <mergeCell ref="B87:D87"/>
    <mergeCell ref="E87:N87"/>
    <mergeCell ref="R87:W87"/>
    <mergeCell ref="B88:D88"/>
    <mergeCell ref="E88:N88"/>
    <mergeCell ref="R88:W88"/>
    <mergeCell ref="B85:D85"/>
    <mergeCell ref="E85:N85"/>
    <mergeCell ref="R85:W85"/>
    <mergeCell ref="B86:D86"/>
    <mergeCell ref="E86:N86"/>
    <mergeCell ref="R86:W86"/>
    <mergeCell ref="B83:D83"/>
    <mergeCell ref="E83:N83"/>
    <mergeCell ref="R83:W83"/>
    <mergeCell ref="B84:D84"/>
    <mergeCell ref="E84:N84"/>
    <mergeCell ref="R84:W84"/>
    <mergeCell ref="B93:D93"/>
    <mergeCell ref="E93:N93"/>
    <mergeCell ref="Q93:V93"/>
    <mergeCell ref="B94:D94"/>
    <mergeCell ref="E94:N94"/>
    <mergeCell ref="Q94:V94"/>
    <mergeCell ref="B91:D91"/>
    <mergeCell ref="E91:N91"/>
    <mergeCell ref="Q91:V91"/>
    <mergeCell ref="B92:D92"/>
    <mergeCell ref="E92:N92"/>
    <mergeCell ref="Q92:V92"/>
    <mergeCell ref="B89:D89"/>
    <mergeCell ref="E89:N89"/>
    <mergeCell ref="Q89:V89"/>
    <mergeCell ref="B90:D90"/>
    <mergeCell ref="E90:N90"/>
    <mergeCell ref="Q90:V90"/>
    <mergeCell ref="B99:D99"/>
    <mergeCell ref="E99:N99"/>
    <mergeCell ref="Q99:V99"/>
    <mergeCell ref="B100:D100"/>
    <mergeCell ref="E100:N100"/>
    <mergeCell ref="Q100:V100"/>
    <mergeCell ref="B97:D97"/>
    <mergeCell ref="E97:N97"/>
    <mergeCell ref="Q97:V97"/>
    <mergeCell ref="B98:D98"/>
    <mergeCell ref="E98:N98"/>
    <mergeCell ref="Q98:V98"/>
    <mergeCell ref="B95:D95"/>
    <mergeCell ref="E95:N95"/>
    <mergeCell ref="Q95:V95"/>
    <mergeCell ref="B96:D96"/>
    <mergeCell ref="E96:N96"/>
    <mergeCell ref="Q96:V96"/>
    <mergeCell ref="B105:D105"/>
    <mergeCell ref="E105:N105"/>
    <mergeCell ref="Q105:V105"/>
    <mergeCell ref="B106:D106"/>
    <mergeCell ref="E106:N106"/>
    <mergeCell ref="Q106:V106"/>
    <mergeCell ref="B103:D103"/>
    <mergeCell ref="E103:N103"/>
    <mergeCell ref="Q103:V103"/>
    <mergeCell ref="B104:D104"/>
    <mergeCell ref="E104:N104"/>
    <mergeCell ref="Q104:V104"/>
    <mergeCell ref="B101:D101"/>
    <mergeCell ref="E101:N101"/>
    <mergeCell ref="Q101:V101"/>
    <mergeCell ref="B102:D102"/>
    <mergeCell ref="E102:N102"/>
    <mergeCell ref="Q102:V102"/>
    <mergeCell ref="B111:D111"/>
    <mergeCell ref="E111:N111"/>
    <mergeCell ref="Q111:V111"/>
    <mergeCell ref="B112:D112"/>
    <mergeCell ref="E112:N112"/>
    <mergeCell ref="Q112:V112"/>
    <mergeCell ref="B109:D109"/>
    <mergeCell ref="E109:N109"/>
    <mergeCell ref="Q109:V109"/>
    <mergeCell ref="B110:D110"/>
    <mergeCell ref="E110:N110"/>
    <mergeCell ref="Q110:V110"/>
    <mergeCell ref="B107:D107"/>
    <mergeCell ref="E107:N107"/>
    <mergeCell ref="Q107:V107"/>
    <mergeCell ref="B108:D108"/>
    <mergeCell ref="E108:N108"/>
    <mergeCell ref="Q108:V108"/>
    <mergeCell ref="B121:D121"/>
    <mergeCell ref="H121:K121"/>
    <mergeCell ref="N121:R121"/>
    <mergeCell ref="B122:D122"/>
    <mergeCell ref="H122:K122"/>
    <mergeCell ref="N122:R122"/>
    <mergeCell ref="B115:D115"/>
    <mergeCell ref="E115:N115"/>
    <mergeCell ref="Q115:V115"/>
    <mergeCell ref="B116:D116"/>
    <mergeCell ref="E116:N116"/>
    <mergeCell ref="Q116:V116"/>
    <mergeCell ref="B113:D113"/>
    <mergeCell ref="E113:N113"/>
    <mergeCell ref="Q113:V113"/>
    <mergeCell ref="B114:D114"/>
    <mergeCell ref="E114:N114"/>
    <mergeCell ref="Q114:V114"/>
    <mergeCell ref="B127:D127"/>
    <mergeCell ref="H127:K127"/>
    <mergeCell ref="N127:R127"/>
    <mergeCell ref="B128:D128"/>
    <mergeCell ref="H128:K128"/>
    <mergeCell ref="N128:R128"/>
    <mergeCell ref="B125:D125"/>
    <mergeCell ref="H125:K125"/>
    <mergeCell ref="N125:R125"/>
    <mergeCell ref="B126:D126"/>
    <mergeCell ref="H126:K126"/>
    <mergeCell ref="N126:R126"/>
    <mergeCell ref="B123:D123"/>
    <mergeCell ref="H123:K123"/>
    <mergeCell ref="N123:R123"/>
    <mergeCell ref="B124:D124"/>
    <mergeCell ref="H124:K124"/>
    <mergeCell ref="N124:R124"/>
    <mergeCell ref="B135:D135"/>
    <mergeCell ref="E135:N135"/>
    <mergeCell ref="Q135:V135"/>
    <mergeCell ref="B136:D136"/>
    <mergeCell ref="E136:N136"/>
    <mergeCell ref="Q136:V136"/>
    <mergeCell ref="B133:D133"/>
    <mergeCell ref="E133:N133"/>
    <mergeCell ref="Q133:V133"/>
    <mergeCell ref="B134:D134"/>
    <mergeCell ref="E134:N134"/>
    <mergeCell ref="Q134:V134"/>
    <mergeCell ref="B129:D129"/>
    <mergeCell ref="H129:K129"/>
    <mergeCell ref="N129:R129"/>
    <mergeCell ref="B130:D130"/>
    <mergeCell ref="H130:K130"/>
    <mergeCell ref="N130:R130"/>
    <mergeCell ref="B141:D141"/>
    <mergeCell ref="E141:N141"/>
    <mergeCell ref="Q141:V141"/>
    <mergeCell ref="B142:D142"/>
    <mergeCell ref="E142:N142"/>
    <mergeCell ref="Q142:V142"/>
    <mergeCell ref="B139:D139"/>
    <mergeCell ref="E139:N139"/>
    <mergeCell ref="Q139:V139"/>
    <mergeCell ref="B140:D140"/>
    <mergeCell ref="E140:N140"/>
    <mergeCell ref="Q140:V140"/>
    <mergeCell ref="B137:D137"/>
    <mergeCell ref="E137:N137"/>
    <mergeCell ref="Q137:V137"/>
    <mergeCell ref="B138:D138"/>
    <mergeCell ref="E138:N138"/>
    <mergeCell ref="Q138:V138"/>
    <mergeCell ref="B147:D147"/>
    <mergeCell ref="E147:N147"/>
    <mergeCell ref="Q147:V147"/>
    <mergeCell ref="B148:D148"/>
    <mergeCell ref="E148:N148"/>
    <mergeCell ref="Q148:V148"/>
    <mergeCell ref="B145:D145"/>
    <mergeCell ref="E145:N145"/>
    <mergeCell ref="Q145:V145"/>
    <mergeCell ref="B146:D146"/>
    <mergeCell ref="E146:N146"/>
    <mergeCell ref="Q146:V146"/>
    <mergeCell ref="B143:D143"/>
    <mergeCell ref="E143:N143"/>
    <mergeCell ref="Q143:V143"/>
    <mergeCell ref="B144:D144"/>
    <mergeCell ref="E144:N144"/>
    <mergeCell ref="Q144:V144"/>
    <mergeCell ref="B153:D153"/>
    <mergeCell ref="E153:N153"/>
    <mergeCell ref="Q153:V153"/>
    <mergeCell ref="B154:D154"/>
    <mergeCell ref="E154:N154"/>
    <mergeCell ref="Q154:V154"/>
    <mergeCell ref="B151:D151"/>
    <mergeCell ref="E151:N151"/>
    <mergeCell ref="Q151:V151"/>
    <mergeCell ref="B152:D152"/>
    <mergeCell ref="E152:N152"/>
    <mergeCell ref="Q152:V152"/>
    <mergeCell ref="B149:D149"/>
    <mergeCell ref="E149:N149"/>
    <mergeCell ref="Q149:V149"/>
    <mergeCell ref="B150:D150"/>
    <mergeCell ref="E150:N150"/>
    <mergeCell ref="Q150:V150"/>
    <mergeCell ref="B159:D159"/>
    <mergeCell ref="E159:N159"/>
    <mergeCell ref="Q159:V159"/>
    <mergeCell ref="B160:D160"/>
    <mergeCell ref="E160:N160"/>
    <mergeCell ref="Q160:V160"/>
    <mergeCell ref="B157:D157"/>
    <mergeCell ref="E157:N157"/>
    <mergeCell ref="Q157:V157"/>
    <mergeCell ref="B158:D158"/>
    <mergeCell ref="E158:N158"/>
    <mergeCell ref="Q158:V158"/>
    <mergeCell ref="B155:D155"/>
    <mergeCell ref="E155:N155"/>
    <mergeCell ref="Q155:V155"/>
    <mergeCell ref="B156:D156"/>
    <mergeCell ref="E156:N156"/>
    <mergeCell ref="Q156:V156"/>
    <mergeCell ref="B165:D165"/>
    <mergeCell ref="E165:N165"/>
    <mergeCell ref="Q165:V165"/>
    <mergeCell ref="B166:D166"/>
    <mergeCell ref="E166:N166"/>
    <mergeCell ref="Q166:V166"/>
    <mergeCell ref="B163:D163"/>
    <mergeCell ref="E163:N163"/>
    <mergeCell ref="Q163:V163"/>
    <mergeCell ref="B164:D164"/>
    <mergeCell ref="E164:N164"/>
    <mergeCell ref="Q164:V164"/>
    <mergeCell ref="B161:D161"/>
    <mergeCell ref="E161:N161"/>
    <mergeCell ref="Q161:V161"/>
    <mergeCell ref="B162:D162"/>
    <mergeCell ref="E162:N162"/>
    <mergeCell ref="Q162:V162"/>
    <mergeCell ref="B171:D171"/>
    <mergeCell ref="E171:N171"/>
    <mergeCell ref="Q171:V171"/>
    <mergeCell ref="B172:D172"/>
    <mergeCell ref="E172:N172"/>
    <mergeCell ref="Q172:V172"/>
    <mergeCell ref="B169:D169"/>
    <mergeCell ref="E169:N169"/>
    <mergeCell ref="Q169:V169"/>
    <mergeCell ref="B170:D170"/>
    <mergeCell ref="E170:N170"/>
    <mergeCell ref="Q170:V170"/>
    <mergeCell ref="B167:D167"/>
    <mergeCell ref="E167:N167"/>
    <mergeCell ref="Q167:V167"/>
    <mergeCell ref="B168:D168"/>
    <mergeCell ref="E168:N168"/>
    <mergeCell ref="Q168:V168"/>
    <mergeCell ref="B181:D181"/>
    <mergeCell ref="H181:K181"/>
    <mergeCell ref="L181:Q181"/>
    <mergeCell ref="R181:V181"/>
    <mergeCell ref="B182:D182"/>
    <mergeCell ref="H182:K182"/>
    <mergeCell ref="L182:Q182"/>
    <mergeCell ref="R182:V182"/>
    <mergeCell ref="B179:D179"/>
    <mergeCell ref="H179:K179"/>
    <mergeCell ref="L179:Q179"/>
    <mergeCell ref="R179:V179"/>
    <mergeCell ref="B180:D180"/>
    <mergeCell ref="H180:K180"/>
    <mergeCell ref="L180:Q180"/>
    <mergeCell ref="R180:V180"/>
    <mergeCell ref="B173:D173"/>
    <mergeCell ref="E173:N173"/>
    <mergeCell ref="Q173:V173"/>
    <mergeCell ref="B178:D178"/>
    <mergeCell ref="H178:K178"/>
    <mergeCell ref="L178:Q178"/>
    <mergeCell ref="R178:V178"/>
    <mergeCell ref="B189:D189"/>
    <mergeCell ref="E189:N189"/>
    <mergeCell ref="R189:U189"/>
    <mergeCell ref="B190:D190"/>
    <mergeCell ref="E190:N190"/>
    <mergeCell ref="R190:U190"/>
    <mergeCell ref="B187:D187"/>
    <mergeCell ref="E187:N187"/>
    <mergeCell ref="R187:U187"/>
    <mergeCell ref="B188:D188"/>
    <mergeCell ref="E188:N188"/>
    <mergeCell ref="R188:U188"/>
    <mergeCell ref="B183:D183"/>
    <mergeCell ref="H183:K183"/>
    <mergeCell ref="L183:Q183"/>
    <mergeCell ref="R183:V183"/>
    <mergeCell ref="B186:D186"/>
    <mergeCell ref="E186:N186"/>
    <mergeCell ref="R186:U186"/>
    <mergeCell ref="B195:D195"/>
    <mergeCell ref="E195:N195"/>
    <mergeCell ref="R195:U195"/>
    <mergeCell ref="B196:D196"/>
    <mergeCell ref="E196:N196"/>
    <mergeCell ref="R196:U196"/>
    <mergeCell ref="B193:D193"/>
    <mergeCell ref="E193:N193"/>
    <mergeCell ref="R193:U193"/>
    <mergeCell ref="B194:D194"/>
    <mergeCell ref="E194:N194"/>
    <mergeCell ref="R194:U194"/>
    <mergeCell ref="B191:D191"/>
    <mergeCell ref="E191:N191"/>
    <mergeCell ref="R191:U191"/>
    <mergeCell ref="B192:D192"/>
    <mergeCell ref="E192:N192"/>
    <mergeCell ref="R192:U192"/>
    <mergeCell ref="B201:D201"/>
    <mergeCell ref="E201:N201"/>
    <mergeCell ref="R201:U201"/>
    <mergeCell ref="B202:D202"/>
    <mergeCell ref="E202:N202"/>
    <mergeCell ref="R202:U202"/>
    <mergeCell ref="B199:D199"/>
    <mergeCell ref="E199:N199"/>
    <mergeCell ref="R199:U199"/>
    <mergeCell ref="B200:D200"/>
    <mergeCell ref="E200:N200"/>
    <mergeCell ref="R200:U200"/>
    <mergeCell ref="B197:D197"/>
    <mergeCell ref="E197:N197"/>
    <mergeCell ref="R197:U197"/>
    <mergeCell ref="B198:D198"/>
    <mergeCell ref="E198:N198"/>
    <mergeCell ref="R198:U198"/>
    <mergeCell ref="B207:D207"/>
    <mergeCell ref="E207:N207"/>
    <mergeCell ref="R207:U207"/>
    <mergeCell ref="B208:D208"/>
    <mergeCell ref="E208:N208"/>
    <mergeCell ref="R208:U208"/>
    <mergeCell ref="B205:D205"/>
    <mergeCell ref="E205:N205"/>
    <mergeCell ref="R205:U205"/>
    <mergeCell ref="B206:D206"/>
    <mergeCell ref="E206:N206"/>
    <mergeCell ref="R206:U206"/>
    <mergeCell ref="B203:D203"/>
    <mergeCell ref="E203:N203"/>
    <mergeCell ref="R203:U203"/>
    <mergeCell ref="B204:D204"/>
    <mergeCell ref="E204:N204"/>
    <mergeCell ref="R204:U204"/>
    <mergeCell ref="B213:D213"/>
    <mergeCell ref="E213:N213"/>
    <mergeCell ref="R213:U213"/>
    <mergeCell ref="B214:D214"/>
    <mergeCell ref="E214:N214"/>
    <mergeCell ref="R214:U214"/>
    <mergeCell ref="B211:D211"/>
    <mergeCell ref="E211:N211"/>
    <mergeCell ref="R211:U211"/>
    <mergeCell ref="B212:D212"/>
    <mergeCell ref="E212:N212"/>
    <mergeCell ref="R212:U212"/>
    <mergeCell ref="B209:D209"/>
    <mergeCell ref="E209:N209"/>
    <mergeCell ref="R209:U209"/>
    <mergeCell ref="B210:D210"/>
    <mergeCell ref="E210:N210"/>
    <mergeCell ref="R210:U210"/>
    <mergeCell ref="B219:D219"/>
    <mergeCell ref="E219:N219"/>
    <mergeCell ref="R219:U219"/>
    <mergeCell ref="B220:D220"/>
    <mergeCell ref="E220:N220"/>
    <mergeCell ref="R220:U220"/>
    <mergeCell ref="B217:D217"/>
    <mergeCell ref="E217:N217"/>
    <mergeCell ref="R217:U217"/>
    <mergeCell ref="B218:D218"/>
    <mergeCell ref="E218:N218"/>
    <mergeCell ref="R218:U218"/>
    <mergeCell ref="B215:D215"/>
    <mergeCell ref="E215:N215"/>
    <mergeCell ref="R215:U215"/>
    <mergeCell ref="B216:D216"/>
    <mergeCell ref="E216:N216"/>
    <mergeCell ref="R216:U216"/>
    <mergeCell ref="B225:D225"/>
    <mergeCell ref="E225:N225"/>
    <mergeCell ref="R225:U225"/>
    <mergeCell ref="B226:D226"/>
    <mergeCell ref="E226:N226"/>
    <mergeCell ref="R226:U226"/>
    <mergeCell ref="B223:D223"/>
    <mergeCell ref="E223:N223"/>
    <mergeCell ref="R223:U223"/>
    <mergeCell ref="B224:D224"/>
    <mergeCell ref="E224:N224"/>
    <mergeCell ref="R224:U224"/>
    <mergeCell ref="B221:D221"/>
    <mergeCell ref="E221:N221"/>
    <mergeCell ref="R221:U221"/>
    <mergeCell ref="B222:D222"/>
    <mergeCell ref="E222:N222"/>
    <mergeCell ref="R222:U222"/>
    <mergeCell ref="B235:D235"/>
    <mergeCell ref="H235:K235"/>
    <mergeCell ref="L235:Q235"/>
    <mergeCell ref="B236:D236"/>
    <mergeCell ref="H236:K236"/>
    <mergeCell ref="L236:Q236"/>
    <mergeCell ref="B233:D233"/>
    <mergeCell ref="H233:K233"/>
    <mergeCell ref="L233:Q233"/>
    <mergeCell ref="B234:D234"/>
    <mergeCell ref="H234:K234"/>
    <mergeCell ref="L234:Q234"/>
    <mergeCell ref="B231:D231"/>
    <mergeCell ref="H231:K231"/>
    <mergeCell ref="L231:Q231"/>
    <mergeCell ref="B232:D232"/>
    <mergeCell ref="H232:K232"/>
    <mergeCell ref="L232:Q232"/>
    <mergeCell ref="B243:D243"/>
    <mergeCell ref="E243:N243"/>
    <mergeCell ref="Q243:V243"/>
    <mergeCell ref="B244:D244"/>
    <mergeCell ref="E244:N244"/>
    <mergeCell ref="Q244:V244"/>
    <mergeCell ref="B241:D241"/>
    <mergeCell ref="E241:N241"/>
    <mergeCell ref="Q241:V241"/>
    <mergeCell ref="B242:D242"/>
    <mergeCell ref="E242:N242"/>
    <mergeCell ref="Q242:V242"/>
    <mergeCell ref="B237:D237"/>
    <mergeCell ref="H237:K237"/>
    <mergeCell ref="L237:Q237"/>
    <mergeCell ref="B238:D238"/>
    <mergeCell ref="H238:K238"/>
    <mergeCell ref="L238:Q238"/>
    <mergeCell ref="B249:D249"/>
    <mergeCell ref="E249:N249"/>
    <mergeCell ref="Q249:V249"/>
    <mergeCell ref="B250:D250"/>
    <mergeCell ref="E250:N250"/>
    <mergeCell ref="Q250:V250"/>
    <mergeCell ref="B247:D247"/>
    <mergeCell ref="E247:N247"/>
    <mergeCell ref="Q247:V247"/>
    <mergeCell ref="B248:D248"/>
    <mergeCell ref="E248:N248"/>
    <mergeCell ref="Q248:V248"/>
    <mergeCell ref="B245:D245"/>
    <mergeCell ref="E245:N245"/>
    <mergeCell ref="Q245:V245"/>
    <mergeCell ref="B246:D246"/>
    <mergeCell ref="E246:N246"/>
    <mergeCell ref="Q246:V246"/>
    <mergeCell ref="B255:D255"/>
    <mergeCell ref="E255:N255"/>
    <mergeCell ref="Q255:V255"/>
    <mergeCell ref="B256:D256"/>
    <mergeCell ref="E256:N256"/>
    <mergeCell ref="Q256:V256"/>
    <mergeCell ref="B253:D253"/>
    <mergeCell ref="E253:N253"/>
    <mergeCell ref="Q253:V253"/>
    <mergeCell ref="B254:D254"/>
    <mergeCell ref="E254:N254"/>
    <mergeCell ref="Q254:V254"/>
    <mergeCell ref="B251:D251"/>
    <mergeCell ref="E251:N251"/>
    <mergeCell ref="Q251:V251"/>
    <mergeCell ref="B252:D252"/>
    <mergeCell ref="E252:N252"/>
    <mergeCell ref="Q252:V252"/>
    <mergeCell ref="B261:D261"/>
    <mergeCell ref="E261:N261"/>
    <mergeCell ref="Q261:V261"/>
    <mergeCell ref="B262:D262"/>
    <mergeCell ref="E262:N262"/>
    <mergeCell ref="Q262:V262"/>
    <mergeCell ref="B259:D259"/>
    <mergeCell ref="E259:N259"/>
    <mergeCell ref="Q259:V259"/>
    <mergeCell ref="B260:D260"/>
    <mergeCell ref="E260:N260"/>
    <mergeCell ref="Q260:V260"/>
    <mergeCell ref="B257:D257"/>
    <mergeCell ref="E257:N257"/>
    <mergeCell ref="Q257:V257"/>
    <mergeCell ref="B258:D258"/>
    <mergeCell ref="E258:N258"/>
    <mergeCell ref="Q258:V258"/>
    <mergeCell ref="B267:D267"/>
    <mergeCell ref="E267:N267"/>
    <mergeCell ref="Q267:V267"/>
    <mergeCell ref="B268:D268"/>
    <mergeCell ref="E268:N268"/>
    <mergeCell ref="Q268:V268"/>
    <mergeCell ref="B265:D265"/>
    <mergeCell ref="E265:N265"/>
    <mergeCell ref="Q265:V265"/>
    <mergeCell ref="B266:D266"/>
    <mergeCell ref="E266:N266"/>
    <mergeCell ref="Q266:V266"/>
    <mergeCell ref="B263:D263"/>
    <mergeCell ref="E263:N263"/>
    <mergeCell ref="Q263:V263"/>
    <mergeCell ref="B264:D264"/>
    <mergeCell ref="E264:N264"/>
    <mergeCell ref="Q264:V264"/>
    <mergeCell ref="B273:D273"/>
    <mergeCell ref="E273:N273"/>
    <mergeCell ref="Q273:V273"/>
    <mergeCell ref="B274:D274"/>
    <mergeCell ref="E274:N274"/>
    <mergeCell ref="Q274:V274"/>
    <mergeCell ref="B271:D271"/>
    <mergeCell ref="E271:N271"/>
    <mergeCell ref="Q271:V271"/>
    <mergeCell ref="B272:D272"/>
    <mergeCell ref="E272:N272"/>
    <mergeCell ref="Q272:V272"/>
    <mergeCell ref="B269:D269"/>
    <mergeCell ref="E269:N269"/>
    <mergeCell ref="Q269:V269"/>
    <mergeCell ref="B270:D270"/>
    <mergeCell ref="E270:N270"/>
    <mergeCell ref="Q270:V270"/>
    <mergeCell ref="B279:D279"/>
    <mergeCell ref="E279:N279"/>
    <mergeCell ref="Q279:V279"/>
    <mergeCell ref="B280:D280"/>
    <mergeCell ref="E280:N280"/>
    <mergeCell ref="Q280:V280"/>
    <mergeCell ref="B277:D277"/>
    <mergeCell ref="E277:N277"/>
    <mergeCell ref="Q277:V277"/>
    <mergeCell ref="B278:D278"/>
    <mergeCell ref="E278:N278"/>
    <mergeCell ref="Q278:V278"/>
    <mergeCell ref="B275:D275"/>
    <mergeCell ref="E275:N275"/>
    <mergeCell ref="Q275:V275"/>
    <mergeCell ref="B276:D276"/>
    <mergeCell ref="E276:N276"/>
    <mergeCell ref="Q276:V276"/>
    <mergeCell ref="B285:D285"/>
    <mergeCell ref="E285:N285"/>
    <mergeCell ref="Q285:V285"/>
    <mergeCell ref="B286:D286"/>
    <mergeCell ref="E286:N286"/>
    <mergeCell ref="Q286:V286"/>
    <mergeCell ref="B283:D283"/>
    <mergeCell ref="E283:N283"/>
    <mergeCell ref="Q283:V283"/>
    <mergeCell ref="B284:D284"/>
    <mergeCell ref="E284:N284"/>
    <mergeCell ref="Q284:V284"/>
    <mergeCell ref="B281:D281"/>
    <mergeCell ref="E281:N281"/>
    <mergeCell ref="Q281:V281"/>
    <mergeCell ref="B282:D282"/>
    <mergeCell ref="E282:N282"/>
    <mergeCell ref="Q282:V282"/>
    <mergeCell ref="B291:D291"/>
    <mergeCell ref="E291:N291"/>
    <mergeCell ref="Q291:V291"/>
    <mergeCell ref="B296:D296"/>
    <mergeCell ref="H296:K296"/>
    <mergeCell ref="N296:R296"/>
    <mergeCell ref="B289:D289"/>
    <mergeCell ref="E289:N289"/>
    <mergeCell ref="Q289:V289"/>
    <mergeCell ref="B290:D290"/>
    <mergeCell ref="E290:N290"/>
    <mergeCell ref="Q290:V290"/>
    <mergeCell ref="B287:D287"/>
    <mergeCell ref="E287:N287"/>
    <mergeCell ref="Q287:V287"/>
    <mergeCell ref="B288:D288"/>
    <mergeCell ref="E288:N288"/>
    <mergeCell ref="Q288:V288"/>
    <mergeCell ref="B301:D301"/>
    <mergeCell ref="H301:K301"/>
    <mergeCell ref="N301:R301"/>
    <mergeCell ref="B302:D302"/>
    <mergeCell ref="H302:K302"/>
    <mergeCell ref="N302:R302"/>
    <mergeCell ref="B299:D299"/>
    <mergeCell ref="H299:K299"/>
    <mergeCell ref="N299:R299"/>
    <mergeCell ref="B300:D300"/>
    <mergeCell ref="H300:K300"/>
    <mergeCell ref="N300:R300"/>
    <mergeCell ref="B297:D297"/>
    <mergeCell ref="H297:K297"/>
    <mergeCell ref="N297:R297"/>
    <mergeCell ref="B298:D298"/>
    <mergeCell ref="H298:K298"/>
    <mergeCell ref="N298:R298"/>
    <mergeCell ref="B309:D309"/>
    <mergeCell ref="E309:N309"/>
    <mergeCell ref="Q309:V309"/>
    <mergeCell ref="B310:D310"/>
    <mergeCell ref="E310:N310"/>
    <mergeCell ref="Q310:V310"/>
    <mergeCell ref="B307:D307"/>
    <mergeCell ref="E307:N307"/>
    <mergeCell ref="Q307:V307"/>
    <mergeCell ref="B308:D308"/>
    <mergeCell ref="E308:N308"/>
    <mergeCell ref="Q308:V308"/>
    <mergeCell ref="B305:D305"/>
    <mergeCell ref="E305:N305"/>
    <mergeCell ref="Q305:V305"/>
    <mergeCell ref="B306:D306"/>
    <mergeCell ref="E306:N306"/>
    <mergeCell ref="Q306:V306"/>
    <mergeCell ref="B315:D315"/>
    <mergeCell ref="E315:N315"/>
    <mergeCell ref="Q315:V315"/>
    <mergeCell ref="B316:D316"/>
    <mergeCell ref="E316:N316"/>
    <mergeCell ref="Q316:V316"/>
    <mergeCell ref="B313:D313"/>
    <mergeCell ref="E313:N313"/>
    <mergeCell ref="Q313:V313"/>
    <mergeCell ref="B314:D314"/>
    <mergeCell ref="E314:N314"/>
    <mergeCell ref="Q314:V314"/>
    <mergeCell ref="B311:D311"/>
    <mergeCell ref="E311:N311"/>
    <mergeCell ref="Q311:V311"/>
    <mergeCell ref="B312:D312"/>
    <mergeCell ref="E312:N312"/>
    <mergeCell ref="Q312:V312"/>
    <mergeCell ref="B321:D321"/>
    <mergeCell ref="E321:N321"/>
    <mergeCell ref="Q321:V321"/>
    <mergeCell ref="B322:D322"/>
    <mergeCell ref="E322:N322"/>
    <mergeCell ref="Q322:V322"/>
    <mergeCell ref="B319:D319"/>
    <mergeCell ref="E319:N319"/>
    <mergeCell ref="Q319:V319"/>
    <mergeCell ref="B320:D320"/>
    <mergeCell ref="E320:N320"/>
    <mergeCell ref="Q320:V320"/>
    <mergeCell ref="B317:D317"/>
    <mergeCell ref="E317:N317"/>
    <mergeCell ref="Q317:V317"/>
    <mergeCell ref="B318:D318"/>
    <mergeCell ref="E318:N318"/>
    <mergeCell ref="Q318:V318"/>
    <mergeCell ref="B327:D327"/>
    <mergeCell ref="E327:N327"/>
    <mergeCell ref="Q327:V327"/>
    <mergeCell ref="B328:D328"/>
    <mergeCell ref="E328:N328"/>
    <mergeCell ref="Q328:V328"/>
    <mergeCell ref="B325:D325"/>
    <mergeCell ref="E325:N325"/>
    <mergeCell ref="Q325:V325"/>
    <mergeCell ref="B326:D326"/>
    <mergeCell ref="E326:N326"/>
    <mergeCell ref="Q326:V326"/>
    <mergeCell ref="B323:D323"/>
    <mergeCell ref="E323:N323"/>
    <mergeCell ref="Q323:V323"/>
    <mergeCell ref="B324:D324"/>
    <mergeCell ref="E324:N324"/>
    <mergeCell ref="Q324:V324"/>
    <mergeCell ref="B333:D333"/>
    <mergeCell ref="E333:N333"/>
    <mergeCell ref="Q333:V333"/>
    <mergeCell ref="B334:D334"/>
    <mergeCell ref="E334:N334"/>
    <mergeCell ref="Q334:V334"/>
    <mergeCell ref="B331:D331"/>
    <mergeCell ref="E331:N331"/>
    <mergeCell ref="Q331:V331"/>
    <mergeCell ref="B332:D332"/>
    <mergeCell ref="E332:N332"/>
    <mergeCell ref="Q332:V332"/>
    <mergeCell ref="B329:D329"/>
    <mergeCell ref="E329:N329"/>
    <mergeCell ref="Q329:V329"/>
    <mergeCell ref="B330:D330"/>
    <mergeCell ref="E330:N330"/>
    <mergeCell ref="Q330:V330"/>
    <mergeCell ref="B339:D339"/>
    <mergeCell ref="E339:N339"/>
    <mergeCell ref="Q339:V339"/>
    <mergeCell ref="B340:D340"/>
    <mergeCell ref="E340:N340"/>
    <mergeCell ref="Q340:V340"/>
    <mergeCell ref="B337:D337"/>
    <mergeCell ref="E337:N337"/>
    <mergeCell ref="Q337:V337"/>
    <mergeCell ref="B338:D338"/>
    <mergeCell ref="E338:N338"/>
    <mergeCell ref="Q338:V338"/>
    <mergeCell ref="B335:D335"/>
    <mergeCell ref="E335:N335"/>
    <mergeCell ref="Q335:V335"/>
    <mergeCell ref="B336:D336"/>
    <mergeCell ref="E336:N336"/>
    <mergeCell ref="Q336:V336"/>
    <mergeCell ref="B345:D345"/>
    <mergeCell ref="E345:N345"/>
    <mergeCell ref="Q345:V345"/>
    <mergeCell ref="B346:D346"/>
    <mergeCell ref="E346:N346"/>
    <mergeCell ref="Q346:V346"/>
    <mergeCell ref="B343:D343"/>
    <mergeCell ref="E343:N343"/>
    <mergeCell ref="Q343:V343"/>
    <mergeCell ref="B344:D344"/>
    <mergeCell ref="E344:N344"/>
    <mergeCell ref="Q344:V344"/>
    <mergeCell ref="B341:D341"/>
    <mergeCell ref="E341:N341"/>
    <mergeCell ref="Q341:V341"/>
    <mergeCell ref="B342:D342"/>
    <mergeCell ref="E342:N342"/>
    <mergeCell ref="Q342:V342"/>
    <mergeCell ref="B351:D351"/>
    <mergeCell ref="E351:N351"/>
    <mergeCell ref="Q351:V351"/>
    <mergeCell ref="B352:D352"/>
    <mergeCell ref="E352:N352"/>
    <mergeCell ref="Q352:V352"/>
    <mergeCell ref="B349:D349"/>
    <mergeCell ref="E349:N349"/>
    <mergeCell ref="Q349:V349"/>
    <mergeCell ref="B350:D350"/>
    <mergeCell ref="E350:N350"/>
    <mergeCell ref="Q350:V350"/>
    <mergeCell ref="B347:D347"/>
    <mergeCell ref="E347:N347"/>
    <mergeCell ref="Q347:V347"/>
    <mergeCell ref="B348:D348"/>
    <mergeCell ref="E348:N348"/>
    <mergeCell ref="Q348:V348"/>
    <mergeCell ref="B361:D361"/>
    <mergeCell ref="H361:K361"/>
    <mergeCell ref="L361:Q361"/>
    <mergeCell ref="R361:V361"/>
    <mergeCell ref="B362:D362"/>
    <mergeCell ref="H362:K362"/>
    <mergeCell ref="L362:Q362"/>
    <mergeCell ref="R362:V362"/>
    <mergeCell ref="B355:D355"/>
    <mergeCell ref="E355:N355"/>
    <mergeCell ref="Q355:V355"/>
    <mergeCell ref="B360:D360"/>
    <mergeCell ref="H360:K360"/>
    <mergeCell ref="L360:Q360"/>
    <mergeCell ref="R360:V360"/>
    <mergeCell ref="B353:D353"/>
    <mergeCell ref="E353:N353"/>
    <mergeCell ref="Q353:V353"/>
    <mergeCell ref="B354:D354"/>
    <mergeCell ref="E354:N354"/>
    <mergeCell ref="Q354:V354"/>
    <mergeCell ref="B367:D367"/>
    <mergeCell ref="H367:K367"/>
    <mergeCell ref="L367:Q367"/>
    <mergeCell ref="R367:V367"/>
    <mergeCell ref="B368:D368"/>
    <mergeCell ref="H368:K368"/>
    <mergeCell ref="L368:Q368"/>
    <mergeCell ref="R368:V368"/>
    <mergeCell ref="B365:D365"/>
    <mergeCell ref="H365:K365"/>
    <mergeCell ref="L365:Q365"/>
    <mergeCell ref="R365:V365"/>
    <mergeCell ref="B366:D366"/>
    <mergeCell ref="H366:K366"/>
    <mergeCell ref="L366:Q366"/>
    <mergeCell ref="R366:V366"/>
    <mergeCell ref="B363:D363"/>
    <mergeCell ref="H363:K363"/>
    <mergeCell ref="L363:Q363"/>
    <mergeCell ref="R363:V363"/>
    <mergeCell ref="B364:D364"/>
    <mergeCell ref="H364:K364"/>
    <mergeCell ref="L364:Q364"/>
    <mergeCell ref="R364:V364"/>
    <mergeCell ref="B373:D373"/>
    <mergeCell ref="H373:K373"/>
    <mergeCell ref="L373:Q373"/>
    <mergeCell ref="R373:V373"/>
    <mergeCell ref="B374:D374"/>
    <mergeCell ref="H374:K374"/>
    <mergeCell ref="L374:Q374"/>
    <mergeCell ref="R374:V374"/>
    <mergeCell ref="B371:D371"/>
    <mergeCell ref="H371:K371"/>
    <mergeCell ref="L371:Q371"/>
    <mergeCell ref="R371:V371"/>
    <mergeCell ref="B372:D372"/>
    <mergeCell ref="H372:K372"/>
    <mergeCell ref="L372:Q372"/>
    <mergeCell ref="R372:V372"/>
    <mergeCell ref="B369:D369"/>
    <mergeCell ref="H369:K369"/>
    <mergeCell ref="L369:Q369"/>
    <mergeCell ref="R369:V369"/>
    <mergeCell ref="B370:D370"/>
    <mergeCell ref="H370:K370"/>
    <mergeCell ref="L370:Q370"/>
    <mergeCell ref="R370:V370"/>
    <mergeCell ref="B381:D381"/>
    <mergeCell ref="E381:N381"/>
    <mergeCell ref="R381:W381"/>
    <mergeCell ref="B382:D382"/>
    <mergeCell ref="E382:N382"/>
    <mergeCell ref="R382:W382"/>
    <mergeCell ref="B377:D377"/>
    <mergeCell ref="H377:K377"/>
    <mergeCell ref="L377:Q377"/>
    <mergeCell ref="R377:V377"/>
    <mergeCell ref="B378:D378"/>
    <mergeCell ref="H378:K378"/>
    <mergeCell ref="L378:Q378"/>
    <mergeCell ref="R378:V378"/>
    <mergeCell ref="B375:D375"/>
    <mergeCell ref="H375:K375"/>
    <mergeCell ref="L375:Q375"/>
    <mergeCell ref="R375:V375"/>
    <mergeCell ref="B376:D376"/>
    <mergeCell ref="H376:K376"/>
    <mergeCell ref="L376:Q376"/>
    <mergeCell ref="R376:V376"/>
    <mergeCell ref="B387:D387"/>
    <mergeCell ref="E387:N387"/>
    <mergeCell ref="R387:W387"/>
    <mergeCell ref="B388:D388"/>
    <mergeCell ref="E388:N388"/>
    <mergeCell ref="R388:W388"/>
    <mergeCell ref="B385:D385"/>
    <mergeCell ref="E385:N385"/>
    <mergeCell ref="R385:W385"/>
    <mergeCell ref="B386:D386"/>
    <mergeCell ref="E386:N386"/>
    <mergeCell ref="R386:W386"/>
    <mergeCell ref="B383:D383"/>
    <mergeCell ref="E383:N383"/>
    <mergeCell ref="R383:W383"/>
    <mergeCell ref="B384:D384"/>
    <mergeCell ref="E384:N384"/>
    <mergeCell ref="R384:W384"/>
    <mergeCell ref="B393:D393"/>
    <mergeCell ref="E393:N393"/>
    <mergeCell ref="R393:W393"/>
    <mergeCell ref="B394:D394"/>
    <mergeCell ref="E394:N394"/>
    <mergeCell ref="R394:W394"/>
    <mergeCell ref="B391:D391"/>
    <mergeCell ref="E391:N391"/>
    <mergeCell ref="R391:W391"/>
    <mergeCell ref="B392:D392"/>
    <mergeCell ref="E392:N392"/>
    <mergeCell ref="R392:W392"/>
    <mergeCell ref="B389:D389"/>
    <mergeCell ref="E389:N389"/>
    <mergeCell ref="R389:W389"/>
    <mergeCell ref="B390:D390"/>
    <mergeCell ref="E390:N390"/>
    <mergeCell ref="R390:W390"/>
    <mergeCell ref="B399:D399"/>
    <mergeCell ref="E399:N399"/>
    <mergeCell ref="R399:W399"/>
    <mergeCell ref="B400:D400"/>
    <mergeCell ref="E400:N400"/>
    <mergeCell ref="R400:W400"/>
    <mergeCell ref="B397:D397"/>
    <mergeCell ref="E397:N397"/>
    <mergeCell ref="R397:W397"/>
    <mergeCell ref="B398:D398"/>
    <mergeCell ref="E398:N398"/>
    <mergeCell ref="R398:W398"/>
    <mergeCell ref="B395:D395"/>
    <mergeCell ref="E395:N395"/>
    <mergeCell ref="R395:W395"/>
    <mergeCell ref="B396:D396"/>
    <mergeCell ref="E396:N396"/>
    <mergeCell ref="R396:W396"/>
    <mergeCell ref="B405:D405"/>
    <mergeCell ref="E405:N405"/>
    <mergeCell ref="R405:W405"/>
    <mergeCell ref="B406:D406"/>
    <mergeCell ref="E406:N406"/>
    <mergeCell ref="R406:W406"/>
    <mergeCell ref="B403:D403"/>
    <mergeCell ref="E403:N403"/>
    <mergeCell ref="R403:W403"/>
    <mergeCell ref="B404:D404"/>
    <mergeCell ref="E404:N404"/>
    <mergeCell ref="R404:W404"/>
    <mergeCell ref="B401:D401"/>
    <mergeCell ref="E401:N401"/>
    <mergeCell ref="R401:W401"/>
    <mergeCell ref="B402:D402"/>
    <mergeCell ref="E402:N402"/>
    <mergeCell ref="R402:W402"/>
    <mergeCell ref="B411:D411"/>
    <mergeCell ref="E411:N411"/>
    <mergeCell ref="R411:W411"/>
    <mergeCell ref="B412:D412"/>
    <mergeCell ref="E412:N412"/>
    <mergeCell ref="R412:W412"/>
    <mergeCell ref="B409:D409"/>
    <mergeCell ref="E409:N409"/>
    <mergeCell ref="R409:W409"/>
    <mergeCell ref="B410:D410"/>
    <mergeCell ref="E410:N410"/>
    <mergeCell ref="R410:W410"/>
    <mergeCell ref="B407:D407"/>
    <mergeCell ref="E407:N407"/>
    <mergeCell ref="R407:W407"/>
    <mergeCell ref="B408:D408"/>
    <mergeCell ref="E408:N408"/>
    <mergeCell ref="R408:W408"/>
    <mergeCell ref="B417:D417"/>
    <mergeCell ref="E417:N417"/>
    <mergeCell ref="R417:W417"/>
    <mergeCell ref="B418:D418"/>
    <mergeCell ref="E418:N418"/>
    <mergeCell ref="R418:W418"/>
    <mergeCell ref="B415:D415"/>
    <mergeCell ref="E415:N415"/>
    <mergeCell ref="R415:W415"/>
    <mergeCell ref="B416:D416"/>
    <mergeCell ref="E416:N416"/>
    <mergeCell ref="R416:W416"/>
    <mergeCell ref="B413:D413"/>
    <mergeCell ref="E413:N413"/>
    <mergeCell ref="R413:W413"/>
    <mergeCell ref="B414:D414"/>
    <mergeCell ref="E414:N414"/>
    <mergeCell ref="R414:W414"/>
    <mergeCell ref="B423:D423"/>
    <mergeCell ref="E423:N423"/>
    <mergeCell ref="R423:W423"/>
    <mergeCell ref="B424:D424"/>
    <mergeCell ref="E424:N424"/>
    <mergeCell ref="R424:W424"/>
    <mergeCell ref="B421:D421"/>
    <mergeCell ref="E421:N421"/>
    <mergeCell ref="R421:W421"/>
    <mergeCell ref="B422:D422"/>
    <mergeCell ref="E422:N422"/>
    <mergeCell ref="R422:W422"/>
    <mergeCell ref="B419:D419"/>
    <mergeCell ref="E419:N419"/>
    <mergeCell ref="R419:W419"/>
    <mergeCell ref="B420:D420"/>
    <mergeCell ref="E420:N420"/>
    <mergeCell ref="R420:W420"/>
    <mergeCell ref="B429:D429"/>
    <mergeCell ref="E429:N429"/>
    <mergeCell ref="R429:W429"/>
    <mergeCell ref="B430:D430"/>
    <mergeCell ref="E430:N430"/>
    <mergeCell ref="R430:W430"/>
    <mergeCell ref="B427:D427"/>
    <mergeCell ref="E427:N427"/>
    <mergeCell ref="R427:W427"/>
    <mergeCell ref="B428:D428"/>
    <mergeCell ref="E428:N428"/>
    <mergeCell ref="R428:W428"/>
    <mergeCell ref="B425:D425"/>
    <mergeCell ref="E425:N425"/>
    <mergeCell ref="R425:W425"/>
    <mergeCell ref="B426:D426"/>
    <mergeCell ref="E426:N426"/>
    <mergeCell ref="R426:W426"/>
    <mergeCell ref="B435:D435"/>
    <mergeCell ref="E435:N435"/>
    <mergeCell ref="R435:W435"/>
    <mergeCell ref="B436:D436"/>
    <mergeCell ref="E436:N436"/>
    <mergeCell ref="R436:W436"/>
    <mergeCell ref="B433:D433"/>
    <mergeCell ref="E433:N433"/>
    <mergeCell ref="R433:W433"/>
    <mergeCell ref="B434:D434"/>
    <mergeCell ref="E434:N434"/>
    <mergeCell ref="R434:W434"/>
    <mergeCell ref="B431:D431"/>
    <mergeCell ref="E431:N431"/>
    <mergeCell ref="R431:W431"/>
    <mergeCell ref="B432:D432"/>
    <mergeCell ref="E432:N432"/>
    <mergeCell ref="R432:W432"/>
    <mergeCell ref="B441:D441"/>
    <mergeCell ref="E441:N441"/>
    <mergeCell ref="R441:W441"/>
    <mergeCell ref="B442:D442"/>
    <mergeCell ref="E442:N442"/>
    <mergeCell ref="R442:W442"/>
    <mergeCell ref="B439:D439"/>
    <mergeCell ref="E439:N439"/>
    <mergeCell ref="R439:W439"/>
    <mergeCell ref="B440:D440"/>
    <mergeCell ref="E440:N440"/>
    <mergeCell ref="R440:W440"/>
    <mergeCell ref="B437:D437"/>
    <mergeCell ref="E437:N437"/>
    <mergeCell ref="R437:W437"/>
    <mergeCell ref="B438:D438"/>
    <mergeCell ref="E438:N438"/>
    <mergeCell ref="R438:W438"/>
    <mergeCell ref="B447:D447"/>
    <mergeCell ref="E447:N447"/>
    <mergeCell ref="R447:W447"/>
    <mergeCell ref="B448:D448"/>
    <mergeCell ref="E448:N448"/>
    <mergeCell ref="R448:W448"/>
    <mergeCell ref="B445:D445"/>
    <mergeCell ref="E445:N445"/>
    <mergeCell ref="R445:W445"/>
    <mergeCell ref="B446:D446"/>
    <mergeCell ref="E446:N446"/>
    <mergeCell ref="R446:W446"/>
    <mergeCell ref="B443:D443"/>
    <mergeCell ref="E443:N443"/>
    <mergeCell ref="R443:W443"/>
    <mergeCell ref="B444:D444"/>
    <mergeCell ref="E444:N444"/>
    <mergeCell ref="R444:W444"/>
    <mergeCell ref="B453:D453"/>
    <mergeCell ref="E453:N453"/>
    <mergeCell ref="R453:W453"/>
    <mergeCell ref="B454:D454"/>
    <mergeCell ref="E454:N454"/>
    <mergeCell ref="R454:W454"/>
    <mergeCell ref="B451:D451"/>
    <mergeCell ref="E451:N451"/>
    <mergeCell ref="R451:W451"/>
    <mergeCell ref="B452:D452"/>
    <mergeCell ref="E452:N452"/>
    <mergeCell ref="R452:W452"/>
    <mergeCell ref="B449:D449"/>
    <mergeCell ref="E449:N449"/>
    <mergeCell ref="R449:W449"/>
    <mergeCell ref="B450:D450"/>
    <mergeCell ref="E450:N450"/>
    <mergeCell ref="R450:W450"/>
    <mergeCell ref="B459:D459"/>
    <mergeCell ref="E459:N459"/>
    <mergeCell ref="R459:W459"/>
    <mergeCell ref="B460:D460"/>
    <mergeCell ref="E460:N460"/>
    <mergeCell ref="R460:W460"/>
    <mergeCell ref="B457:D457"/>
    <mergeCell ref="E457:N457"/>
    <mergeCell ref="R457:W457"/>
    <mergeCell ref="B458:D458"/>
    <mergeCell ref="E458:N458"/>
    <mergeCell ref="R458:W458"/>
    <mergeCell ref="B455:D455"/>
    <mergeCell ref="E455:N455"/>
    <mergeCell ref="R455:W455"/>
    <mergeCell ref="B456:D456"/>
    <mergeCell ref="E456:N456"/>
    <mergeCell ref="R456:W456"/>
    <mergeCell ref="B465:D465"/>
    <mergeCell ref="E465:N465"/>
    <mergeCell ref="R465:W465"/>
    <mergeCell ref="B466:D466"/>
    <mergeCell ref="E466:N466"/>
    <mergeCell ref="R466:W466"/>
    <mergeCell ref="B463:D463"/>
    <mergeCell ref="E463:N463"/>
    <mergeCell ref="R463:W463"/>
    <mergeCell ref="B464:D464"/>
    <mergeCell ref="E464:N464"/>
    <mergeCell ref="R464:W464"/>
    <mergeCell ref="B461:D461"/>
    <mergeCell ref="E461:N461"/>
    <mergeCell ref="R461:W461"/>
    <mergeCell ref="B462:D462"/>
    <mergeCell ref="E462:N462"/>
    <mergeCell ref="R462:W462"/>
    <mergeCell ref="B471:D471"/>
    <mergeCell ref="E471:N471"/>
    <mergeCell ref="R471:W471"/>
    <mergeCell ref="B472:D472"/>
    <mergeCell ref="E472:N472"/>
    <mergeCell ref="R472:W472"/>
    <mergeCell ref="B469:D469"/>
    <mergeCell ref="E469:N469"/>
    <mergeCell ref="R469:W469"/>
    <mergeCell ref="B470:D470"/>
    <mergeCell ref="E470:N470"/>
    <mergeCell ref="R470:W470"/>
    <mergeCell ref="B467:D467"/>
    <mergeCell ref="E467:N467"/>
    <mergeCell ref="R467:W467"/>
    <mergeCell ref="B468:D468"/>
    <mergeCell ref="E468:N468"/>
    <mergeCell ref="R468:W468"/>
    <mergeCell ref="B477:D477"/>
    <mergeCell ref="E477:N477"/>
    <mergeCell ref="R477:W477"/>
    <mergeCell ref="B478:D478"/>
    <mergeCell ref="E478:N478"/>
    <mergeCell ref="R478:W478"/>
    <mergeCell ref="B475:D475"/>
    <mergeCell ref="E475:N475"/>
    <mergeCell ref="R475:W475"/>
    <mergeCell ref="B476:D476"/>
    <mergeCell ref="E476:N476"/>
    <mergeCell ref="R476:W476"/>
    <mergeCell ref="B473:D473"/>
    <mergeCell ref="E473:N473"/>
    <mergeCell ref="R473:W473"/>
    <mergeCell ref="B474:D474"/>
    <mergeCell ref="E474:N474"/>
    <mergeCell ref="R474:W474"/>
    <mergeCell ref="B483:D483"/>
    <mergeCell ref="E483:N483"/>
    <mergeCell ref="R483:W483"/>
    <mergeCell ref="B484:D484"/>
    <mergeCell ref="E484:N484"/>
    <mergeCell ref="R484:W484"/>
    <mergeCell ref="B481:D481"/>
    <mergeCell ref="E481:N481"/>
    <mergeCell ref="R481:W481"/>
    <mergeCell ref="B482:D482"/>
    <mergeCell ref="E482:N482"/>
    <mergeCell ref="R482:W482"/>
    <mergeCell ref="B479:D479"/>
    <mergeCell ref="E479:N479"/>
    <mergeCell ref="R479:W479"/>
    <mergeCell ref="B480:D480"/>
    <mergeCell ref="E480:N480"/>
    <mergeCell ref="R480:W480"/>
    <mergeCell ref="B489:D489"/>
    <mergeCell ref="E489:N489"/>
    <mergeCell ref="R489:W489"/>
    <mergeCell ref="B490:D490"/>
    <mergeCell ref="E490:N490"/>
    <mergeCell ref="R490:W490"/>
    <mergeCell ref="B487:D487"/>
    <mergeCell ref="E487:N487"/>
    <mergeCell ref="R487:W487"/>
    <mergeCell ref="B488:D488"/>
    <mergeCell ref="E488:N488"/>
    <mergeCell ref="R488:W488"/>
    <mergeCell ref="B485:D485"/>
    <mergeCell ref="E485:N485"/>
    <mergeCell ref="R485:W485"/>
    <mergeCell ref="B486:D486"/>
    <mergeCell ref="E486:N486"/>
    <mergeCell ref="R486:W486"/>
    <mergeCell ref="B495:D495"/>
    <mergeCell ref="E495:N495"/>
    <mergeCell ref="R495:W495"/>
    <mergeCell ref="B496:D496"/>
    <mergeCell ref="E496:N496"/>
    <mergeCell ref="R496:W496"/>
    <mergeCell ref="B493:D493"/>
    <mergeCell ref="E493:N493"/>
    <mergeCell ref="R493:W493"/>
    <mergeCell ref="B494:D494"/>
    <mergeCell ref="E494:N494"/>
    <mergeCell ref="R494:W494"/>
    <mergeCell ref="B491:D491"/>
    <mergeCell ref="E491:N491"/>
    <mergeCell ref="R491:W491"/>
    <mergeCell ref="B492:D492"/>
    <mergeCell ref="E492:N492"/>
    <mergeCell ref="R492:W492"/>
    <mergeCell ref="B501:D501"/>
    <mergeCell ref="E501:N501"/>
    <mergeCell ref="R501:W501"/>
    <mergeCell ref="B502:D502"/>
    <mergeCell ref="E502:N502"/>
    <mergeCell ref="R502:W502"/>
    <mergeCell ref="B499:D499"/>
    <mergeCell ref="E499:N499"/>
    <mergeCell ref="R499:W499"/>
    <mergeCell ref="B500:D500"/>
    <mergeCell ref="E500:N500"/>
    <mergeCell ref="R500:W500"/>
    <mergeCell ref="B497:D497"/>
    <mergeCell ref="E497:N497"/>
    <mergeCell ref="R497:W497"/>
    <mergeCell ref="B498:D498"/>
    <mergeCell ref="E498:N498"/>
    <mergeCell ref="R498:W498"/>
    <mergeCell ref="B507:D507"/>
    <mergeCell ref="E507:N507"/>
    <mergeCell ref="R507:W507"/>
    <mergeCell ref="B508:D508"/>
    <mergeCell ref="E508:N508"/>
    <mergeCell ref="R508:W508"/>
    <mergeCell ref="B505:D505"/>
    <mergeCell ref="E505:N505"/>
    <mergeCell ref="R505:W505"/>
    <mergeCell ref="B506:D506"/>
    <mergeCell ref="E506:N506"/>
    <mergeCell ref="R506:W506"/>
    <mergeCell ref="B503:D503"/>
    <mergeCell ref="E503:N503"/>
    <mergeCell ref="R503:W503"/>
    <mergeCell ref="B504:D504"/>
    <mergeCell ref="E504:N504"/>
    <mergeCell ref="R504:W504"/>
    <mergeCell ref="B513:D513"/>
    <mergeCell ref="E513:N513"/>
    <mergeCell ref="R513:W513"/>
    <mergeCell ref="B514:D514"/>
    <mergeCell ref="E514:N514"/>
    <mergeCell ref="R514:W514"/>
    <mergeCell ref="B511:D511"/>
    <mergeCell ref="E511:N511"/>
    <mergeCell ref="R511:W511"/>
    <mergeCell ref="B512:D512"/>
    <mergeCell ref="E512:N512"/>
    <mergeCell ref="R512:W512"/>
    <mergeCell ref="B509:D509"/>
    <mergeCell ref="E509:N509"/>
    <mergeCell ref="R509:W509"/>
    <mergeCell ref="B510:D510"/>
    <mergeCell ref="E510:N510"/>
    <mergeCell ref="R510:W510"/>
    <mergeCell ref="B519:D519"/>
    <mergeCell ref="E519:N519"/>
    <mergeCell ref="R519:W519"/>
    <mergeCell ref="B520:D520"/>
    <mergeCell ref="E520:N520"/>
    <mergeCell ref="R520:W520"/>
    <mergeCell ref="B517:D517"/>
    <mergeCell ref="E517:N517"/>
    <mergeCell ref="R517:W517"/>
    <mergeCell ref="B518:D518"/>
    <mergeCell ref="E518:N518"/>
    <mergeCell ref="R518:W518"/>
    <mergeCell ref="B515:D515"/>
    <mergeCell ref="E515:N515"/>
    <mergeCell ref="R515:W515"/>
    <mergeCell ref="B516:D516"/>
    <mergeCell ref="E516:N516"/>
    <mergeCell ref="R516:W516"/>
    <mergeCell ref="B525:D525"/>
    <mergeCell ref="E525:N525"/>
    <mergeCell ref="R525:W525"/>
    <mergeCell ref="B526:D526"/>
    <mergeCell ref="E526:N526"/>
    <mergeCell ref="R526:W526"/>
    <mergeCell ref="B523:D523"/>
    <mergeCell ref="E523:N523"/>
    <mergeCell ref="R523:W523"/>
    <mergeCell ref="B524:D524"/>
    <mergeCell ref="E524:N524"/>
    <mergeCell ref="R524:W524"/>
    <mergeCell ref="B521:D521"/>
    <mergeCell ref="E521:N521"/>
    <mergeCell ref="R521:W521"/>
    <mergeCell ref="B522:D522"/>
    <mergeCell ref="E522:N522"/>
    <mergeCell ref="R522:W522"/>
    <mergeCell ref="B531:D531"/>
    <mergeCell ref="E531:N531"/>
    <mergeCell ref="R531:W531"/>
    <mergeCell ref="B532:D532"/>
    <mergeCell ref="E532:N532"/>
    <mergeCell ref="R532:W532"/>
    <mergeCell ref="B529:D529"/>
    <mergeCell ref="E529:N529"/>
    <mergeCell ref="R529:W529"/>
    <mergeCell ref="B530:D530"/>
    <mergeCell ref="E530:N530"/>
    <mergeCell ref="R530:W530"/>
    <mergeCell ref="B527:D527"/>
    <mergeCell ref="E527:N527"/>
    <mergeCell ref="R527:W527"/>
    <mergeCell ref="B528:D528"/>
    <mergeCell ref="E528:N528"/>
    <mergeCell ref="R528:W528"/>
    <mergeCell ref="B537:D537"/>
    <mergeCell ref="E537:N537"/>
    <mergeCell ref="R537:W537"/>
    <mergeCell ref="B538:D538"/>
    <mergeCell ref="E538:N538"/>
    <mergeCell ref="R538:W538"/>
    <mergeCell ref="B535:D535"/>
    <mergeCell ref="E535:N535"/>
    <mergeCell ref="R535:W535"/>
    <mergeCell ref="B536:D536"/>
    <mergeCell ref="E536:N536"/>
    <mergeCell ref="R536:W536"/>
    <mergeCell ref="B533:D533"/>
    <mergeCell ref="E533:N533"/>
    <mergeCell ref="R533:W533"/>
    <mergeCell ref="B534:D534"/>
    <mergeCell ref="E534:N534"/>
    <mergeCell ref="R534:W534"/>
    <mergeCell ref="B543:D543"/>
    <mergeCell ref="E543:N543"/>
    <mergeCell ref="R543:W543"/>
    <mergeCell ref="B544:D544"/>
    <mergeCell ref="E544:N544"/>
    <mergeCell ref="R544:W544"/>
    <mergeCell ref="B541:D541"/>
    <mergeCell ref="E541:N541"/>
    <mergeCell ref="R541:W541"/>
    <mergeCell ref="B542:D542"/>
    <mergeCell ref="E542:N542"/>
    <mergeCell ref="R542:W542"/>
    <mergeCell ref="B539:D539"/>
    <mergeCell ref="E539:N539"/>
    <mergeCell ref="R539:W539"/>
    <mergeCell ref="B540:D540"/>
    <mergeCell ref="E540:N540"/>
    <mergeCell ref="R540:W540"/>
    <mergeCell ref="B553:D553"/>
    <mergeCell ref="H553:K553"/>
    <mergeCell ref="L553:Q553"/>
    <mergeCell ref="B554:D554"/>
    <mergeCell ref="H554:K554"/>
    <mergeCell ref="L554:Q554"/>
    <mergeCell ref="B547:D547"/>
    <mergeCell ref="E547:N547"/>
    <mergeCell ref="R547:W547"/>
    <mergeCell ref="B548:D548"/>
    <mergeCell ref="E548:N548"/>
    <mergeCell ref="R548:W548"/>
    <mergeCell ref="B545:D545"/>
    <mergeCell ref="E545:N545"/>
    <mergeCell ref="R545:W545"/>
    <mergeCell ref="B546:D546"/>
    <mergeCell ref="E546:N546"/>
    <mergeCell ref="R546:W546"/>
    <mergeCell ref="B559:D559"/>
    <mergeCell ref="H559:K559"/>
    <mergeCell ref="L559:Q559"/>
    <mergeCell ref="B560:D560"/>
    <mergeCell ref="H560:K560"/>
    <mergeCell ref="L560:Q560"/>
    <mergeCell ref="B557:D557"/>
    <mergeCell ref="H557:K557"/>
    <mergeCell ref="L557:Q557"/>
    <mergeCell ref="B558:D558"/>
    <mergeCell ref="H558:K558"/>
    <mergeCell ref="L558:Q558"/>
    <mergeCell ref="B555:D555"/>
    <mergeCell ref="H555:K555"/>
    <mergeCell ref="L555:Q555"/>
    <mergeCell ref="B556:D556"/>
    <mergeCell ref="H556:K556"/>
    <mergeCell ref="L556:Q556"/>
    <mergeCell ref="B565:D565"/>
    <mergeCell ref="H565:K565"/>
    <mergeCell ref="L565:Q565"/>
    <mergeCell ref="B566:D566"/>
    <mergeCell ref="H566:K566"/>
    <mergeCell ref="L566:Q566"/>
    <mergeCell ref="B563:D563"/>
    <mergeCell ref="H563:K563"/>
    <mergeCell ref="L563:Q563"/>
    <mergeCell ref="B564:D564"/>
    <mergeCell ref="H564:K564"/>
    <mergeCell ref="L564:Q564"/>
    <mergeCell ref="B561:D561"/>
    <mergeCell ref="H561:K561"/>
    <mergeCell ref="L561:Q561"/>
    <mergeCell ref="B562:D562"/>
    <mergeCell ref="H562:K562"/>
    <mergeCell ref="L562:Q562"/>
    <mergeCell ref="B571:D571"/>
    <mergeCell ref="H571:K571"/>
    <mergeCell ref="L571:Q571"/>
    <mergeCell ref="B572:D572"/>
    <mergeCell ref="H572:K572"/>
    <mergeCell ref="L572:Q572"/>
    <mergeCell ref="B569:D569"/>
    <mergeCell ref="H569:K569"/>
    <mergeCell ref="L569:Q569"/>
    <mergeCell ref="B570:D570"/>
    <mergeCell ref="H570:K570"/>
    <mergeCell ref="L570:Q570"/>
    <mergeCell ref="B567:D567"/>
    <mergeCell ref="H567:K567"/>
    <mergeCell ref="L567:Q567"/>
    <mergeCell ref="B568:D568"/>
    <mergeCell ref="H568:K568"/>
    <mergeCell ref="L568:Q568"/>
    <mergeCell ref="B579:D579"/>
    <mergeCell ref="E579:N579"/>
    <mergeCell ref="Q579:V579"/>
    <mergeCell ref="B580:D580"/>
    <mergeCell ref="E580:N580"/>
    <mergeCell ref="Q580:V580"/>
    <mergeCell ref="B577:D577"/>
    <mergeCell ref="E577:N577"/>
    <mergeCell ref="Q577:V577"/>
    <mergeCell ref="B578:D578"/>
    <mergeCell ref="E578:N578"/>
    <mergeCell ref="Q578:V578"/>
    <mergeCell ref="B575:D575"/>
    <mergeCell ref="E575:N575"/>
    <mergeCell ref="Q575:V575"/>
    <mergeCell ref="B576:D576"/>
    <mergeCell ref="E576:N576"/>
    <mergeCell ref="Q576:V576"/>
    <mergeCell ref="B585:D585"/>
    <mergeCell ref="E585:N585"/>
    <mergeCell ref="Q585:V585"/>
    <mergeCell ref="B586:D586"/>
    <mergeCell ref="E586:N586"/>
    <mergeCell ref="Q586:V586"/>
    <mergeCell ref="B583:D583"/>
    <mergeCell ref="E583:N583"/>
    <mergeCell ref="Q583:V583"/>
    <mergeCell ref="B584:D584"/>
    <mergeCell ref="E584:N584"/>
    <mergeCell ref="Q584:V584"/>
    <mergeCell ref="B581:D581"/>
    <mergeCell ref="E581:N581"/>
    <mergeCell ref="Q581:V581"/>
    <mergeCell ref="B582:D582"/>
    <mergeCell ref="E582:N582"/>
    <mergeCell ref="Q582:V582"/>
    <mergeCell ref="B591:D591"/>
    <mergeCell ref="E591:N591"/>
    <mergeCell ref="Q591:V591"/>
    <mergeCell ref="B592:D592"/>
    <mergeCell ref="E592:N592"/>
    <mergeCell ref="Q592:V592"/>
    <mergeCell ref="B589:D589"/>
    <mergeCell ref="E589:N589"/>
    <mergeCell ref="Q589:V589"/>
    <mergeCell ref="B590:D590"/>
    <mergeCell ref="E590:N590"/>
    <mergeCell ref="Q590:V590"/>
    <mergeCell ref="B587:D587"/>
    <mergeCell ref="E587:N587"/>
    <mergeCell ref="Q587:V587"/>
    <mergeCell ref="B588:D588"/>
    <mergeCell ref="E588:N588"/>
    <mergeCell ref="Q588:V588"/>
    <mergeCell ref="B597:D597"/>
    <mergeCell ref="E597:N597"/>
    <mergeCell ref="Q597:V597"/>
    <mergeCell ref="B598:D598"/>
    <mergeCell ref="E598:N598"/>
    <mergeCell ref="Q598:V598"/>
    <mergeCell ref="B595:D595"/>
    <mergeCell ref="E595:N595"/>
    <mergeCell ref="Q595:V595"/>
    <mergeCell ref="B596:D596"/>
    <mergeCell ref="E596:N596"/>
    <mergeCell ref="Q596:V596"/>
    <mergeCell ref="B593:D593"/>
    <mergeCell ref="E593:N593"/>
    <mergeCell ref="Q593:V593"/>
    <mergeCell ref="B594:D594"/>
    <mergeCell ref="E594:N594"/>
    <mergeCell ref="Q594:V594"/>
    <mergeCell ref="B603:D603"/>
    <mergeCell ref="E603:N603"/>
    <mergeCell ref="Q603:V603"/>
    <mergeCell ref="B604:D604"/>
    <mergeCell ref="E604:N604"/>
    <mergeCell ref="Q604:V604"/>
    <mergeCell ref="B601:D601"/>
    <mergeCell ref="E601:N601"/>
    <mergeCell ref="Q601:V601"/>
    <mergeCell ref="B602:D602"/>
    <mergeCell ref="E602:N602"/>
    <mergeCell ref="Q602:V602"/>
    <mergeCell ref="B599:D599"/>
    <mergeCell ref="E599:N599"/>
    <mergeCell ref="Q599:V599"/>
    <mergeCell ref="B600:D600"/>
    <mergeCell ref="E600:N600"/>
    <mergeCell ref="Q600:V600"/>
    <mergeCell ref="B609:D609"/>
    <mergeCell ref="E609:N609"/>
    <mergeCell ref="Q609:V609"/>
    <mergeCell ref="B610:D610"/>
    <mergeCell ref="E610:N610"/>
    <mergeCell ref="Q610:V610"/>
    <mergeCell ref="B607:D607"/>
    <mergeCell ref="E607:N607"/>
    <mergeCell ref="Q607:V607"/>
    <mergeCell ref="B608:D608"/>
    <mergeCell ref="E608:N608"/>
    <mergeCell ref="Q608:V608"/>
    <mergeCell ref="B605:D605"/>
    <mergeCell ref="E605:N605"/>
    <mergeCell ref="Q605:V605"/>
    <mergeCell ref="B606:D606"/>
    <mergeCell ref="E606:N606"/>
    <mergeCell ref="Q606:V606"/>
    <mergeCell ref="B615:D615"/>
    <mergeCell ref="E615:N615"/>
    <mergeCell ref="Q615:V615"/>
    <mergeCell ref="B616:D616"/>
    <mergeCell ref="E616:N616"/>
    <mergeCell ref="Q616:V616"/>
    <mergeCell ref="B613:D613"/>
    <mergeCell ref="E613:N613"/>
    <mergeCell ref="Q613:V613"/>
    <mergeCell ref="B614:D614"/>
    <mergeCell ref="E614:N614"/>
    <mergeCell ref="Q614:V614"/>
    <mergeCell ref="B611:D611"/>
    <mergeCell ref="E611:N611"/>
    <mergeCell ref="Q611:V611"/>
    <mergeCell ref="B612:D612"/>
    <mergeCell ref="E612:N612"/>
    <mergeCell ref="Q612:V612"/>
    <mergeCell ref="B621:D621"/>
    <mergeCell ref="E621:N621"/>
    <mergeCell ref="Q621:V621"/>
    <mergeCell ref="B622:D622"/>
    <mergeCell ref="E622:N622"/>
    <mergeCell ref="Q622:V622"/>
    <mergeCell ref="B619:D619"/>
    <mergeCell ref="E619:N619"/>
    <mergeCell ref="Q619:V619"/>
    <mergeCell ref="B620:D620"/>
    <mergeCell ref="E620:N620"/>
    <mergeCell ref="Q620:V620"/>
    <mergeCell ref="B617:D617"/>
    <mergeCell ref="E617:N617"/>
    <mergeCell ref="Q617:V617"/>
    <mergeCell ref="B618:D618"/>
    <mergeCell ref="E618:N618"/>
    <mergeCell ref="Q618:V618"/>
    <mergeCell ref="B627:D627"/>
    <mergeCell ref="E627:N627"/>
    <mergeCell ref="Q627:V627"/>
    <mergeCell ref="B628:D628"/>
    <mergeCell ref="E628:N628"/>
    <mergeCell ref="Q628:V628"/>
    <mergeCell ref="B625:D625"/>
    <mergeCell ref="E625:N625"/>
    <mergeCell ref="Q625:V625"/>
    <mergeCell ref="B626:D626"/>
    <mergeCell ref="E626:N626"/>
    <mergeCell ref="Q626:V626"/>
    <mergeCell ref="B623:D623"/>
    <mergeCell ref="E623:N623"/>
    <mergeCell ref="Q623:V623"/>
    <mergeCell ref="B624:D624"/>
    <mergeCell ref="E624:N624"/>
    <mergeCell ref="Q624:V624"/>
    <mergeCell ref="B633:D633"/>
    <mergeCell ref="E633:N633"/>
    <mergeCell ref="Q633:V633"/>
    <mergeCell ref="B634:D634"/>
    <mergeCell ref="E634:N634"/>
    <mergeCell ref="Q634:V634"/>
    <mergeCell ref="B631:D631"/>
    <mergeCell ref="E631:N631"/>
    <mergeCell ref="Q631:V631"/>
    <mergeCell ref="B632:D632"/>
    <mergeCell ref="E632:N632"/>
    <mergeCell ref="Q632:V632"/>
    <mergeCell ref="B629:D629"/>
    <mergeCell ref="E629:N629"/>
    <mergeCell ref="Q629:V629"/>
    <mergeCell ref="B630:D630"/>
    <mergeCell ref="E630:N630"/>
    <mergeCell ref="Q630:V630"/>
    <mergeCell ref="B639:D639"/>
    <mergeCell ref="E639:N639"/>
    <mergeCell ref="Q639:V639"/>
    <mergeCell ref="B640:D640"/>
    <mergeCell ref="E640:N640"/>
    <mergeCell ref="Q640:V640"/>
    <mergeCell ref="B637:D637"/>
    <mergeCell ref="E637:N637"/>
    <mergeCell ref="Q637:V637"/>
    <mergeCell ref="B638:D638"/>
    <mergeCell ref="E638:N638"/>
    <mergeCell ref="Q638:V638"/>
    <mergeCell ref="B635:D635"/>
    <mergeCell ref="E635:N635"/>
    <mergeCell ref="Q635:V635"/>
    <mergeCell ref="B636:D636"/>
    <mergeCell ref="E636:N636"/>
    <mergeCell ref="Q636:V636"/>
    <mergeCell ref="B645:D645"/>
    <mergeCell ref="E645:N645"/>
    <mergeCell ref="Q645:V645"/>
    <mergeCell ref="B646:D646"/>
    <mergeCell ref="E646:N646"/>
    <mergeCell ref="Q646:V646"/>
    <mergeCell ref="B643:D643"/>
    <mergeCell ref="E643:N643"/>
    <mergeCell ref="Q643:V643"/>
    <mergeCell ref="B644:D644"/>
    <mergeCell ref="E644:N644"/>
    <mergeCell ref="Q644:V644"/>
    <mergeCell ref="B641:D641"/>
    <mergeCell ref="E641:N641"/>
    <mergeCell ref="Q641:V641"/>
    <mergeCell ref="B642:D642"/>
    <mergeCell ref="E642:N642"/>
    <mergeCell ref="Q642:V642"/>
    <mergeCell ref="B651:D651"/>
    <mergeCell ref="E651:N651"/>
    <mergeCell ref="Q651:V651"/>
    <mergeCell ref="B652:D652"/>
    <mergeCell ref="E652:N652"/>
    <mergeCell ref="Q652:V652"/>
    <mergeCell ref="B649:D649"/>
    <mergeCell ref="E649:N649"/>
    <mergeCell ref="Q649:V649"/>
    <mergeCell ref="B650:D650"/>
    <mergeCell ref="E650:N650"/>
    <mergeCell ref="Q650:V650"/>
    <mergeCell ref="B647:D647"/>
    <mergeCell ref="E647:N647"/>
    <mergeCell ref="Q647:V647"/>
    <mergeCell ref="B648:D648"/>
    <mergeCell ref="E648:N648"/>
    <mergeCell ref="Q648:V648"/>
    <mergeCell ref="B657:D657"/>
    <mergeCell ref="E657:N657"/>
    <mergeCell ref="Q657:V657"/>
    <mergeCell ref="B658:D658"/>
    <mergeCell ref="E658:N658"/>
    <mergeCell ref="Q658:V658"/>
    <mergeCell ref="B655:D655"/>
    <mergeCell ref="E655:N655"/>
    <mergeCell ref="Q655:V655"/>
    <mergeCell ref="B656:D656"/>
    <mergeCell ref="E656:N656"/>
    <mergeCell ref="Q656:V656"/>
    <mergeCell ref="B653:D653"/>
    <mergeCell ref="E653:N653"/>
    <mergeCell ref="Q653:V653"/>
    <mergeCell ref="B654:D654"/>
    <mergeCell ref="E654:N654"/>
    <mergeCell ref="Q654:V654"/>
    <mergeCell ref="B663:D663"/>
    <mergeCell ref="E663:N663"/>
    <mergeCell ref="Q663:V663"/>
    <mergeCell ref="B664:D664"/>
    <mergeCell ref="E664:N664"/>
    <mergeCell ref="Q664:V664"/>
    <mergeCell ref="B661:D661"/>
    <mergeCell ref="E661:N661"/>
    <mergeCell ref="Q661:V661"/>
    <mergeCell ref="B662:D662"/>
    <mergeCell ref="E662:N662"/>
    <mergeCell ref="Q662:V662"/>
    <mergeCell ref="B659:D659"/>
    <mergeCell ref="E659:N659"/>
    <mergeCell ref="Q659:V659"/>
    <mergeCell ref="B660:D660"/>
    <mergeCell ref="E660:N660"/>
    <mergeCell ref="Q660:V660"/>
    <mergeCell ref="B669:D669"/>
    <mergeCell ref="E669:N669"/>
    <mergeCell ref="Q669:V669"/>
    <mergeCell ref="B670:D670"/>
    <mergeCell ref="E670:N670"/>
    <mergeCell ref="Q670:V670"/>
    <mergeCell ref="B667:D667"/>
    <mergeCell ref="E667:N667"/>
    <mergeCell ref="Q667:V667"/>
    <mergeCell ref="B668:D668"/>
    <mergeCell ref="E668:N668"/>
    <mergeCell ref="Q668:V668"/>
    <mergeCell ref="B665:D665"/>
    <mergeCell ref="E665:N665"/>
    <mergeCell ref="Q665:V665"/>
    <mergeCell ref="B666:D666"/>
    <mergeCell ref="E666:N666"/>
    <mergeCell ref="Q666:V666"/>
    <mergeCell ref="B675:D675"/>
    <mergeCell ref="E675:N675"/>
    <mergeCell ref="Q675:V675"/>
    <mergeCell ref="B676:D676"/>
    <mergeCell ref="E676:N676"/>
    <mergeCell ref="Q676:V676"/>
    <mergeCell ref="B673:D673"/>
    <mergeCell ref="E673:N673"/>
    <mergeCell ref="Q673:V673"/>
    <mergeCell ref="B674:D674"/>
    <mergeCell ref="E674:N674"/>
    <mergeCell ref="Q674:V674"/>
    <mergeCell ref="B671:D671"/>
    <mergeCell ref="E671:N671"/>
    <mergeCell ref="Q671:V671"/>
    <mergeCell ref="B672:D672"/>
    <mergeCell ref="E672:N672"/>
    <mergeCell ref="Q672:V672"/>
    <mergeCell ref="B681:D681"/>
    <mergeCell ref="E681:N681"/>
    <mergeCell ref="Q681:V681"/>
    <mergeCell ref="B682:D682"/>
    <mergeCell ref="E682:N682"/>
    <mergeCell ref="Q682:V682"/>
    <mergeCell ref="B679:D679"/>
    <mergeCell ref="E679:N679"/>
    <mergeCell ref="Q679:V679"/>
    <mergeCell ref="B680:D680"/>
    <mergeCell ref="E680:N680"/>
    <mergeCell ref="Q680:V680"/>
    <mergeCell ref="B677:D677"/>
    <mergeCell ref="E677:N677"/>
    <mergeCell ref="Q677:V677"/>
    <mergeCell ref="B678:D678"/>
    <mergeCell ref="E678:N678"/>
    <mergeCell ref="Q678:V678"/>
    <mergeCell ref="B687:D687"/>
    <mergeCell ref="E687:N687"/>
    <mergeCell ref="Q687:V687"/>
    <mergeCell ref="B688:D688"/>
    <mergeCell ref="E688:N688"/>
    <mergeCell ref="Q688:V688"/>
    <mergeCell ref="B685:D685"/>
    <mergeCell ref="E685:N685"/>
    <mergeCell ref="Q685:V685"/>
    <mergeCell ref="B686:D686"/>
    <mergeCell ref="E686:N686"/>
    <mergeCell ref="Q686:V686"/>
    <mergeCell ref="B683:D683"/>
    <mergeCell ref="E683:N683"/>
    <mergeCell ref="Q683:V683"/>
    <mergeCell ref="B684:D684"/>
    <mergeCell ref="E684:N684"/>
    <mergeCell ref="Q684:V684"/>
    <mergeCell ref="B693:D693"/>
    <mergeCell ref="E693:N693"/>
    <mergeCell ref="Q693:V693"/>
    <mergeCell ref="B694:D694"/>
    <mergeCell ref="E694:N694"/>
    <mergeCell ref="Q694:V694"/>
    <mergeCell ref="B691:D691"/>
    <mergeCell ref="E691:N691"/>
    <mergeCell ref="Q691:V691"/>
    <mergeCell ref="B692:D692"/>
    <mergeCell ref="E692:N692"/>
    <mergeCell ref="Q692:V692"/>
    <mergeCell ref="B689:D689"/>
    <mergeCell ref="E689:N689"/>
    <mergeCell ref="Q689:V689"/>
    <mergeCell ref="B690:D690"/>
    <mergeCell ref="E690:N690"/>
    <mergeCell ref="Q690:V690"/>
    <mergeCell ref="B699:D699"/>
    <mergeCell ref="E699:N699"/>
    <mergeCell ref="Q699:V699"/>
    <mergeCell ref="B700:D700"/>
    <mergeCell ref="E700:N700"/>
    <mergeCell ref="Q700:V700"/>
    <mergeCell ref="B697:D697"/>
    <mergeCell ref="E697:N697"/>
    <mergeCell ref="Q697:V697"/>
    <mergeCell ref="B698:D698"/>
    <mergeCell ref="E698:N698"/>
    <mergeCell ref="Q698:V698"/>
    <mergeCell ref="B695:D695"/>
    <mergeCell ref="E695:N695"/>
    <mergeCell ref="Q695:V695"/>
    <mergeCell ref="B696:D696"/>
    <mergeCell ref="E696:N696"/>
    <mergeCell ref="Q696:V696"/>
    <mergeCell ref="B705:D705"/>
    <mergeCell ref="E705:N705"/>
    <mergeCell ref="Q705:V705"/>
    <mergeCell ref="B706:D706"/>
    <mergeCell ref="E706:N706"/>
    <mergeCell ref="Q706:V706"/>
    <mergeCell ref="B703:D703"/>
    <mergeCell ref="E703:N703"/>
    <mergeCell ref="Q703:V703"/>
    <mergeCell ref="B704:D704"/>
    <mergeCell ref="E704:N704"/>
    <mergeCell ref="Q704:V704"/>
    <mergeCell ref="B701:D701"/>
    <mergeCell ref="E701:N701"/>
    <mergeCell ref="Q701:V701"/>
    <mergeCell ref="B702:D702"/>
    <mergeCell ref="E702:N702"/>
    <mergeCell ref="Q702:V702"/>
    <mergeCell ref="B711:D711"/>
    <mergeCell ref="E711:N711"/>
    <mergeCell ref="Q711:V711"/>
    <mergeCell ref="B712:D712"/>
    <mergeCell ref="E712:N712"/>
    <mergeCell ref="Q712:V712"/>
    <mergeCell ref="B709:D709"/>
    <mergeCell ref="E709:N709"/>
    <mergeCell ref="Q709:V709"/>
    <mergeCell ref="B710:D710"/>
    <mergeCell ref="E710:N710"/>
    <mergeCell ref="Q710:V710"/>
    <mergeCell ref="B707:D707"/>
    <mergeCell ref="E707:N707"/>
    <mergeCell ref="Q707:V707"/>
    <mergeCell ref="B708:D708"/>
    <mergeCell ref="E708:N708"/>
    <mergeCell ref="Q708:V708"/>
    <mergeCell ref="B717:D717"/>
    <mergeCell ref="E717:N717"/>
    <mergeCell ref="Q717:V717"/>
    <mergeCell ref="B718:D718"/>
    <mergeCell ref="E718:N718"/>
    <mergeCell ref="Q718:V718"/>
    <mergeCell ref="B715:D715"/>
    <mergeCell ref="E715:N715"/>
    <mergeCell ref="Q715:V715"/>
    <mergeCell ref="B716:D716"/>
    <mergeCell ref="E716:N716"/>
    <mergeCell ref="Q716:V716"/>
    <mergeCell ref="B713:D713"/>
    <mergeCell ref="E713:N713"/>
    <mergeCell ref="Q713:V713"/>
    <mergeCell ref="B714:D714"/>
    <mergeCell ref="E714:N714"/>
    <mergeCell ref="Q714:V714"/>
    <mergeCell ref="B723:D723"/>
    <mergeCell ref="E723:N723"/>
    <mergeCell ref="Q723:V723"/>
    <mergeCell ref="B724:D724"/>
    <mergeCell ref="E724:N724"/>
    <mergeCell ref="Q724:V724"/>
    <mergeCell ref="B721:D721"/>
    <mergeCell ref="E721:N721"/>
    <mergeCell ref="Q721:V721"/>
    <mergeCell ref="B722:D722"/>
    <mergeCell ref="E722:N722"/>
    <mergeCell ref="Q722:V722"/>
    <mergeCell ref="B719:D719"/>
    <mergeCell ref="E719:N719"/>
    <mergeCell ref="Q719:V719"/>
    <mergeCell ref="B720:D720"/>
    <mergeCell ref="E720:N720"/>
    <mergeCell ref="Q720:V720"/>
    <mergeCell ref="B729:D729"/>
    <mergeCell ref="E729:N729"/>
    <mergeCell ref="Q729:V729"/>
    <mergeCell ref="B730:D730"/>
    <mergeCell ref="E730:N730"/>
    <mergeCell ref="Q730:V730"/>
    <mergeCell ref="B727:D727"/>
    <mergeCell ref="E727:N727"/>
    <mergeCell ref="Q727:V727"/>
    <mergeCell ref="B728:D728"/>
    <mergeCell ref="E728:N728"/>
    <mergeCell ref="Q728:V728"/>
    <mergeCell ref="B725:D725"/>
    <mergeCell ref="E725:N725"/>
    <mergeCell ref="Q725:V725"/>
    <mergeCell ref="B726:D726"/>
    <mergeCell ref="E726:N726"/>
    <mergeCell ref="Q726:V726"/>
    <mergeCell ref="B735:D735"/>
    <mergeCell ref="E735:N735"/>
    <mergeCell ref="Q735:V735"/>
    <mergeCell ref="B736:D736"/>
    <mergeCell ref="E736:N736"/>
    <mergeCell ref="Q736:V736"/>
    <mergeCell ref="B733:D733"/>
    <mergeCell ref="E733:N733"/>
    <mergeCell ref="Q733:V733"/>
    <mergeCell ref="B734:D734"/>
    <mergeCell ref="E734:N734"/>
    <mergeCell ref="Q734:V734"/>
    <mergeCell ref="B731:D731"/>
    <mergeCell ref="E731:N731"/>
    <mergeCell ref="Q731:V731"/>
    <mergeCell ref="B732:D732"/>
    <mergeCell ref="E732:N732"/>
    <mergeCell ref="Q732:V732"/>
    <mergeCell ref="B741:D741"/>
    <mergeCell ref="E741:N741"/>
    <mergeCell ref="Q741:V741"/>
    <mergeCell ref="B742:D742"/>
    <mergeCell ref="E742:N742"/>
    <mergeCell ref="Q742:V742"/>
    <mergeCell ref="B739:D739"/>
    <mergeCell ref="E739:N739"/>
    <mergeCell ref="Q739:V739"/>
    <mergeCell ref="B740:D740"/>
    <mergeCell ref="E740:N740"/>
    <mergeCell ref="Q740:V740"/>
    <mergeCell ref="B737:D737"/>
    <mergeCell ref="E737:N737"/>
    <mergeCell ref="Q737:V737"/>
    <mergeCell ref="B738:D738"/>
    <mergeCell ref="E738:N738"/>
    <mergeCell ref="Q738:V738"/>
  </mergeCells>
  <conditionalFormatting sqref="R232:R238">
    <cfRule type="cellIs" dxfId="55" priority="11" operator="equal">
      <formula>"KO"</formula>
    </cfRule>
    <cfRule type="cellIs" dxfId="54" priority="12" operator="equal">
      <formula>"OK"</formula>
    </cfRule>
  </conditionalFormatting>
  <conditionalFormatting sqref="R554:R572">
    <cfRule type="cellIs" dxfId="53" priority="5" operator="equal">
      <formula>"KO"</formula>
    </cfRule>
    <cfRule type="cellIs" dxfId="52" priority="6" operator="equal">
      <formula>"OK"</formula>
    </cfRule>
  </conditionalFormatting>
  <conditionalFormatting sqref="S122:S130">
    <cfRule type="cellIs" dxfId="51" priority="15" operator="equal">
      <formula>"KO"</formula>
    </cfRule>
    <cfRule type="cellIs" dxfId="50" priority="16" operator="equal">
      <formula>"OK"</formula>
    </cfRule>
  </conditionalFormatting>
  <conditionalFormatting sqref="S297:S302">
    <cfRule type="cellIs" dxfId="49" priority="9" operator="equal">
      <formula>"KO"</formula>
    </cfRule>
    <cfRule type="cellIs" dxfId="48" priority="10" operator="equal">
      <formula>"OK"</formula>
    </cfRule>
  </conditionalFormatting>
  <conditionalFormatting sqref="U131">
    <cfRule type="cellIs" dxfId="47" priority="3" operator="equal">
      <formula>"KO"</formula>
    </cfRule>
    <cfRule type="cellIs" dxfId="46" priority="4" operator="equal">
      <formula>"OK"</formula>
    </cfRule>
  </conditionalFormatting>
  <conditionalFormatting sqref="W179:W183">
    <cfRule type="cellIs" dxfId="45" priority="13" operator="equal">
      <formula>"KO"</formula>
    </cfRule>
    <cfRule type="cellIs" dxfId="44" priority="14" operator="equal">
      <formula>"OK"</formula>
    </cfRule>
  </conditionalFormatting>
  <conditionalFormatting sqref="W361:W378">
    <cfRule type="cellIs" dxfId="43" priority="7" operator="equal">
      <formula>"KO"</formula>
    </cfRule>
    <cfRule type="cellIs" dxfId="42" priority="8" operator="equal">
      <formula>"OK"</formula>
    </cfRule>
  </conditionalFormatting>
  <conditionalFormatting sqref="Z239">
    <cfRule type="cellIs" dxfId="41" priority="27" operator="equal">
      <formula>"KO"</formula>
    </cfRule>
    <cfRule type="cellIs" dxfId="40" priority="28" operator="equal">
      <formula>"OK"</formula>
    </cfRule>
  </conditionalFormatting>
  <conditionalFormatting sqref="AA131">
    <cfRule type="cellIs" dxfId="39" priority="23" operator="equal">
      <formula>"KO"</formula>
    </cfRule>
    <cfRule type="cellIs" dxfId="38" priority="24" operator="equal">
      <formula>"OK"</formula>
    </cfRule>
  </conditionalFormatting>
  <conditionalFormatting sqref="AA184">
    <cfRule type="cellIs" dxfId="37" priority="25" operator="equal">
      <formula>"KO"</formula>
    </cfRule>
    <cfRule type="cellIs" dxfId="36" priority="26" operator="equal">
      <formula>"OK"</formula>
    </cfRule>
  </conditionalFormatting>
  <conditionalFormatting sqref="AA303">
    <cfRule type="cellIs" dxfId="35" priority="21" operator="equal">
      <formula>"KO"</formula>
    </cfRule>
    <cfRule type="cellIs" dxfId="34" priority="22" operator="equal">
      <formula>"OK"</formula>
    </cfRule>
  </conditionalFormatting>
  <conditionalFormatting sqref="AA379">
    <cfRule type="cellIs" dxfId="33" priority="19" operator="equal">
      <formula>"KO"</formula>
    </cfRule>
    <cfRule type="cellIs" dxfId="32" priority="20" operator="equal">
      <formula>"OK"</formula>
    </cfRule>
  </conditionalFormatting>
  <conditionalFormatting sqref="AA572">
    <cfRule type="cellIs" dxfId="31" priority="1" operator="equal">
      <formula>"KO"</formula>
    </cfRule>
    <cfRule type="cellIs" dxfId="30" priority="2" operator="equal">
      <formula>"OK"</formula>
    </cfRule>
  </conditionalFormatting>
  <conditionalFormatting sqref="AE15:AE19">
    <cfRule type="cellIs" dxfId="29" priority="17" operator="equal">
      <formula>"KO"</formula>
    </cfRule>
    <cfRule type="cellIs" dxfId="28" priority="18" operator="equal">
      <formula>"OK"</formula>
    </cfRule>
  </conditionalFormatting>
  <dataValidations count="1">
    <dataValidation showDropDown="1" showInputMessage="1" showErrorMessage="1" sqref="B15:D19" xr:uid="{78D21FB8-95B0-464C-83D1-72B0BA2A0CFE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CEAFE1B-2CB8-4ECD-99E2-0CA368B1275E}">
          <x14:formula1>
            <xm:f>Valors!$A$2:$A$19</xm:f>
          </x14:formula1>
          <xm:sqref>B361:D378 B554:D572 B179:D183 B232:D238 B122:D130 B297:D302</xm:sqref>
        </x14:dataValidation>
        <x14:dataValidation type="list" allowBlank="1" showInputMessage="1" showErrorMessage="1" xr:uid="{3EBA8E12-3ACC-496D-A950-CF8102083BAE}">
          <x14:formula1>
            <xm:f>Valors!$C$2:$C$3</xm:f>
          </x14:formula1>
          <xm:sqref>V187:V226 Q187:R226 Q134:V173 Q89:V116 Q242:V291 Q306:V355 L122:M130 Q576:V742 Q382:R548 L297:M302</xm:sqref>
        </x14:dataValidation>
        <x14:dataValidation type="list" allowBlank="1" showInputMessage="1" showErrorMessage="1" xr:uid="{BE50A116-C07A-4571-A5C8-B4FE3E53FE84}">
          <x14:formula1>
            <xm:f>Valors!$C$2:$C$4</xm:f>
          </x14:formula1>
          <xm:sqref>L15:M19 Q24:Z88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671BB-186A-4EC2-B1AB-D4AAB051EDA0}">
  <dimension ref="A1:AL775"/>
  <sheetViews>
    <sheetView zoomScale="55" zoomScaleNormal="55" workbookViewId="0"/>
  </sheetViews>
  <sheetFormatPr defaultColWidth="9.140625" defaultRowHeight="15.75" x14ac:dyDescent="0.25"/>
  <cols>
    <col min="1" max="1" width="7.140625" style="48" customWidth="1"/>
    <col min="2" max="2" width="33.85546875" style="48" customWidth="1"/>
    <col min="3" max="3" width="9.140625" style="48"/>
    <col min="4" max="4" width="5.140625" style="48" customWidth="1"/>
    <col min="5" max="5" width="19.5703125" style="48" customWidth="1"/>
    <col min="6" max="6" width="22.140625" style="48" customWidth="1"/>
    <col min="7" max="7" width="12.7109375" style="48" customWidth="1"/>
    <col min="8" max="9" width="9.140625" style="48" customWidth="1"/>
    <col min="10" max="10" width="0.85546875" style="48" customWidth="1"/>
    <col min="11" max="11" width="3.5703125" style="48" hidden="1" customWidth="1"/>
    <col min="12" max="13" width="12.5703125" style="48" customWidth="1"/>
    <col min="14" max="15" width="11" style="48" customWidth="1"/>
    <col min="16" max="16" width="17.28515625" style="48" customWidth="1"/>
    <col min="17" max="17" width="32.28515625" style="48" customWidth="1"/>
    <col min="18" max="18" width="14.42578125" style="48" customWidth="1"/>
    <col min="19" max="19" width="24.85546875" style="48" customWidth="1"/>
    <col min="20" max="20" width="15.140625" style="48" hidden="1" customWidth="1"/>
    <col min="21" max="21" width="2" style="48" hidden="1" customWidth="1"/>
    <col min="22" max="22" width="8.28515625" style="48" hidden="1" customWidth="1"/>
    <col min="23" max="23" width="4.5703125" style="48" hidden="1" customWidth="1"/>
    <col min="24" max="24" width="22.7109375" style="48" customWidth="1"/>
    <col min="25" max="25" width="39.5703125" style="48" customWidth="1"/>
    <col min="26" max="26" width="25.85546875" style="48" customWidth="1"/>
    <col min="27" max="27" width="40.42578125" style="48" customWidth="1"/>
    <col min="28" max="28" width="24.5703125" style="48" customWidth="1"/>
    <col min="29" max="29" width="40.85546875" style="48" customWidth="1"/>
    <col min="30" max="30" width="18.85546875" style="48" customWidth="1"/>
    <col min="31" max="31" width="23.5703125" style="48" customWidth="1"/>
    <col min="32" max="32" width="19.7109375" style="48" customWidth="1"/>
    <col min="33" max="33" width="17" style="48" customWidth="1"/>
    <col min="34" max="34" width="18.5703125" style="48" customWidth="1"/>
    <col min="35" max="36" width="14.5703125" style="48" customWidth="1"/>
    <col min="37" max="38" width="19.28515625" style="48" customWidth="1"/>
    <col min="39" max="16384" width="9.140625" style="48"/>
  </cols>
  <sheetData>
    <row r="1" spans="1:38" s="35" customFormat="1" ht="13.5" customHeight="1" x14ac:dyDescent="0.25"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AL1" s="43"/>
    </row>
    <row r="2" spans="1:38" s="35" customFormat="1" ht="30.75" customHeight="1" x14ac:dyDescent="0.25">
      <c r="B2" s="44"/>
      <c r="D2" s="117" t="s">
        <v>25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AL2" s="43"/>
    </row>
    <row r="3" spans="1:38" s="35" customFormat="1" x14ac:dyDescent="0.25">
      <c r="D3" s="45"/>
      <c r="E3" s="45"/>
      <c r="F3" s="45"/>
      <c r="G3" s="46"/>
      <c r="H3" s="46"/>
      <c r="I3" s="46"/>
      <c r="J3" s="47"/>
      <c r="K3" s="47"/>
      <c r="L3" s="47"/>
      <c r="M3" s="47"/>
      <c r="N3" s="47"/>
      <c r="O3" s="46"/>
      <c r="P3" s="46"/>
      <c r="Q3" s="46"/>
      <c r="R3" s="46"/>
      <c r="AL3" s="43"/>
    </row>
    <row r="4" spans="1:38" x14ac:dyDescent="0.25">
      <c r="AL4" s="49"/>
    </row>
    <row r="5" spans="1:38" s="35" customFormat="1" ht="12" customHeight="1" thickBot="1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2"/>
      <c r="T5" s="53"/>
      <c r="U5" s="53"/>
      <c r="V5" s="53"/>
      <c r="W5" s="54"/>
      <c r="AL5" s="43"/>
    </row>
    <row r="6" spans="1:38" s="35" customFormat="1" x14ac:dyDescent="0.25">
      <c r="A6" s="55"/>
      <c r="B6" s="55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AL6" s="43"/>
    </row>
    <row r="7" spans="1:38" s="35" customFormat="1" x14ac:dyDescent="0.25">
      <c r="A7" s="109" t="s">
        <v>69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AL7" s="43"/>
    </row>
    <row r="8" spans="1:38" s="35" customFormat="1" x14ac:dyDescent="0.25">
      <c r="A8" s="57" t="s">
        <v>68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AL8" s="43"/>
    </row>
    <row r="9" spans="1:38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AL9" s="49"/>
    </row>
    <row r="10" spans="1:38" s="35" customFormat="1" x14ac:dyDescent="0.25">
      <c r="A10" s="60">
        <v>4</v>
      </c>
      <c r="B10" s="60" t="str">
        <f>VLOOKUP(A10,EXPERIENCIA_REQUERIDA_PERFIL!A:B,2,FALSE)</f>
        <v>Analista programador/a BI</v>
      </c>
      <c r="C10" s="20"/>
      <c r="D10" s="20"/>
      <c r="E10" s="20"/>
      <c r="F10" s="20"/>
      <c r="G10" s="20"/>
      <c r="H10" s="20"/>
      <c r="I10" s="20"/>
      <c r="J10" s="20"/>
      <c r="K10" s="20"/>
      <c r="L10" s="21"/>
      <c r="M10" s="21"/>
      <c r="N10" s="21"/>
      <c r="O10" s="21"/>
      <c r="P10" s="20"/>
      <c r="Q10" s="20"/>
      <c r="R10" s="20"/>
      <c r="S10" s="22"/>
      <c r="T10" s="22"/>
      <c r="U10" s="22"/>
      <c r="V10" s="22"/>
      <c r="W10" s="21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s="35" customFormat="1" x14ac:dyDescent="0.25">
      <c r="A11" s="61"/>
      <c r="B11" s="61"/>
      <c r="L11" s="36"/>
      <c r="M11" s="36"/>
      <c r="N11" s="36"/>
      <c r="O11" s="36"/>
      <c r="S11" s="37"/>
      <c r="T11" s="37"/>
      <c r="U11" s="37"/>
      <c r="V11" s="37"/>
      <c r="W11" s="36"/>
      <c r="AE11" s="62" t="s">
        <v>61</v>
      </c>
      <c r="AF11" s="63">
        <f>VLOOKUP($A$10,EXPERIENCIA_REQUERIDA_PERFIL!A:BD,10,FALSE)</f>
        <v>1</v>
      </c>
      <c r="AG11" s="63">
        <f>VLOOKUP($A$10,EXPERIENCIA_REQUERIDA_PERFIL!A:BD,16,FALSE)</f>
        <v>0</v>
      </c>
      <c r="AH11" s="63">
        <f>VLOOKUP($A$10,EXPERIENCIA_REQUERIDA_PERFIL!A:BD,22,FALSE)</f>
        <v>0</v>
      </c>
      <c r="AI11" s="63">
        <f>VLOOKUP($A$10,EXPERIENCIA_REQUERIDA_PERFIL!A:BD,28,FALSE)</f>
        <v>0</v>
      </c>
      <c r="AJ11" s="63">
        <f>VLOOKUP($A$10,EXPERIENCIA_REQUERIDA_PERFIL!A:BD,34,FALSE)</f>
        <v>0</v>
      </c>
      <c r="AL11" s="43"/>
    </row>
    <row r="12" spans="1:38" s="35" customFormat="1" x14ac:dyDescent="0.25">
      <c r="A12" s="61"/>
      <c r="B12" s="61"/>
      <c r="L12" s="36"/>
      <c r="M12" s="36"/>
      <c r="N12" s="36"/>
      <c r="O12" s="36"/>
      <c r="S12" s="37"/>
      <c r="T12" s="37"/>
      <c r="U12" s="37"/>
      <c r="V12" s="37"/>
      <c r="W12" s="36"/>
      <c r="AE12" s="62" t="s">
        <v>62</v>
      </c>
      <c r="AF12" s="63">
        <f>VLOOKUP($A$10,EXPERIENCIA_REQUERIDA_PERFIL!A:BD,11,FALSE)</f>
        <v>1</v>
      </c>
      <c r="AG12" s="63">
        <f>VLOOKUP($A$10,EXPERIENCIA_REQUERIDA_PERFIL!A:BD,17,FALSE)</f>
        <v>0</v>
      </c>
      <c r="AH12" s="63">
        <f>VLOOKUP($A$10,EXPERIENCIA_REQUERIDA_PERFIL!A:BD,23,FALSE)</f>
        <v>0</v>
      </c>
      <c r="AI12" s="63">
        <f>VLOOKUP($A$10,EXPERIENCIA_REQUERIDA_PERFIL!A:BD,29,FALSE)</f>
        <v>0</v>
      </c>
      <c r="AJ12" s="63">
        <f>VLOOKUP($A$10,EXPERIENCIA_REQUERIDA_PERFIL!A:BD,35,FALSE)</f>
        <v>0</v>
      </c>
      <c r="AK12" s="63">
        <v>0.5</v>
      </c>
      <c r="AL12" s="63">
        <v>0.5</v>
      </c>
    </row>
    <row r="13" spans="1:38" x14ac:dyDescent="0.25">
      <c r="A13" s="64"/>
      <c r="N13" s="65" t="s">
        <v>86</v>
      </c>
      <c r="O13" s="66"/>
      <c r="P13" s="66"/>
      <c r="Q13" s="67">
        <f>VLOOKUP($A$10,EXPERIENCIA_REQUERIDA_PERFIL!A:BD,7,FALSE)</f>
        <v>3</v>
      </c>
      <c r="R13" s="65" t="s">
        <v>87</v>
      </c>
      <c r="S13" s="66"/>
      <c r="T13" s="66"/>
      <c r="U13" s="66"/>
      <c r="V13" s="66"/>
      <c r="W13" s="66"/>
      <c r="X13" s="68">
        <f>VLOOKUP($A$10,EXPERIENCIA_REQUERIDA_PERFIL!A:BD,13,FALSE)</f>
        <v>0</v>
      </c>
      <c r="Y13" s="65" t="s">
        <v>88</v>
      </c>
      <c r="Z13" s="67">
        <f>VLOOKUP($A$10,EXPERIENCIA_REQUERIDA_PERFIL!A:BD,19,FALSE)</f>
        <v>0</v>
      </c>
      <c r="AA13" s="65" t="s">
        <v>89</v>
      </c>
      <c r="AB13" s="67">
        <f>VLOOKUP($A$10,EXPERIENCIA_REQUERIDA_PERFIL!A:BD,25,FALSE)</f>
        <v>0</v>
      </c>
      <c r="AC13" s="98" t="s">
        <v>59</v>
      </c>
      <c r="AD13" s="99">
        <f>VLOOKUP($A$10,EXPERIENCIA_REQUERIDA_PERFIL!A:BD,31,FALSE)</f>
        <v>0</v>
      </c>
      <c r="AE13" s="97" t="s">
        <v>45</v>
      </c>
      <c r="AF13" s="63">
        <f>VLOOKUP($A$10,EXPERIENCIA_REQUERIDA_PERFIL!A:BD,9,FALSE)</f>
        <v>3</v>
      </c>
      <c r="AG13" s="63">
        <f>VLOOKUP($A$10,EXPERIENCIA_REQUERIDA_PERFIL!A:BD,15,FALSE)</f>
        <v>0</v>
      </c>
      <c r="AH13" s="63">
        <f>VLOOKUP($A$10,EXPERIENCIA_REQUERIDA_PERFIL!A:BD,21,FALSE)</f>
        <v>0</v>
      </c>
      <c r="AI13" s="63">
        <f>VLOOKUP($A$10,EXPERIENCIA_REQUERIDA_PERFIL!A:BD,27,FALSE)</f>
        <v>0</v>
      </c>
      <c r="AJ13" s="63">
        <f>VLOOKUP($A$10,EXPERIENCIA_REQUERIDA_PERFIL!A:BD,33,FALSE)</f>
        <v>0</v>
      </c>
      <c r="AK13" s="63">
        <v>1</v>
      </c>
      <c r="AL13" s="63">
        <v>1</v>
      </c>
    </row>
    <row r="14" spans="1:38" s="70" customFormat="1" ht="112.5" customHeight="1" x14ac:dyDescent="0.25">
      <c r="A14" s="69"/>
      <c r="B14" s="118" t="s">
        <v>14</v>
      </c>
      <c r="C14" s="119"/>
      <c r="D14" s="119"/>
      <c r="E14" s="19" t="s">
        <v>13</v>
      </c>
      <c r="F14" s="19" t="s">
        <v>28</v>
      </c>
      <c r="G14" s="19" t="s">
        <v>24</v>
      </c>
      <c r="H14" s="120" t="s">
        <v>17</v>
      </c>
      <c r="I14" s="121"/>
      <c r="J14" s="121"/>
      <c r="K14" s="121"/>
      <c r="L14" s="19" t="str">
        <f>IF(VLOOKUP($A$10,EXPERIENCIA_REQUERIDA_PERFIL!A:C,3,FALSE)="","",VLOOKUP($A$10,EXPERIENCIA_REQUERIDA_PERFIL!A:C,3,FALSE))</f>
        <v>EV Service Manager Foundation</v>
      </c>
      <c r="M14" s="19" t="s">
        <v>83</v>
      </c>
      <c r="N14" s="122" t="str">
        <f>IF(VLOOKUP($A$10,EXPERIENCIA_REQUERIDA_PERFIL!A:BD,6,FALSE)="","",VLOOKUP($A$10,EXPERIENCIA_REQUERIDA_PERFIL!A:BD,6,FALSE))</f>
        <v>Analista programador/a BI en diferents rols relacionats amb l’anàlisi de dades, creació de dashboards i integració amb sistemes de reporting Power BI i Report Server de Microsoft, amb dades provinents d’EasyVista o sistemes de gestió de serveis ITSM similars</v>
      </c>
      <c r="O14" s="123"/>
      <c r="P14" s="123"/>
      <c r="Q14" s="124"/>
      <c r="R14" s="125" t="str">
        <f>IF(VLOOKUP($A$10,EXPERIENCIA_REQUERIDA_PERFIL!A:BD,12,FALSE)="","",VLOOKUP($A$10,EXPERIENCIA_REQUERIDA_PERFIL!A:BD,12,FALSE))</f>
        <v/>
      </c>
      <c r="S14" s="125"/>
      <c r="T14" s="125"/>
      <c r="U14" s="125"/>
      <c r="V14" s="125"/>
      <c r="W14" s="125"/>
      <c r="X14" s="125"/>
      <c r="Y14" s="143" t="str">
        <f>IF(VLOOKUP($A$10,EXPERIENCIA_REQUERIDA_PERFIL!A:BD,18,FALSE)="","",VLOOKUP($A$10,EXPERIENCIA_REQUERIDA_PERFIL!A:BD,18,FALSE))</f>
        <v/>
      </c>
      <c r="Z14" s="144"/>
      <c r="AA14" s="143" t="str">
        <f>IF(VLOOKUP($A$10,EXPERIENCIA_REQUERIDA_PERFIL!A:BD,24,FALSE)="","",VLOOKUP($A$10,EXPERIENCIA_REQUERIDA_PERFIL!A:BD,24,FALSE))</f>
        <v/>
      </c>
      <c r="AB14" s="144"/>
      <c r="AC14" s="143" t="str">
        <f>IF(VLOOKUP($A$10,EXPERIENCIA_REQUERIDA_PERFIL!A:BD,30,FALSE)="","",VLOOKUP($A$10,EXPERIENCIA_REQUERIDA_PERFIL!A:BD,30,FALSE))</f>
        <v/>
      </c>
      <c r="AD14" s="144"/>
      <c r="AE14" s="19" t="s">
        <v>51</v>
      </c>
      <c r="AF14" s="23" t="str">
        <f>IF(AF13=0,"",CONCATENATE("Millora aportada en ",N14))</f>
        <v>Millora aportada en Analista programador/a BI en diferents rols relacionats amb l’anàlisi de dades, creació de dashboards i integració amb sistemes de reporting Power BI i Report Server de Microsoft, amb dades provinents d’EasyVista o sistemes de gestió de serveis ITSM similars</v>
      </c>
      <c r="AG14" s="23" t="str">
        <f>IF(AG13=0,"",CONCATENATE("Millora aportada en ",R14))</f>
        <v/>
      </c>
      <c r="AH14" s="23" t="str">
        <f>IF(AH13=0,"",CONCATENATE("Millora aportada en ",Y14))</f>
        <v/>
      </c>
      <c r="AI14" s="23" t="str">
        <f>IF(AI13=0,"",CONCATENATE("Millora aportada en ",AA14))</f>
        <v/>
      </c>
      <c r="AJ14" s="23" t="str">
        <f>IF(AJ13=0,"",CONCATENATE("Millora aportada en ",AC14))</f>
        <v/>
      </c>
      <c r="AK14" s="23" t="str">
        <f>IF(AK12=0,"",VLOOKUP($A$10,EXPERIENCIA_REQUERIDA_PERFIL!A:BD,3,FALSE))</f>
        <v>EV Service Manager Foundation</v>
      </c>
      <c r="AL14" s="23" t="s">
        <v>83</v>
      </c>
    </row>
    <row r="15" spans="1:38" ht="15.75" customHeight="1" x14ac:dyDescent="0.25">
      <c r="A15" s="64">
        <v>1</v>
      </c>
      <c r="B15" s="110" t="str">
        <f t="shared" ref="B15:B19" si="0">$B$10</f>
        <v>Analista programador/a BI</v>
      </c>
      <c r="C15" s="110"/>
      <c r="D15" s="110"/>
      <c r="E15" s="72" t="s">
        <v>50</v>
      </c>
      <c r="F15" s="72" t="s">
        <v>60</v>
      </c>
      <c r="G15" s="72">
        <v>100</v>
      </c>
      <c r="H15" s="111">
        <v>5</v>
      </c>
      <c r="I15" s="112"/>
      <c r="J15" s="112"/>
      <c r="K15" s="112"/>
      <c r="L15" s="40" t="s">
        <v>2</v>
      </c>
      <c r="M15" s="104" t="s">
        <v>3</v>
      </c>
      <c r="N15" s="113">
        <f>IF($N$14="","",ROUND(SUMIF($AF$24:$AF$88,CONCATENATE(E15,"SI"),$AE$24:$AE$88)/12,2))</f>
        <v>4</v>
      </c>
      <c r="O15" s="114"/>
      <c r="P15" s="114"/>
      <c r="Q15" s="115"/>
      <c r="R15" s="116" t="str">
        <f>IF($R$14="","",ROUND(SUMIF($AG$24:$AG$63,CONCATENATE(E15,"SI"),$AE$24:$AE$63)/12,2))</f>
        <v/>
      </c>
      <c r="S15" s="116"/>
      <c r="T15" s="116"/>
      <c r="U15" s="116"/>
      <c r="V15" s="116"/>
      <c r="W15" s="116"/>
      <c r="X15" s="116"/>
      <c r="Y15" s="113" t="str">
        <f>IF($Y$14="","",ROUND(SUMIF($AH$24:$AH$63,CONCATENATE(E15,"SI"),$AE$24:$AE$63)/12,2))</f>
        <v/>
      </c>
      <c r="Z15" s="115"/>
      <c r="AA15" s="113" t="str">
        <f>IF($AA$14="","",ROUND(SUMIF($AI$24:$AI$63,CONCATENATE(E15,"SI"),$AE$24:$AE$63)/12,2))</f>
        <v/>
      </c>
      <c r="AB15" s="115"/>
      <c r="AC15" s="113" t="str">
        <f>IF($AC$14="","",ROUND(SUMIF($AJ$24:$AJ$63,CONCATENATE(E15,"SI"),$AE$24:$AE$63)/12,2))</f>
        <v/>
      </c>
      <c r="AD15" s="115"/>
      <c r="AE15" s="73" t="str">
        <f>IF(OR(E15="",N14=""),"N/A",IF(AND(IF($L$14="","SI",IF(VLOOKUP($A$10,EXPERIENCIA_REQUERIDA_PERFIL!A:BD,4,FALSE)="NO","SI",L15))="SI",N15&gt;=$Q$13,R15&gt;=$X$13,Y15&gt;=$Z$13),"OK","KO"))</f>
        <v>OK</v>
      </c>
      <c r="AF15" s="74">
        <f>IF(OR($E15="",$N$14="",AF$13=0),"",MAX(TRUNC((N15-$Q$13)/AF$11),0))</f>
        <v>1</v>
      </c>
      <c r="AG15" s="74" t="str">
        <f>IF(OR($E15="",$R$14="",AG$13=0),"",MAX(TRUNC((R15-$X$13)/AG$11),0))</f>
        <v/>
      </c>
      <c r="AH15" s="74" t="str">
        <f>IF(OR($E15="",$Y$14="",AH$13=0),"",MAX(TRUNC((Y15-$Z$13)/AH$11),0))</f>
        <v/>
      </c>
      <c r="AI15" s="74" t="str">
        <f>IF(OR($E15="",$AA$14="",AI$13=0),"",MAX(TRUNC(($AA15-$AB$13)/AI$11),0))</f>
        <v/>
      </c>
      <c r="AJ15" s="74" t="str">
        <f>IF(OR($E15="",$AC$14="",AJ$13=0),"",MAX(TRUNC(($AC15-$AD$13)/AJ$11),0))</f>
        <v/>
      </c>
      <c r="AK15" s="74">
        <f>IF($AK$12=0,"",IF(L15="SI",$AK$12,0))</f>
        <v>0.5</v>
      </c>
      <c r="AL15" s="74">
        <f>IF($AK$12=0,"",IF(M15="SI",$AK$12,0))</f>
        <v>0</v>
      </c>
    </row>
    <row r="16" spans="1:38" ht="15.75" customHeight="1" x14ac:dyDescent="0.25">
      <c r="A16" s="64">
        <f>A15+1</f>
        <v>2</v>
      </c>
      <c r="B16" s="110" t="str">
        <f t="shared" si="0"/>
        <v>Analista programador/a BI</v>
      </c>
      <c r="C16" s="110"/>
      <c r="D16" s="110"/>
      <c r="E16" s="72"/>
      <c r="F16" s="72"/>
      <c r="G16" s="72"/>
      <c r="H16" s="111"/>
      <c r="I16" s="112"/>
      <c r="J16" s="112"/>
      <c r="K16" s="112"/>
      <c r="L16" s="40" t="s">
        <v>48</v>
      </c>
      <c r="M16" s="104"/>
      <c r="N16" s="113">
        <f>IF($N$14="","",ROUND(SUMIF($AF$24:$AF$88,CONCATENATE(E16,"SI"),$AE$24:$AE$88)/12,2))</f>
        <v>0</v>
      </c>
      <c r="O16" s="114"/>
      <c r="P16" s="114"/>
      <c r="Q16" s="115"/>
      <c r="R16" s="116" t="str">
        <f>IF($R$14="","",ROUND(SUMIF($AG$24:$AG$63,CONCATENATE(E16,"SI"),$AE$24:$AE$63)/12,2))</f>
        <v/>
      </c>
      <c r="S16" s="116"/>
      <c r="T16" s="116"/>
      <c r="U16" s="116"/>
      <c r="V16" s="116"/>
      <c r="W16" s="116"/>
      <c r="X16" s="116"/>
      <c r="Y16" s="113" t="str">
        <f>IF($Y$14="","",ROUND(SUMIF($AH$24:$AH$63,CONCATENATE(E16,"SI"),$AE$24:$AE$63)/12,2))</f>
        <v/>
      </c>
      <c r="Z16" s="115"/>
      <c r="AA16" s="113" t="str">
        <f>IF($AA$14="","",ROUND(SUMIF($AI$24:$AI$63,CONCATENATE(E16,"SI"),$AE$24:$AE$63)/12,2))</f>
        <v/>
      </c>
      <c r="AB16" s="115"/>
      <c r="AC16" s="113" t="str">
        <f>IF($AC$14="","",ROUND(SUMIF($AJ$24:$AJ$63,CONCATENATE(E16,"SI"),$AE$24:$AE$63)/12,2))</f>
        <v/>
      </c>
      <c r="AD16" s="115"/>
      <c r="AE16" s="73" t="str">
        <f>IF(OR(E16="",N15=""),"N/A",IF(AND(IF($L$14="","SI",IF(VLOOKUP($A$10,EXPERIENCIA_REQUERIDA_PERFIL!A:BD,4,FALSE)="NO","SI",L16))="SI",N16&gt;=$Q$13,R16&gt;=$X$13,Y16&gt;=$Z$13),"OK","KO"))</f>
        <v>N/A</v>
      </c>
      <c r="AF16" s="74" t="str">
        <f t="shared" ref="AF16:AF19" si="1">IF(OR($E16="",$N$14="",AF$13=0),"",MAX(TRUNC((N16-$Q$13)/AF$11),0))</f>
        <v/>
      </c>
      <c r="AG16" s="74" t="str">
        <f t="shared" ref="AG16:AG19" si="2">IF(OR($E16="",$R$14="",AG$13=0),"",MAX(TRUNC((R16-$X$13)/AG$11),0))</f>
        <v/>
      </c>
      <c r="AH16" s="74" t="str">
        <f t="shared" ref="AH16:AH19" si="3">IF(OR($E16="",$Y$14="",AH$13=0),"",MAX(TRUNC((Y16-$Z$13)/AH$11),0))</f>
        <v/>
      </c>
      <c r="AI16" s="74" t="str">
        <f t="shared" ref="AI16:AI19" si="4">IF(OR($E16="",$AA$14="",AI$13=0),"",MAX(TRUNC(($AA16-$AB$13)/AI$11),0))</f>
        <v/>
      </c>
      <c r="AJ16" s="74" t="str">
        <f t="shared" ref="AJ16:AJ19" si="5">IF(OR($E16="",$AC$14="",AJ$13=0),"",MAX(TRUNC(($AC16-$AD$13)/AJ$11),0))</f>
        <v/>
      </c>
      <c r="AK16" s="74">
        <f>IF($AK$12=0,"",IF(L16="SI",$AK$12,0))</f>
        <v>0</v>
      </c>
      <c r="AL16" s="74">
        <f>IF($AK$12=0,"",IF(M16="SI",$AK$12,0))</f>
        <v>0</v>
      </c>
    </row>
    <row r="17" spans="1:38" ht="15.75" customHeight="1" x14ac:dyDescent="0.25">
      <c r="A17" s="64">
        <f t="shared" ref="A17:A19" si="6">A16+1</f>
        <v>3</v>
      </c>
      <c r="B17" s="110" t="str">
        <f t="shared" si="0"/>
        <v>Analista programador/a BI</v>
      </c>
      <c r="C17" s="110"/>
      <c r="D17" s="110"/>
      <c r="E17" s="72"/>
      <c r="F17" s="72"/>
      <c r="G17" s="72"/>
      <c r="H17" s="111"/>
      <c r="I17" s="112"/>
      <c r="J17" s="112"/>
      <c r="K17" s="112"/>
      <c r="L17" s="40" t="s">
        <v>48</v>
      </c>
      <c r="M17" s="104"/>
      <c r="N17" s="113">
        <f>IF($N$14="","",ROUND(SUMIF($AF$24:$AF$88,CONCATENATE(E17,"SI"),$AE$24:$AE$88)/12,2))</f>
        <v>0</v>
      </c>
      <c r="O17" s="114"/>
      <c r="P17" s="114"/>
      <c r="Q17" s="115"/>
      <c r="R17" s="116" t="str">
        <f>IF($R$14="","",ROUND(SUMIF($AG$24:$AG$63,CONCATENATE(E17,"SI"),$AE$24:$AE$63)/12,2))</f>
        <v/>
      </c>
      <c r="S17" s="116"/>
      <c r="T17" s="116"/>
      <c r="U17" s="116"/>
      <c r="V17" s="116"/>
      <c r="W17" s="116"/>
      <c r="X17" s="116"/>
      <c r="Y17" s="113" t="str">
        <f>IF($Y$14="","",ROUND(SUMIF($AH$24:$AH$63,CONCATENATE(E17,"SI"),$AE$24:$AE$63)/12,2))</f>
        <v/>
      </c>
      <c r="Z17" s="115"/>
      <c r="AA17" s="113" t="str">
        <f>IF($AA$14="","",ROUND(SUMIF($AI$24:$AI$63,CONCATENATE(E17,"SI"),$AE$24:$AE$63)/12,2))</f>
        <v/>
      </c>
      <c r="AB17" s="115"/>
      <c r="AC17" s="113" t="str">
        <f>IF($AC$14="","",ROUND(SUMIF($AJ$24:$AJ$63,CONCATENATE(E17,"SI"),$AE$24:$AE$63)/12,2))</f>
        <v/>
      </c>
      <c r="AD17" s="115"/>
      <c r="AE17" s="73" t="str">
        <f>IF(OR(E17="",N16=""),"N/A",IF(AND(IF($L$14="","SI",IF(VLOOKUP($A$10,EXPERIENCIA_REQUERIDA_PERFIL!A:BD,4,FALSE)="NO","SI",L17))="SI",N17&gt;=$Q$13,R17&gt;=$X$13,Y17&gt;=$Z$13),"OK","KO"))</f>
        <v>N/A</v>
      </c>
      <c r="AF17" s="74" t="str">
        <f t="shared" si="1"/>
        <v/>
      </c>
      <c r="AG17" s="74" t="str">
        <f t="shared" si="2"/>
        <v/>
      </c>
      <c r="AH17" s="74" t="str">
        <f t="shared" si="3"/>
        <v/>
      </c>
      <c r="AI17" s="74" t="str">
        <f t="shared" si="4"/>
        <v/>
      </c>
      <c r="AJ17" s="74" t="str">
        <f t="shared" si="5"/>
        <v/>
      </c>
      <c r="AK17" s="74">
        <f>IF($AK$12=0,"",IF(L17="SI",$AK$12,0))</f>
        <v>0</v>
      </c>
      <c r="AL17" s="74">
        <f>IF($AK$12=0,"",IF(M17="SI",$AK$12,0))</f>
        <v>0</v>
      </c>
    </row>
    <row r="18" spans="1:38" ht="15.75" customHeight="1" x14ac:dyDescent="0.25">
      <c r="A18" s="64">
        <f t="shared" si="6"/>
        <v>4</v>
      </c>
      <c r="B18" s="110" t="str">
        <f t="shared" si="0"/>
        <v>Analista programador/a BI</v>
      </c>
      <c r="C18" s="110"/>
      <c r="D18" s="110"/>
      <c r="E18" s="72"/>
      <c r="F18" s="72"/>
      <c r="G18" s="72"/>
      <c r="H18" s="111"/>
      <c r="I18" s="112"/>
      <c r="J18" s="112"/>
      <c r="K18" s="112"/>
      <c r="L18" s="40" t="s">
        <v>48</v>
      </c>
      <c r="M18" s="104"/>
      <c r="N18" s="113">
        <f>IF($N$14="","",ROUND(SUMIF($AF$24:$AF$88,CONCATENATE(E18,"SI"),$AE$24:$AE$88)/12,2))</f>
        <v>0</v>
      </c>
      <c r="O18" s="114"/>
      <c r="P18" s="114"/>
      <c r="Q18" s="115"/>
      <c r="R18" s="116" t="str">
        <f>IF($R$14="","",ROUND(SUMIF($AG$24:$AG$63,CONCATENATE(E18,"SI"),$AE$24:$AE$63)/12,2))</f>
        <v/>
      </c>
      <c r="S18" s="116"/>
      <c r="T18" s="116"/>
      <c r="U18" s="116"/>
      <c r="V18" s="116"/>
      <c r="W18" s="116"/>
      <c r="X18" s="116"/>
      <c r="Y18" s="113" t="str">
        <f>IF($Y$14="","",ROUND(SUMIF($AH$24:$AH$63,CONCATENATE(E18,"SI"),$AE$24:$AE$63)/12,2))</f>
        <v/>
      </c>
      <c r="Z18" s="115"/>
      <c r="AA18" s="113" t="str">
        <f>IF($AA$14="","",ROUND(SUMIF($AI$24:$AI$63,CONCATENATE(E18,"SI"),$AE$24:$AE$63)/12,2))</f>
        <v/>
      </c>
      <c r="AB18" s="115"/>
      <c r="AC18" s="113" t="str">
        <f>IF($AC$14="","",ROUND(SUMIF($AJ$24:$AJ$63,CONCATENATE(E18,"SI"),$AE$24:$AE$63)/12,2))</f>
        <v/>
      </c>
      <c r="AD18" s="115"/>
      <c r="AE18" s="73" t="str">
        <f>IF(OR(E18="",N17=""),"N/A",IF(AND(IF($L$14="","SI",IF(VLOOKUP($A$10,EXPERIENCIA_REQUERIDA_PERFIL!A:BD,4,FALSE)="NO","SI",L18))="SI",N18&gt;=$Q$13,R18&gt;=$X$13,Y18&gt;=$Z$13),"OK","KO"))</f>
        <v>N/A</v>
      </c>
      <c r="AF18" s="74" t="str">
        <f t="shared" si="1"/>
        <v/>
      </c>
      <c r="AG18" s="74" t="str">
        <f t="shared" si="2"/>
        <v/>
      </c>
      <c r="AH18" s="74" t="str">
        <f t="shared" si="3"/>
        <v/>
      </c>
      <c r="AI18" s="74" t="str">
        <f t="shared" si="4"/>
        <v/>
      </c>
      <c r="AJ18" s="74" t="str">
        <f t="shared" si="5"/>
        <v/>
      </c>
      <c r="AK18" s="74">
        <f>IF($AK$12=0,"",IF(L18="SI",$AK$12,0))</f>
        <v>0</v>
      </c>
      <c r="AL18" s="74">
        <f>IF($AK$12=0,"",IF(M18="SI",$AK$12,0))</f>
        <v>0</v>
      </c>
    </row>
    <row r="19" spans="1:38" ht="15.75" customHeight="1" x14ac:dyDescent="0.25">
      <c r="A19" s="64">
        <f t="shared" si="6"/>
        <v>5</v>
      </c>
      <c r="B19" s="110" t="str">
        <f t="shared" si="0"/>
        <v>Analista programador/a BI</v>
      </c>
      <c r="C19" s="110"/>
      <c r="D19" s="110"/>
      <c r="E19" s="72"/>
      <c r="F19" s="72"/>
      <c r="G19" s="72"/>
      <c r="H19" s="111"/>
      <c r="I19" s="112"/>
      <c r="J19" s="112"/>
      <c r="K19" s="112"/>
      <c r="L19" s="40" t="s">
        <v>48</v>
      </c>
      <c r="M19" s="104"/>
      <c r="N19" s="113">
        <f>IF($N$14="","",ROUND(SUMIF($AF$24:$AF$88,CONCATENATE(E19,"SI"),$AE$24:$AE$88)/12,2))</f>
        <v>0</v>
      </c>
      <c r="O19" s="114"/>
      <c r="P19" s="114"/>
      <c r="Q19" s="115"/>
      <c r="R19" s="116" t="str">
        <f>IF($R$14="","",ROUND(SUMIF($AG$24:$AG$63,CONCATENATE(E19,"SI"),$AE$24:$AE$63)/12,2))</f>
        <v/>
      </c>
      <c r="S19" s="116"/>
      <c r="T19" s="116"/>
      <c r="U19" s="116"/>
      <c r="V19" s="116"/>
      <c r="W19" s="116"/>
      <c r="X19" s="116"/>
      <c r="Y19" s="113" t="str">
        <f>IF($Y$14="","",ROUND(SUMIF($AH$24:$AH$63,CONCATENATE(E19,"SI"),$AE$24:$AE$63)/12,2))</f>
        <v/>
      </c>
      <c r="Z19" s="115"/>
      <c r="AA19" s="113" t="str">
        <f>IF($AA$14="","",ROUND(SUMIF($AI$24:$AI$63,CONCATENATE(E19,"SI"),$AE$24:$AE$63)/12,2))</f>
        <v/>
      </c>
      <c r="AB19" s="115"/>
      <c r="AC19" s="113" t="str">
        <f>IF($AC$14="","",ROUND(SUMIF($AJ$24:$AJ$63,CONCATENATE(E19,"SI"),$AE$24:$AE$63)/12,2))</f>
        <v/>
      </c>
      <c r="AD19" s="115"/>
      <c r="AE19" s="73" t="str">
        <f>IF(OR(E19="",N18=""),"N/A",IF(AND(IF($L$14="","SI",IF(VLOOKUP($A$10,EXPERIENCIA_REQUERIDA_PERFIL!A:BD,4,FALSE)="NO","SI",L19))="SI",N19&gt;=$Q$13,R19&gt;=$X$13,Y19&gt;=$Z$13),"OK","KO"))</f>
        <v>N/A</v>
      </c>
      <c r="AF19" s="74" t="str">
        <f t="shared" si="1"/>
        <v/>
      </c>
      <c r="AG19" s="74" t="str">
        <f t="shared" si="2"/>
        <v/>
      </c>
      <c r="AH19" s="74" t="str">
        <f t="shared" si="3"/>
        <v/>
      </c>
      <c r="AI19" s="74" t="str">
        <f t="shared" si="4"/>
        <v/>
      </c>
      <c r="AJ19" s="74" t="str">
        <f t="shared" si="5"/>
        <v/>
      </c>
      <c r="AK19" s="74">
        <f>IF($AK$12=0,"",IF(L19="SI",$AK$12,0))</f>
        <v>0</v>
      </c>
      <c r="AL19" s="74">
        <f>IF($AK$12=0,"",IF(M19="SI",$AK$12,0))</f>
        <v>0</v>
      </c>
    </row>
    <row r="20" spans="1:38" ht="35.25" customHeight="1" x14ac:dyDescent="0.25">
      <c r="A20" s="64"/>
      <c r="AE20" s="70" t="s">
        <v>67</v>
      </c>
      <c r="AF20" s="75">
        <f t="shared" ref="AF20:AL20" si="7">SUM(AF15:AF19)</f>
        <v>1</v>
      </c>
      <c r="AG20" s="75">
        <f t="shared" si="7"/>
        <v>0</v>
      </c>
      <c r="AH20" s="75">
        <f t="shared" si="7"/>
        <v>0</v>
      </c>
      <c r="AI20" s="75">
        <f t="shared" si="7"/>
        <v>0</v>
      </c>
      <c r="AJ20" s="75">
        <f t="shared" si="7"/>
        <v>0</v>
      </c>
      <c r="AK20" s="75">
        <f t="shared" si="7"/>
        <v>0.5</v>
      </c>
      <c r="AL20" s="75">
        <f t="shared" si="7"/>
        <v>0</v>
      </c>
    </row>
    <row r="21" spans="1:38" s="35" customFormat="1" ht="39.75" customHeight="1" x14ac:dyDescent="0.25">
      <c r="A21" s="76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70" t="s">
        <v>65</v>
      </c>
      <c r="AF21" s="77">
        <f>MIN(AF13,AF12*AF20)</f>
        <v>1</v>
      </c>
      <c r="AG21" s="77">
        <f>MIN(AG13,AG12*AG20)</f>
        <v>0</v>
      </c>
      <c r="AH21" s="77">
        <f>MIN(AH13,AH12*AH20)</f>
        <v>0</v>
      </c>
      <c r="AI21" s="77">
        <f>MIN(AI13,AI12*AI20)</f>
        <v>0</v>
      </c>
      <c r="AJ21" s="77">
        <f>MIN(AJ13,AJ12*AJ20)</f>
        <v>0</v>
      </c>
      <c r="AK21" s="77">
        <f>MIN($AK$13,SUM(AK15:AK19))</f>
        <v>0.5</v>
      </c>
      <c r="AL21" s="77">
        <f>MIN($AK$13,SUM(AL15:AL19))</f>
        <v>0</v>
      </c>
    </row>
    <row r="22" spans="1:38" s="35" customFormat="1" ht="33.75" customHeight="1" x14ac:dyDescent="0.25">
      <c r="A22" s="76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9"/>
    </row>
    <row r="23" spans="1:38" s="35" customFormat="1" ht="222.75" customHeight="1" x14ac:dyDescent="0.25">
      <c r="A23" s="76"/>
      <c r="B23" s="118" t="s">
        <v>15</v>
      </c>
      <c r="C23" s="119"/>
      <c r="D23" s="119"/>
      <c r="E23" s="126" t="s">
        <v>16</v>
      </c>
      <c r="F23" s="126"/>
      <c r="G23" s="126"/>
      <c r="H23" s="126"/>
      <c r="I23" s="126"/>
      <c r="J23" s="126"/>
      <c r="K23" s="126"/>
      <c r="L23" s="126"/>
      <c r="M23" s="126"/>
      <c r="N23" s="126"/>
      <c r="O23" s="19" t="s">
        <v>18</v>
      </c>
      <c r="P23" s="19" t="s">
        <v>13</v>
      </c>
      <c r="Q23" s="19" t="str">
        <f>N14</f>
        <v>Analista programador/a BI en diferents rols relacionats amb l’anàlisi de dades, creació de dashboards i integració amb sistemes de reporting Power BI i Report Server de Microsoft, amb dades provinents d’EasyVista o sistemes de gestió de serveis ITSM similars</v>
      </c>
      <c r="R23" s="127" t="str">
        <f>R14</f>
        <v/>
      </c>
      <c r="S23" s="127"/>
      <c r="T23" s="127"/>
      <c r="U23" s="127"/>
      <c r="V23" s="127"/>
      <c r="W23" s="127"/>
      <c r="X23" s="28" t="str">
        <f>Y14</f>
        <v/>
      </c>
      <c r="Y23" s="19" t="str">
        <f>AA14</f>
        <v/>
      </c>
      <c r="Z23" s="19" t="str">
        <f>AC14</f>
        <v/>
      </c>
      <c r="AA23" s="19" t="s">
        <v>21</v>
      </c>
      <c r="AB23" s="19" t="s">
        <v>22</v>
      </c>
      <c r="AC23" s="19"/>
      <c r="AD23" s="19" t="s">
        <v>40</v>
      </c>
      <c r="AE23" s="19" t="s">
        <v>19</v>
      </c>
      <c r="AF23" s="48"/>
      <c r="AG23" s="48"/>
      <c r="AH23" s="48"/>
      <c r="AI23" s="48"/>
      <c r="AJ23" s="48"/>
      <c r="AK23" s="48"/>
      <c r="AL23" s="49"/>
    </row>
    <row r="24" spans="1:38" s="35" customFormat="1" ht="92.25" customHeight="1" x14ac:dyDescent="0.25">
      <c r="A24" s="76"/>
      <c r="B24" s="128" t="s">
        <v>52</v>
      </c>
      <c r="C24" s="128"/>
      <c r="D24" s="128"/>
      <c r="E24" s="129" t="s">
        <v>53</v>
      </c>
      <c r="F24" s="130"/>
      <c r="G24" s="130"/>
      <c r="H24" s="130"/>
      <c r="I24" s="130"/>
      <c r="J24" s="130"/>
      <c r="K24" s="130"/>
      <c r="L24" s="130"/>
      <c r="M24" s="130"/>
      <c r="N24" s="131"/>
      <c r="O24" s="78"/>
      <c r="P24" s="78" t="s">
        <v>50</v>
      </c>
      <c r="Q24" s="40" t="s">
        <v>2</v>
      </c>
      <c r="R24" s="128" t="s">
        <v>3</v>
      </c>
      <c r="S24" s="128"/>
      <c r="T24" s="128"/>
      <c r="U24" s="128"/>
      <c r="V24" s="128"/>
      <c r="W24" s="128"/>
      <c r="X24" s="40" t="s">
        <v>3</v>
      </c>
      <c r="Y24" s="40" t="s">
        <v>3</v>
      </c>
      <c r="Z24" s="40" t="s">
        <v>3</v>
      </c>
      <c r="AA24" s="79">
        <v>43101</v>
      </c>
      <c r="AB24" s="79">
        <v>44562</v>
      </c>
      <c r="AC24" s="79"/>
      <c r="AD24" s="80">
        <v>1</v>
      </c>
      <c r="AE24" s="81">
        <f t="shared" ref="AE24:AE87" si="8">ROUND((AB24-AA24)/365*12*AD24,2)</f>
        <v>48.03</v>
      </c>
      <c r="AF24" s="35" t="str">
        <f t="shared" ref="AF24:AF87" si="9">CONCATENATE(P24,Q24)</f>
        <v>TR1SI</v>
      </c>
      <c r="AG24" s="35" t="str">
        <f t="shared" ref="AG24:AG87" si="10">CONCATENATE(P24,R24)</f>
        <v>TR1NO</v>
      </c>
      <c r="AH24" s="35" t="str">
        <f t="shared" ref="AH24:AH87" si="11">CONCATENATE(P24,X24)</f>
        <v>TR1NO</v>
      </c>
      <c r="AI24" s="35" t="str">
        <f t="shared" ref="AI24:AI87" si="12">CONCATENATE(P24,Y24)</f>
        <v>TR1NO</v>
      </c>
      <c r="AJ24" s="35" t="str">
        <f>CONCATENATE(P24,Z24)</f>
        <v>TR1NO</v>
      </c>
      <c r="AL24" s="43"/>
    </row>
    <row r="25" spans="1:38" s="35" customFormat="1" ht="92.25" customHeight="1" x14ac:dyDescent="0.25">
      <c r="A25" s="76"/>
      <c r="B25" s="128"/>
      <c r="C25" s="128"/>
      <c r="D25" s="128"/>
      <c r="E25" s="129"/>
      <c r="F25" s="130"/>
      <c r="G25" s="130"/>
      <c r="H25" s="130"/>
      <c r="I25" s="130"/>
      <c r="J25" s="130"/>
      <c r="K25" s="130"/>
      <c r="L25" s="130"/>
      <c r="M25" s="130"/>
      <c r="N25" s="131"/>
      <c r="O25" s="78"/>
      <c r="P25" s="78"/>
      <c r="Q25" s="40" t="s">
        <v>48</v>
      </c>
      <c r="R25" s="128" t="s">
        <v>48</v>
      </c>
      <c r="S25" s="128"/>
      <c r="T25" s="128"/>
      <c r="U25" s="128"/>
      <c r="V25" s="128"/>
      <c r="W25" s="128"/>
      <c r="X25" s="40" t="s">
        <v>48</v>
      </c>
      <c r="Y25" s="40" t="s">
        <v>48</v>
      </c>
      <c r="Z25" s="40" t="s">
        <v>48</v>
      </c>
      <c r="AA25" s="79"/>
      <c r="AB25" s="79"/>
      <c r="AC25" s="79"/>
      <c r="AD25" s="80"/>
      <c r="AE25" s="81">
        <f t="shared" si="8"/>
        <v>0</v>
      </c>
      <c r="AF25" s="35" t="str">
        <f t="shared" si="9"/>
        <v>N/D</v>
      </c>
      <c r="AG25" s="35" t="str">
        <f t="shared" si="10"/>
        <v>N/D</v>
      </c>
      <c r="AH25" s="35" t="str">
        <f t="shared" si="11"/>
        <v>N/D</v>
      </c>
      <c r="AI25" s="35" t="str">
        <f t="shared" si="12"/>
        <v>N/D</v>
      </c>
      <c r="AJ25" s="35" t="str">
        <f t="shared" ref="AJ25:AJ88" si="13">CONCATENATE(P25,Z25)</f>
        <v>N/D</v>
      </c>
      <c r="AL25" s="43"/>
    </row>
    <row r="26" spans="1:38" s="35" customFormat="1" ht="92.25" customHeight="1" x14ac:dyDescent="0.25">
      <c r="A26" s="76"/>
      <c r="B26" s="128"/>
      <c r="C26" s="128"/>
      <c r="D26" s="128"/>
      <c r="E26" s="129"/>
      <c r="F26" s="130"/>
      <c r="G26" s="130"/>
      <c r="H26" s="130"/>
      <c r="I26" s="130"/>
      <c r="J26" s="130"/>
      <c r="K26" s="130"/>
      <c r="L26" s="130"/>
      <c r="M26" s="130"/>
      <c r="N26" s="131"/>
      <c r="O26" s="78"/>
      <c r="P26" s="78"/>
      <c r="Q26" s="40" t="s">
        <v>48</v>
      </c>
      <c r="R26" s="128" t="s">
        <v>48</v>
      </c>
      <c r="S26" s="128"/>
      <c r="T26" s="128"/>
      <c r="U26" s="128"/>
      <c r="V26" s="128"/>
      <c r="W26" s="128"/>
      <c r="X26" s="40" t="s">
        <v>48</v>
      </c>
      <c r="Y26" s="40" t="s">
        <v>48</v>
      </c>
      <c r="Z26" s="40" t="s">
        <v>48</v>
      </c>
      <c r="AA26" s="79"/>
      <c r="AB26" s="79"/>
      <c r="AC26" s="79"/>
      <c r="AD26" s="80"/>
      <c r="AE26" s="81">
        <f t="shared" si="8"/>
        <v>0</v>
      </c>
      <c r="AF26" s="35" t="str">
        <f t="shared" si="9"/>
        <v>N/D</v>
      </c>
      <c r="AG26" s="35" t="str">
        <f t="shared" si="10"/>
        <v>N/D</v>
      </c>
      <c r="AH26" s="35" t="str">
        <f t="shared" si="11"/>
        <v>N/D</v>
      </c>
      <c r="AI26" s="35" t="str">
        <f t="shared" si="12"/>
        <v>N/D</v>
      </c>
      <c r="AJ26" s="35" t="str">
        <f t="shared" si="13"/>
        <v>N/D</v>
      </c>
      <c r="AL26" s="43"/>
    </row>
    <row r="27" spans="1:38" s="35" customFormat="1" ht="92.25" customHeight="1" x14ac:dyDescent="0.25">
      <c r="A27" s="76"/>
      <c r="B27" s="128"/>
      <c r="C27" s="128"/>
      <c r="D27" s="128"/>
      <c r="E27" s="129"/>
      <c r="F27" s="130"/>
      <c r="G27" s="130"/>
      <c r="H27" s="130"/>
      <c r="I27" s="130"/>
      <c r="J27" s="130"/>
      <c r="K27" s="130"/>
      <c r="L27" s="130"/>
      <c r="M27" s="130"/>
      <c r="N27" s="131"/>
      <c r="O27" s="78"/>
      <c r="P27" s="78"/>
      <c r="Q27" s="40" t="s">
        <v>48</v>
      </c>
      <c r="R27" s="128" t="s">
        <v>48</v>
      </c>
      <c r="S27" s="128"/>
      <c r="T27" s="128"/>
      <c r="U27" s="128"/>
      <c r="V27" s="128"/>
      <c r="W27" s="128"/>
      <c r="X27" s="40" t="s">
        <v>48</v>
      </c>
      <c r="Y27" s="40" t="s">
        <v>48</v>
      </c>
      <c r="Z27" s="40" t="s">
        <v>48</v>
      </c>
      <c r="AA27" s="79"/>
      <c r="AB27" s="79"/>
      <c r="AC27" s="79"/>
      <c r="AD27" s="80"/>
      <c r="AE27" s="81">
        <f t="shared" si="8"/>
        <v>0</v>
      </c>
      <c r="AF27" s="35" t="str">
        <f t="shared" si="9"/>
        <v>N/D</v>
      </c>
      <c r="AG27" s="35" t="str">
        <f t="shared" si="10"/>
        <v>N/D</v>
      </c>
      <c r="AH27" s="35" t="str">
        <f t="shared" si="11"/>
        <v>N/D</v>
      </c>
      <c r="AI27" s="35" t="str">
        <f t="shared" si="12"/>
        <v>N/D</v>
      </c>
      <c r="AJ27" s="35" t="str">
        <f t="shared" si="13"/>
        <v>N/D</v>
      </c>
      <c r="AL27" s="43"/>
    </row>
    <row r="28" spans="1:38" s="35" customFormat="1" ht="92.25" customHeight="1" x14ac:dyDescent="0.25">
      <c r="A28" s="76"/>
      <c r="B28" s="128"/>
      <c r="C28" s="128"/>
      <c r="D28" s="128"/>
      <c r="E28" s="129"/>
      <c r="F28" s="130"/>
      <c r="G28" s="130"/>
      <c r="H28" s="130"/>
      <c r="I28" s="130"/>
      <c r="J28" s="130"/>
      <c r="K28" s="130"/>
      <c r="L28" s="130"/>
      <c r="M28" s="130"/>
      <c r="N28" s="131"/>
      <c r="O28" s="78"/>
      <c r="P28" s="78"/>
      <c r="Q28" s="40" t="s">
        <v>48</v>
      </c>
      <c r="R28" s="128" t="s">
        <v>48</v>
      </c>
      <c r="S28" s="128"/>
      <c r="T28" s="128"/>
      <c r="U28" s="128"/>
      <c r="V28" s="128"/>
      <c r="W28" s="128"/>
      <c r="X28" s="40" t="s">
        <v>48</v>
      </c>
      <c r="Y28" s="40" t="s">
        <v>48</v>
      </c>
      <c r="Z28" s="40" t="s">
        <v>48</v>
      </c>
      <c r="AA28" s="79"/>
      <c r="AB28" s="79"/>
      <c r="AC28" s="79"/>
      <c r="AD28" s="80"/>
      <c r="AE28" s="81">
        <f t="shared" si="8"/>
        <v>0</v>
      </c>
      <c r="AF28" s="35" t="str">
        <f t="shared" si="9"/>
        <v>N/D</v>
      </c>
      <c r="AG28" s="35" t="str">
        <f t="shared" si="10"/>
        <v>N/D</v>
      </c>
      <c r="AH28" s="35" t="str">
        <f t="shared" si="11"/>
        <v>N/D</v>
      </c>
      <c r="AI28" s="35" t="str">
        <f t="shared" si="12"/>
        <v>N/D</v>
      </c>
      <c r="AJ28" s="35" t="str">
        <f t="shared" si="13"/>
        <v>N/D</v>
      </c>
      <c r="AL28" s="43"/>
    </row>
    <row r="29" spans="1:38" s="35" customFormat="1" ht="92.25" customHeight="1" x14ac:dyDescent="0.25">
      <c r="A29" s="76"/>
      <c r="B29" s="128"/>
      <c r="C29" s="128"/>
      <c r="D29" s="128"/>
      <c r="E29" s="129"/>
      <c r="F29" s="130"/>
      <c r="G29" s="130"/>
      <c r="H29" s="130"/>
      <c r="I29" s="130"/>
      <c r="J29" s="130"/>
      <c r="K29" s="130"/>
      <c r="L29" s="130"/>
      <c r="M29" s="130"/>
      <c r="N29" s="131"/>
      <c r="O29" s="78"/>
      <c r="P29" s="78"/>
      <c r="Q29" s="40" t="s">
        <v>48</v>
      </c>
      <c r="R29" s="128" t="s">
        <v>48</v>
      </c>
      <c r="S29" s="128"/>
      <c r="T29" s="128"/>
      <c r="U29" s="128"/>
      <c r="V29" s="128"/>
      <c r="W29" s="128"/>
      <c r="X29" s="40" t="s">
        <v>48</v>
      </c>
      <c r="Y29" s="40" t="s">
        <v>48</v>
      </c>
      <c r="Z29" s="40" t="s">
        <v>48</v>
      </c>
      <c r="AA29" s="79"/>
      <c r="AB29" s="79"/>
      <c r="AC29" s="79"/>
      <c r="AD29" s="80"/>
      <c r="AE29" s="81">
        <f t="shared" si="8"/>
        <v>0</v>
      </c>
      <c r="AF29" s="35" t="str">
        <f t="shared" si="9"/>
        <v>N/D</v>
      </c>
      <c r="AG29" s="35" t="str">
        <f t="shared" si="10"/>
        <v>N/D</v>
      </c>
      <c r="AH29" s="35" t="str">
        <f t="shared" si="11"/>
        <v>N/D</v>
      </c>
      <c r="AI29" s="35" t="str">
        <f t="shared" si="12"/>
        <v>N/D</v>
      </c>
      <c r="AJ29" s="35" t="str">
        <f t="shared" si="13"/>
        <v>N/D</v>
      </c>
      <c r="AL29" s="43"/>
    </row>
    <row r="30" spans="1:38" s="35" customFormat="1" ht="92.25" customHeight="1" x14ac:dyDescent="0.25">
      <c r="A30" s="76"/>
      <c r="B30" s="128"/>
      <c r="C30" s="128"/>
      <c r="D30" s="128"/>
      <c r="E30" s="129"/>
      <c r="F30" s="130"/>
      <c r="G30" s="130"/>
      <c r="H30" s="130"/>
      <c r="I30" s="130"/>
      <c r="J30" s="130"/>
      <c r="K30" s="130"/>
      <c r="L30" s="130"/>
      <c r="M30" s="130"/>
      <c r="N30" s="131"/>
      <c r="O30" s="78"/>
      <c r="P30" s="78"/>
      <c r="Q30" s="40" t="s">
        <v>48</v>
      </c>
      <c r="R30" s="128" t="s">
        <v>48</v>
      </c>
      <c r="S30" s="128"/>
      <c r="T30" s="128"/>
      <c r="U30" s="128"/>
      <c r="V30" s="128"/>
      <c r="W30" s="128"/>
      <c r="X30" s="40" t="s">
        <v>48</v>
      </c>
      <c r="Y30" s="40" t="s">
        <v>48</v>
      </c>
      <c r="Z30" s="40" t="s">
        <v>48</v>
      </c>
      <c r="AA30" s="79"/>
      <c r="AB30" s="79"/>
      <c r="AC30" s="79"/>
      <c r="AD30" s="80"/>
      <c r="AE30" s="81">
        <f t="shared" si="8"/>
        <v>0</v>
      </c>
      <c r="AF30" s="35" t="str">
        <f t="shared" si="9"/>
        <v>N/D</v>
      </c>
      <c r="AG30" s="35" t="str">
        <f t="shared" si="10"/>
        <v>N/D</v>
      </c>
      <c r="AH30" s="35" t="str">
        <f t="shared" si="11"/>
        <v>N/D</v>
      </c>
      <c r="AI30" s="35" t="str">
        <f t="shared" si="12"/>
        <v>N/D</v>
      </c>
      <c r="AJ30" s="35" t="str">
        <f t="shared" si="13"/>
        <v>N/D</v>
      </c>
      <c r="AL30" s="43"/>
    </row>
    <row r="31" spans="1:38" s="35" customFormat="1" ht="92.25" customHeight="1" x14ac:dyDescent="0.25">
      <c r="A31" s="76"/>
      <c r="B31" s="128"/>
      <c r="C31" s="128"/>
      <c r="D31" s="128"/>
      <c r="E31" s="129"/>
      <c r="F31" s="130"/>
      <c r="G31" s="130"/>
      <c r="H31" s="130"/>
      <c r="I31" s="130"/>
      <c r="J31" s="130"/>
      <c r="K31" s="130"/>
      <c r="L31" s="130"/>
      <c r="M31" s="130"/>
      <c r="N31" s="131"/>
      <c r="O31" s="78"/>
      <c r="P31" s="78"/>
      <c r="Q31" s="40" t="s">
        <v>48</v>
      </c>
      <c r="R31" s="128" t="s">
        <v>48</v>
      </c>
      <c r="S31" s="128"/>
      <c r="T31" s="128"/>
      <c r="U31" s="128"/>
      <c r="V31" s="128"/>
      <c r="W31" s="128"/>
      <c r="X31" s="40" t="s">
        <v>48</v>
      </c>
      <c r="Y31" s="40" t="s">
        <v>48</v>
      </c>
      <c r="Z31" s="40" t="s">
        <v>48</v>
      </c>
      <c r="AA31" s="79"/>
      <c r="AB31" s="79"/>
      <c r="AC31" s="79"/>
      <c r="AD31" s="80"/>
      <c r="AE31" s="81">
        <f t="shared" si="8"/>
        <v>0</v>
      </c>
      <c r="AF31" s="35" t="str">
        <f t="shared" si="9"/>
        <v>N/D</v>
      </c>
      <c r="AG31" s="35" t="str">
        <f t="shared" si="10"/>
        <v>N/D</v>
      </c>
      <c r="AH31" s="35" t="str">
        <f t="shared" si="11"/>
        <v>N/D</v>
      </c>
      <c r="AI31" s="35" t="str">
        <f t="shared" si="12"/>
        <v>N/D</v>
      </c>
      <c r="AJ31" s="35" t="str">
        <f t="shared" si="13"/>
        <v>N/D</v>
      </c>
      <c r="AL31" s="43"/>
    </row>
    <row r="32" spans="1:38" s="35" customFormat="1" ht="92.25" customHeight="1" x14ac:dyDescent="0.25">
      <c r="A32" s="76"/>
      <c r="B32" s="128"/>
      <c r="C32" s="128"/>
      <c r="D32" s="128"/>
      <c r="E32" s="129"/>
      <c r="F32" s="130"/>
      <c r="G32" s="130"/>
      <c r="H32" s="130"/>
      <c r="I32" s="130"/>
      <c r="J32" s="130"/>
      <c r="K32" s="130"/>
      <c r="L32" s="130"/>
      <c r="M32" s="130"/>
      <c r="N32" s="131"/>
      <c r="O32" s="78"/>
      <c r="P32" s="78"/>
      <c r="Q32" s="40" t="s">
        <v>48</v>
      </c>
      <c r="R32" s="128" t="s">
        <v>48</v>
      </c>
      <c r="S32" s="128"/>
      <c r="T32" s="128"/>
      <c r="U32" s="128"/>
      <c r="V32" s="128"/>
      <c r="W32" s="128"/>
      <c r="X32" s="40" t="s">
        <v>48</v>
      </c>
      <c r="Y32" s="40" t="s">
        <v>48</v>
      </c>
      <c r="Z32" s="40" t="s">
        <v>48</v>
      </c>
      <c r="AA32" s="79"/>
      <c r="AB32" s="79"/>
      <c r="AC32" s="79"/>
      <c r="AD32" s="80"/>
      <c r="AE32" s="81">
        <f t="shared" si="8"/>
        <v>0</v>
      </c>
      <c r="AF32" s="35" t="str">
        <f t="shared" si="9"/>
        <v>N/D</v>
      </c>
      <c r="AG32" s="35" t="str">
        <f t="shared" si="10"/>
        <v>N/D</v>
      </c>
      <c r="AH32" s="35" t="str">
        <f t="shared" si="11"/>
        <v>N/D</v>
      </c>
      <c r="AI32" s="35" t="str">
        <f t="shared" si="12"/>
        <v>N/D</v>
      </c>
      <c r="AJ32" s="35" t="str">
        <f t="shared" si="13"/>
        <v>N/D</v>
      </c>
      <c r="AL32" s="43"/>
    </row>
    <row r="33" spans="1:38" s="35" customFormat="1" ht="92.25" customHeight="1" x14ac:dyDescent="0.25">
      <c r="A33" s="76"/>
      <c r="B33" s="128"/>
      <c r="C33" s="128"/>
      <c r="D33" s="128"/>
      <c r="E33" s="129"/>
      <c r="F33" s="130"/>
      <c r="G33" s="130"/>
      <c r="H33" s="130"/>
      <c r="I33" s="130"/>
      <c r="J33" s="130"/>
      <c r="K33" s="130"/>
      <c r="L33" s="130"/>
      <c r="M33" s="130"/>
      <c r="N33" s="131"/>
      <c r="O33" s="78"/>
      <c r="P33" s="78"/>
      <c r="Q33" s="40" t="s">
        <v>48</v>
      </c>
      <c r="R33" s="128" t="s">
        <v>48</v>
      </c>
      <c r="S33" s="128"/>
      <c r="T33" s="128"/>
      <c r="U33" s="128"/>
      <c r="V33" s="128"/>
      <c r="W33" s="128"/>
      <c r="X33" s="40" t="s">
        <v>48</v>
      </c>
      <c r="Y33" s="40" t="s">
        <v>48</v>
      </c>
      <c r="Z33" s="40" t="s">
        <v>48</v>
      </c>
      <c r="AA33" s="79"/>
      <c r="AB33" s="79"/>
      <c r="AC33" s="79"/>
      <c r="AD33" s="80"/>
      <c r="AE33" s="81">
        <f t="shared" si="8"/>
        <v>0</v>
      </c>
      <c r="AF33" s="35" t="str">
        <f t="shared" si="9"/>
        <v>N/D</v>
      </c>
      <c r="AG33" s="35" t="str">
        <f t="shared" si="10"/>
        <v>N/D</v>
      </c>
      <c r="AH33" s="35" t="str">
        <f t="shared" si="11"/>
        <v>N/D</v>
      </c>
      <c r="AI33" s="35" t="str">
        <f t="shared" si="12"/>
        <v>N/D</v>
      </c>
      <c r="AJ33" s="35" t="str">
        <f t="shared" si="13"/>
        <v>N/D</v>
      </c>
      <c r="AL33" s="43"/>
    </row>
    <row r="34" spans="1:38" s="35" customFormat="1" ht="92.25" customHeight="1" x14ac:dyDescent="0.25">
      <c r="A34" s="76"/>
      <c r="B34" s="128"/>
      <c r="C34" s="128"/>
      <c r="D34" s="128"/>
      <c r="E34" s="129"/>
      <c r="F34" s="130"/>
      <c r="G34" s="130"/>
      <c r="H34" s="130"/>
      <c r="I34" s="130"/>
      <c r="J34" s="130"/>
      <c r="K34" s="130"/>
      <c r="L34" s="130"/>
      <c r="M34" s="130"/>
      <c r="N34" s="131"/>
      <c r="O34" s="78"/>
      <c r="P34" s="78"/>
      <c r="Q34" s="40" t="s">
        <v>48</v>
      </c>
      <c r="R34" s="128" t="s">
        <v>48</v>
      </c>
      <c r="S34" s="128"/>
      <c r="T34" s="128"/>
      <c r="U34" s="128"/>
      <c r="V34" s="128"/>
      <c r="W34" s="128"/>
      <c r="X34" s="40" t="s">
        <v>48</v>
      </c>
      <c r="Y34" s="40" t="s">
        <v>48</v>
      </c>
      <c r="Z34" s="40" t="s">
        <v>48</v>
      </c>
      <c r="AA34" s="79"/>
      <c r="AB34" s="79"/>
      <c r="AC34" s="79"/>
      <c r="AD34" s="80"/>
      <c r="AE34" s="81">
        <f t="shared" si="8"/>
        <v>0</v>
      </c>
      <c r="AF34" s="35" t="str">
        <f t="shared" si="9"/>
        <v>N/D</v>
      </c>
      <c r="AG34" s="35" t="str">
        <f t="shared" si="10"/>
        <v>N/D</v>
      </c>
      <c r="AH34" s="35" t="str">
        <f t="shared" si="11"/>
        <v>N/D</v>
      </c>
      <c r="AI34" s="35" t="str">
        <f t="shared" si="12"/>
        <v>N/D</v>
      </c>
      <c r="AJ34" s="35" t="str">
        <f t="shared" si="13"/>
        <v>N/D</v>
      </c>
      <c r="AL34" s="43"/>
    </row>
    <row r="35" spans="1:38" s="35" customFormat="1" ht="92.25" customHeight="1" x14ac:dyDescent="0.25">
      <c r="A35" s="76"/>
      <c r="B35" s="128"/>
      <c r="C35" s="128"/>
      <c r="D35" s="128"/>
      <c r="E35" s="129"/>
      <c r="F35" s="130"/>
      <c r="G35" s="130"/>
      <c r="H35" s="130"/>
      <c r="I35" s="130"/>
      <c r="J35" s="130"/>
      <c r="K35" s="130"/>
      <c r="L35" s="130"/>
      <c r="M35" s="130"/>
      <c r="N35" s="131"/>
      <c r="O35" s="78"/>
      <c r="P35" s="78"/>
      <c r="Q35" s="40" t="s">
        <v>48</v>
      </c>
      <c r="R35" s="128" t="s">
        <v>48</v>
      </c>
      <c r="S35" s="128"/>
      <c r="T35" s="128"/>
      <c r="U35" s="128"/>
      <c r="V35" s="128"/>
      <c r="W35" s="128"/>
      <c r="X35" s="40" t="s">
        <v>48</v>
      </c>
      <c r="Y35" s="40" t="s">
        <v>48</v>
      </c>
      <c r="Z35" s="40" t="s">
        <v>48</v>
      </c>
      <c r="AA35" s="79"/>
      <c r="AB35" s="79"/>
      <c r="AC35" s="79"/>
      <c r="AD35" s="80"/>
      <c r="AE35" s="81">
        <f t="shared" si="8"/>
        <v>0</v>
      </c>
      <c r="AF35" s="35" t="str">
        <f t="shared" si="9"/>
        <v>N/D</v>
      </c>
      <c r="AG35" s="35" t="str">
        <f t="shared" si="10"/>
        <v>N/D</v>
      </c>
      <c r="AH35" s="35" t="str">
        <f t="shared" si="11"/>
        <v>N/D</v>
      </c>
      <c r="AI35" s="35" t="str">
        <f t="shared" si="12"/>
        <v>N/D</v>
      </c>
      <c r="AJ35" s="35" t="str">
        <f t="shared" si="13"/>
        <v>N/D</v>
      </c>
      <c r="AL35" s="43"/>
    </row>
    <row r="36" spans="1:38" s="35" customFormat="1" ht="92.25" customHeight="1" x14ac:dyDescent="0.25">
      <c r="A36" s="76"/>
      <c r="B36" s="128"/>
      <c r="C36" s="128"/>
      <c r="D36" s="128"/>
      <c r="E36" s="129"/>
      <c r="F36" s="130"/>
      <c r="G36" s="130"/>
      <c r="H36" s="130"/>
      <c r="I36" s="130"/>
      <c r="J36" s="130"/>
      <c r="K36" s="130"/>
      <c r="L36" s="130"/>
      <c r="M36" s="130"/>
      <c r="N36" s="131"/>
      <c r="O36" s="78"/>
      <c r="P36" s="78"/>
      <c r="Q36" s="40" t="s">
        <v>48</v>
      </c>
      <c r="R36" s="128" t="s">
        <v>48</v>
      </c>
      <c r="S36" s="128"/>
      <c r="T36" s="128"/>
      <c r="U36" s="128"/>
      <c r="V36" s="128"/>
      <c r="W36" s="128"/>
      <c r="X36" s="40" t="s">
        <v>48</v>
      </c>
      <c r="Y36" s="40" t="s">
        <v>48</v>
      </c>
      <c r="Z36" s="40" t="s">
        <v>48</v>
      </c>
      <c r="AA36" s="79"/>
      <c r="AB36" s="79"/>
      <c r="AC36" s="79"/>
      <c r="AD36" s="80"/>
      <c r="AE36" s="81">
        <f t="shared" si="8"/>
        <v>0</v>
      </c>
      <c r="AF36" s="35" t="str">
        <f t="shared" si="9"/>
        <v>N/D</v>
      </c>
      <c r="AG36" s="35" t="str">
        <f t="shared" si="10"/>
        <v>N/D</v>
      </c>
      <c r="AH36" s="35" t="str">
        <f t="shared" si="11"/>
        <v>N/D</v>
      </c>
      <c r="AI36" s="35" t="str">
        <f t="shared" si="12"/>
        <v>N/D</v>
      </c>
      <c r="AJ36" s="35" t="str">
        <f t="shared" si="13"/>
        <v>N/D</v>
      </c>
      <c r="AL36" s="43"/>
    </row>
    <row r="37" spans="1:38" s="35" customFormat="1" ht="92.25" customHeight="1" x14ac:dyDescent="0.25">
      <c r="A37" s="76"/>
      <c r="B37" s="128"/>
      <c r="C37" s="128"/>
      <c r="D37" s="128"/>
      <c r="E37" s="129"/>
      <c r="F37" s="130"/>
      <c r="G37" s="130"/>
      <c r="H37" s="130"/>
      <c r="I37" s="130"/>
      <c r="J37" s="130"/>
      <c r="K37" s="130"/>
      <c r="L37" s="130"/>
      <c r="M37" s="130"/>
      <c r="N37" s="131"/>
      <c r="O37" s="78"/>
      <c r="P37" s="78"/>
      <c r="Q37" s="40" t="s">
        <v>48</v>
      </c>
      <c r="R37" s="128" t="s">
        <v>48</v>
      </c>
      <c r="S37" s="128"/>
      <c r="T37" s="128"/>
      <c r="U37" s="128"/>
      <c r="V37" s="128"/>
      <c r="W37" s="128"/>
      <c r="X37" s="40" t="s">
        <v>48</v>
      </c>
      <c r="Y37" s="40" t="s">
        <v>48</v>
      </c>
      <c r="Z37" s="40" t="s">
        <v>48</v>
      </c>
      <c r="AA37" s="79"/>
      <c r="AB37" s="79"/>
      <c r="AC37" s="79"/>
      <c r="AD37" s="80"/>
      <c r="AE37" s="81">
        <f t="shared" si="8"/>
        <v>0</v>
      </c>
      <c r="AF37" s="35" t="str">
        <f t="shared" si="9"/>
        <v>N/D</v>
      </c>
      <c r="AG37" s="35" t="str">
        <f t="shared" si="10"/>
        <v>N/D</v>
      </c>
      <c r="AH37" s="35" t="str">
        <f t="shared" si="11"/>
        <v>N/D</v>
      </c>
      <c r="AI37" s="35" t="str">
        <f t="shared" si="12"/>
        <v>N/D</v>
      </c>
      <c r="AJ37" s="35" t="str">
        <f t="shared" si="13"/>
        <v>N/D</v>
      </c>
      <c r="AL37" s="43"/>
    </row>
    <row r="38" spans="1:38" s="35" customFormat="1" ht="92.25" customHeight="1" x14ac:dyDescent="0.25">
      <c r="A38" s="76"/>
      <c r="B38" s="128"/>
      <c r="C38" s="128"/>
      <c r="D38" s="128"/>
      <c r="E38" s="129"/>
      <c r="F38" s="130"/>
      <c r="G38" s="130"/>
      <c r="H38" s="130"/>
      <c r="I38" s="130"/>
      <c r="J38" s="130"/>
      <c r="K38" s="130"/>
      <c r="L38" s="130"/>
      <c r="M38" s="130"/>
      <c r="N38" s="131"/>
      <c r="O38" s="78"/>
      <c r="P38" s="78"/>
      <c r="Q38" s="40" t="s">
        <v>48</v>
      </c>
      <c r="R38" s="128" t="s">
        <v>48</v>
      </c>
      <c r="S38" s="128"/>
      <c r="T38" s="128"/>
      <c r="U38" s="128"/>
      <c r="V38" s="128"/>
      <c r="W38" s="128"/>
      <c r="X38" s="40" t="s">
        <v>48</v>
      </c>
      <c r="Y38" s="40" t="s">
        <v>48</v>
      </c>
      <c r="Z38" s="40" t="s">
        <v>48</v>
      </c>
      <c r="AA38" s="79"/>
      <c r="AB38" s="79"/>
      <c r="AC38" s="79"/>
      <c r="AD38" s="80"/>
      <c r="AE38" s="81">
        <f t="shared" si="8"/>
        <v>0</v>
      </c>
      <c r="AF38" s="35" t="str">
        <f t="shared" si="9"/>
        <v>N/D</v>
      </c>
      <c r="AG38" s="35" t="str">
        <f t="shared" si="10"/>
        <v>N/D</v>
      </c>
      <c r="AH38" s="35" t="str">
        <f t="shared" si="11"/>
        <v>N/D</v>
      </c>
      <c r="AI38" s="35" t="str">
        <f t="shared" si="12"/>
        <v>N/D</v>
      </c>
      <c r="AJ38" s="35" t="str">
        <f t="shared" si="13"/>
        <v>N/D</v>
      </c>
      <c r="AL38" s="43"/>
    </row>
    <row r="39" spans="1:38" s="35" customFormat="1" ht="92.25" customHeight="1" x14ac:dyDescent="0.25">
      <c r="A39" s="76"/>
      <c r="B39" s="128"/>
      <c r="C39" s="128"/>
      <c r="D39" s="128"/>
      <c r="E39" s="129"/>
      <c r="F39" s="130"/>
      <c r="G39" s="130"/>
      <c r="H39" s="130"/>
      <c r="I39" s="130"/>
      <c r="J39" s="130"/>
      <c r="K39" s="130"/>
      <c r="L39" s="130"/>
      <c r="M39" s="130"/>
      <c r="N39" s="131"/>
      <c r="O39" s="78"/>
      <c r="P39" s="78"/>
      <c r="Q39" s="40" t="s">
        <v>48</v>
      </c>
      <c r="R39" s="128" t="s">
        <v>48</v>
      </c>
      <c r="S39" s="128"/>
      <c r="T39" s="128"/>
      <c r="U39" s="128"/>
      <c r="V39" s="128"/>
      <c r="W39" s="128"/>
      <c r="X39" s="40" t="s">
        <v>48</v>
      </c>
      <c r="Y39" s="40" t="s">
        <v>48</v>
      </c>
      <c r="Z39" s="40" t="s">
        <v>48</v>
      </c>
      <c r="AA39" s="79"/>
      <c r="AB39" s="79"/>
      <c r="AC39" s="79"/>
      <c r="AD39" s="80"/>
      <c r="AE39" s="81">
        <f t="shared" si="8"/>
        <v>0</v>
      </c>
      <c r="AF39" s="35" t="str">
        <f t="shared" si="9"/>
        <v>N/D</v>
      </c>
      <c r="AG39" s="35" t="str">
        <f t="shared" si="10"/>
        <v>N/D</v>
      </c>
      <c r="AH39" s="35" t="str">
        <f t="shared" si="11"/>
        <v>N/D</v>
      </c>
      <c r="AI39" s="35" t="str">
        <f t="shared" si="12"/>
        <v>N/D</v>
      </c>
      <c r="AJ39" s="35" t="str">
        <f t="shared" si="13"/>
        <v>N/D</v>
      </c>
      <c r="AL39" s="43"/>
    </row>
    <row r="40" spans="1:38" s="35" customFormat="1" ht="92.25" customHeight="1" x14ac:dyDescent="0.25">
      <c r="A40" s="76"/>
      <c r="B40" s="128"/>
      <c r="C40" s="128"/>
      <c r="D40" s="128"/>
      <c r="E40" s="129"/>
      <c r="F40" s="130"/>
      <c r="G40" s="130"/>
      <c r="H40" s="130"/>
      <c r="I40" s="130"/>
      <c r="J40" s="130"/>
      <c r="K40" s="130"/>
      <c r="L40" s="130"/>
      <c r="M40" s="130"/>
      <c r="N40" s="131"/>
      <c r="O40" s="78"/>
      <c r="P40" s="78"/>
      <c r="Q40" s="40" t="s">
        <v>48</v>
      </c>
      <c r="R40" s="128" t="s">
        <v>48</v>
      </c>
      <c r="S40" s="128"/>
      <c r="T40" s="128"/>
      <c r="U40" s="128"/>
      <c r="V40" s="128"/>
      <c r="W40" s="128"/>
      <c r="X40" s="40" t="s">
        <v>48</v>
      </c>
      <c r="Y40" s="40" t="s">
        <v>48</v>
      </c>
      <c r="Z40" s="40" t="s">
        <v>48</v>
      </c>
      <c r="AA40" s="79"/>
      <c r="AB40" s="79"/>
      <c r="AC40" s="79"/>
      <c r="AD40" s="80"/>
      <c r="AE40" s="81">
        <f t="shared" si="8"/>
        <v>0</v>
      </c>
      <c r="AF40" s="35" t="str">
        <f t="shared" si="9"/>
        <v>N/D</v>
      </c>
      <c r="AG40" s="35" t="str">
        <f t="shared" si="10"/>
        <v>N/D</v>
      </c>
      <c r="AH40" s="35" t="str">
        <f t="shared" si="11"/>
        <v>N/D</v>
      </c>
      <c r="AI40" s="35" t="str">
        <f t="shared" si="12"/>
        <v>N/D</v>
      </c>
      <c r="AJ40" s="35" t="str">
        <f t="shared" si="13"/>
        <v>N/D</v>
      </c>
      <c r="AL40" s="43"/>
    </row>
    <row r="41" spans="1:38" s="35" customFormat="1" ht="92.25" customHeight="1" x14ac:dyDescent="0.25">
      <c r="A41" s="76"/>
      <c r="B41" s="128"/>
      <c r="C41" s="128"/>
      <c r="D41" s="128"/>
      <c r="E41" s="129"/>
      <c r="F41" s="130"/>
      <c r="G41" s="130"/>
      <c r="H41" s="130"/>
      <c r="I41" s="130"/>
      <c r="J41" s="130"/>
      <c r="K41" s="130"/>
      <c r="L41" s="130"/>
      <c r="M41" s="130"/>
      <c r="N41" s="131"/>
      <c r="O41" s="78"/>
      <c r="P41" s="78"/>
      <c r="Q41" s="40" t="s">
        <v>48</v>
      </c>
      <c r="R41" s="128" t="s">
        <v>48</v>
      </c>
      <c r="S41" s="128"/>
      <c r="T41" s="128"/>
      <c r="U41" s="128"/>
      <c r="V41" s="128"/>
      <c r="W41" s="128"/>
      <c r="X41" s="40" t="s">
        <v>48</v>
      </c>
      <c r="Y41" s="40" t="s">
        <v>48</v>
      </c>
      <c r="Z41" s="40" t="s">
        <v>48</v>
      </c>
      <c r="AA41" s="79"/>
      <c r="AB41" s="79"/>
      <c r="AC41" s="79"/>
      <c r="AD41" s="80"/>
      <c r="AE41" s="81">
        <f t="shared" si="8"/>
        <v>0</v>
      </c>
      <c r="AF41" s="35" t="str">
        <f t="shared" si="9"/>
        <v>N/D</v>
      </c>
      <c r="AG41" s="35" t="str">
        <f t="shared" si="10"/>
        <v>N/D</v>
      </c>
      <c r="AH41" s="35" t="str">
        <f t="shared" si="11"/>
        <v>N/D</v>
      </c>
      <c r="AI41" s="35" t="str">
        <f t="shared" si="12"/>
        <v>N/D</v>
      </c>
      <c r="AJ41" s="35" t="str">
        <f t="shared" si="13"/>
        <v>N/D</v>
      </c>
      <c r="AL41" s="43"/>
    </row>
    <row r="42" spans="1:38" s="35" customFormat="1" ht="92.25" customHeight="1" x14ac:dyDescent="0.25">
      <c r="A42" s="76"/>
      <c r="B42" s="128"/>
      <c r="C42" s="128"/>
      <c r="D42" s="128"/>
      <c r="E42" s="129"/>
      <c r="F42" s="130"/>
      <c r="G42" s="130"/>
      <c r="H42" s="130"/>
      <c r="I42" s="130"/>
      <c r="J42" s="130"/>
      <c r="K42" s="130"/>
      <c r="L42" s="130"/>
      <c r="M42" s="130"/>
      <c r="N42" s="131"/>
      <c r="O42" s="78"/>
      <c r="P42" s="78"/>
      <c r="Q42" s="40" t="s">
        <v>48</v>
      </c>
      <c r="R42" s="128" t="s">
        <v>48</v>
      </c>
      <c r="S42" s="128"/>
      <c r="T42" s="128"/>
      <c r="U42" s="128"/>
      <c r="V42" s="128"/>
      <c r="W42" s="128"/>
      <c r="X42" s="40" t="s">
        <v>48</v>
      </c>
      <c r="Y42" s="40" t="s">
        <v>48</v>
      </c>
      <c r="Z42" s="40" t="s">
        <v>48</v>
      </c>
      <c r="AA42" s="79"/>
      <c r="AB42" s="79"/>
      <c r="AC42" s="79"/>
      <c r="AD42" s="80"/>
      <c r="AE42" s="81">
        <f t="shared" si="8"/>
        <v>0</v>
      </c>
      <c r="AF42" s="35" t="str">
        <f t="shared" si="9"/>
        <v>N/D</v>
      </c>
      <c r="AG42" s="35" t="str">
        <f t="shared" si="10"/>
        <v>N/D</v>
      </c>
      <c r="AH42" s="35" t="str">
        <f t="shared" si="11"/>
        <v>N/D</v>
      </c>
      <c r="AI42" s="35" t="str">
        <f t="shared" si="12"/>
        <v>N/D</v>
      </c>
      <c r="AJ42" s="35" t="str">
        <f t="shared" si="13"/>
        <v>N/D</v>
      </c>
      <c r="AL42" s="43"/>
    </row>
    <row r="43" spans="1:38" s="35" customFormat="1" ht="92.25" customHeight="1" x14ac:dyDescent="0.25">
      <c r="A43" s="76"/>
      <c r="B43" s="128"/>
      <c r="C43" s="128"/>
      <c r="D43" s="128"/>
      <c r="E43" s="129"/>
      <c r="F43" s="130"/>
      <c r="G43" s="130"/>
      <c r="H43" s="130"/>
      <c r="I43" s="130"/>
      <c r="J43" s="130"/>
      <c r="K43" s="130"/>
      <c r="L43" s="130"/>
      <c r="M43" s="130"/>
      <c r="N43" s="131"/>
      <c r="O43" s="78"/>
      <c r="P43" s="78"/>
      <c r="Q43" s="40" t="s">
        <v>48</v>
      </c>
      <c r="R43" s="128" t="s">
        <v>48</v>
      </c>
      <c r="S43" s="128"/>
      <c r="T43" s="128"/>
      <c r="U43" s="128"/>
      <c r="V43" s="128"/>
      <c r="W43" s="128"/>
      <c r="X43" s="40" t="s">
        <v>48</v>
      </c>
      <c r="Y43" s="40" t="s">
        <v>48</v>
      </c>
      <c r="Z43" s="40" t="s">
        <v>48</v>
      </c>
      <c r="AA43" s="79"/>
      <c r="AB43" s="79"/>
      <c r="AC43" s="79"/>
      <c r="AD43" s="80"/>
      <c r="AE43" s="81">
        <f t="shared" si="8"/>
        <v>0</v>
      </c>
      <c r="AF43" s="35" t="str">
        <f t="shared" si="9"/>
        <v>N/D</v>
      </c>
      <c r="AG43" s="35" t="str">
        <f t="shared" si="10"/>
        <v>N/D</v>
      </c>
      <c r="AH43" s="35" t="str">
        <f t="shared" si="11"/>
        <v>N/D</v>
      </c>
      <c r="AI43" s="35" t="str">
        <f t="shared" si="12"/>
        <v>N/D</v>
      </c>
      <c r="AJ43" s="35" t="str">
        <f t="shared" si="13"/>
        <v>N/D</v>
      </c>
      <c r="AL43" s="43"/>
    </row>
    <row r="44" spans="1:38" s="35" customFormat="1" ht="92.25" customHeight="1" x14ac:dyDescent="0.25">
      <c r="A44" s="76"/>
      <c r="B44" s="128"/>
      <c r="C44" s="128"/>
      <c r="D44" s="128"/>
      <c r="E44" s="129"/>
      <c r="F44" s="130"/>
      <c r="G44" s="130"/>
      <c r="H44" s="130"/>
      <c r="I44" s="130"/>
      <c r="J44" s="130"/>
      <c r="K44" s="130"/>
      <c r="L44" s="130"/>
      <c r="M44" s="130"/>
      <c r="N44" s="131"/>
      <c r="O44" s="78"/>
      <c r="P44" s="78"/>
      <c r="Q44" s="40" t="s">
        <v>48</v>
      </c>
      <c r="R44" s="128" t="s">
        <v>48</v>
      </c>
      <c r="S44" s="128"/>
      <c r="T44" s="128"/>
      <c r="U44" s="128"/>
      <c r="V44" s="128"/>
      <c r="W44" s="128"/>
      <c r="X44" s="40" t="s">
        <v>48</v>
      </c>
      <c r="Y44" s="40" t="s">
        <v>48</v>
      </c>
      <c r="Z44" s="40" t="s">
        <v>48</v>
      </c>
      <c r="AA44" s="79"/>
      <c r="AB44" s="79"/>
      <c r="AC44" s="79"/>
      <c r="AD44" s="80"/>
      <c r="AE44" s="81">
        <f t="shared" si="8"/>
        <v>0</v>
      </c>
      <c r="AF44" s="35" t="str">
        <f t="shared" si="9"/>
        <v>N/D</v>
      </c>
      <c r="AG44" s="35" t="str">
        <f t="shared" si="10"/>
        <v>N/D</v>
      </c>
      <c r="AH44" s="35" t="str">
        <f t="shared" si="11"/>
        <v>N/D</v>
      </c>
      <c r="AI44" s="35" t="str">
        <f t="shared" si="12"/>
        <v>N/D</v>
      </c>
      <c r="AJ44" s="35" t="str">
        <f t="shared" si="13"/>
        <v>N/D</v>
      </c>
      <c r="AL44" s="43"/>
    </row>
    <row r="45" spans="1:38" s="35" customFormat="1" ht="92.25" customHeight="1" x14ac:dyDescent="0.25">
      <c r="A45" s="76"/>
      <c r="B45" s="128"/>
      <c r="C45" s="128"/>
      <c r="D45" s="128"/>
      <c r="E45" s="129"/>
      <c r="F45" s="130"/>
      <c r="G45" s="130"/>
      <c r="H45" s="130"/>
      <c r="I45" s="130"/>
      <c r="J45" s="130"/>
      <c r="K45" s="130"/>
      <c r="L45" s="130"/>
      <c r="M45" s="130"/>
      <c r="N45" s="131"/>
      <c r="O45" s="78"/>
      <c r="P45" s="78"/>
      <c r="Q45" s="40" t="s">
        <v>48</v>
      </c>
      <c r="R45" s="128" t="s">
        <v>48</v>
      </c>
      <c r="S45" s="128"/>
      <c r="T45" s="128"/>
      <c r="U45" s="128"/>
      <c r="V45" s="128"/>
      <c r="W45" s="128"/>
      <c r="X45" s="40" t="s">
        <v>48</v>
      </c>
      <c r="Y45" s="40" t="s">
        <v>48</v>
      </c>
      <c r="Z45" s="40" t="s">
        <v>48</v>
      </c>
      <c r="AA45" s="79"/>
      <c r="AB45" s="79"/>
      <c r="AC45" s="79"/>
      <c r="AD45" s="80"/>
      <c r="AE45" s="81">
        <f t="shared" si="8"/>
        <v>0</v>
      </c>
      <c r="AF45" s="35" t="str">
        <f t="shared" si="9"/>
        <v>N/D</v>
      </c>
      <c r="AG45" s="35" t="str">
        <f t="shared" si="10"/>
        <v>N/D</v>
      </c>
      <c r="AH45" s="35" t="str">
        <f t="shared" si="11"/>
        <v>N/D</v>
      </c>
      <c r="AI45" s="35" t="str">
        <f t="shared" si="12"/>
        <v>N/D</v>
      </c>
      <c r="AJ45" s="35" t="str">
        <f t="shared" si="13"/>
        <v>N/D</v>
      </c>
      <c r="AL45" s="43"/>
    </row>
    <row r="46" spans="1:38" s="35" customFormat="1" ht="92.25" customHeight="1" x14ac:dyDescent="0.25">
      <c r="A46" s="76"/>
      <c r="B46" s="128"/>
      <c r="C46" s="128"/>
      <c r="D46" s="128"/>
      <c r="E46" s="129"/>
      <c r="F46" s="130"/>
      <c r="G46" s="130"/>
      <c r="H46" s="130"/>
      <c r="I46" s="130"/>
      <c r="J46" s="130"/>
      <c r="K46" s="130"/>
      <c r="L46" s="130"/>
      <c r="M46" s="130"/>
      <c r="N46" s="131"/>
      <c r="O46" s="78"/>
      <c r="P46" s="78"/>
      <c r="Q46" s="40" t="s">
        <v>48</v>
      </c>
      <c r="R46" s="128" t="s">
        <v>48</v>
      </c>
      <c r="S46" s="128"/>
      <c r="T46" s="128"/>
      <c r="U46" s="128"/>
      <c r="V46" s="128"/>
      <c r="W46" s="128"/>
      <c r="X46" s="40" t="s">
        <v>48</v>
      </c>
      <c r="Y46" s="40" t="s">
        <v>48</v>
      </c>
      <c r="Z46" s="40" t="s">
        <v>48</v>
      </c>
      <c r="AA46" s="79"/>
      <c r="AB46" s="79"/>
      <c r="AC46" s="79"/>
      <c r="AD46" s="80"/>
      <c r="AE46" s="81">
        <f t="shared" si="8"/>
        <v>0</v>
      </c>
      <c r="AF46" s="35" t="str">
        <f t="shared" si="9"/>
        <v>N/D</v>
      </c>
      <c r="AG46" s="35" t="str">
        <f t="shared" si="10"/>
        <v>N/D</v>
      </c>
      <c r="AH46" s="35" t="str">
        <f t="shared" si="11"/>
        <v>N/D</v>
      </c>
      <c r="AI46" s="35" t="str">
        <f t="shared" si="12"/>
        <v>N/D</v>
      </c>
      <c r="AJ46" s="35" t="str">
        <f t="shared" si="13"/>
        <v>N/D</v>
      </c>
      <c r="AL46" s="43"/>
    </row>
    <row r="47" spans="1:38" s="35" customFormat="1" ht="92.25" customHeight="1" x14ac:dyDescent="0.25">
      <c r="A47" s="76"/>
      <c r="B47" s="128"/>
      <c r="C47" s="128"/>
      <c r="D47" s="128"/>
      <c r="E47" s="129"/>
      <c r="F47" s="130"/>
      <c r="G47" s="130"/>
      <c r="H47" s="130"/>
      <c r="I47" s="130"/>
      <c r="J47" s="130"/>
      <c r="K47" s="130"/>
      <c r="L47" s="130"/>
      <c r="M47" s="130"/>
      <c r="N47" s="131"/>
      <c r="O47" s="78"/>
      <c r="P47" s="78"/>
      <c r="Q47" s="40" t="s">
        <v>48</v>
      </c>
      <c r="R47" s="128" t="s">
        <v>48</v>
      </c>
      <c r="S47" s="128"/>
      <c r="T47" s="128"/>
      <c r="U47" s="128"/>
      <c r="V47" s="128"/>
      <c r="W47" s="128"/>
      <c r="X47" s="40" t="s">
        <v>48</v>
      </c>
      <c r="Y47" s="40" t="s">
        <v>48</v>
      </c>
      <c r="Z47" s="40" t="s">
        <v>48</v>
      </c>
      <c r="AA47" s="79"/>
      <c r="AB47" s="79"/>
      <c r="AC47" s="79"/>
      <c r="AD47" s="80"/>
      <c r="AE47" s="81">
        <f t="shared" si="8"/>
        <v>0</v>
      </c>
      <c r="AF47" s="35" t="str">
        <f t="shared" si="9"/>
        <v>N/D</v>
      </c>
      <c r="AG47" s="35" t="str">
        <f t="shared" si="10"/>
        <v>N/D</v>
      </c>
      <c r="AH47" s="35" t="str">
        <f t="shared" si="11"/>
        <v>N/D</v>
      </c>
      <c r="AI47" s="35" t="str">
        <f t="shared" si="12"/>
        <v>N/D</v>
      </c>
      <c r="AJ47" s="35" t="str">
        <f t="shared" si="13"/>
        <v>N/D</v>
      </c>
      <c r="AL47" s="43"/>
    </row>
    <row r="48" spans="1:38" s="35" customFormat="1" ht="92.25" customHeight="1" x14ac:dyDescent="0.25">
      <c r="A48" s="76"/>
      <c r="B48" s="128"/>
      <c r="C48" s="128"/>
      <c r="D48" s="128"/>
      <c r="E48" s="129"/>
      <c r="F48" s="130"/>
      <c r="G48" s="130"/>
      <c r="H48" s="130"/>
      <c r="I48" s="130"/>
      <c r="J48" s="130"/>
      <c r="K48" s="130"/>
      <c r="L48" s="130"/>
      <c r="M48" s="130"/>
      <c r="N48" s="131"/>
      <c r="O48" s="78"/>
      <c r="P48" s="78"/>
      <c r="Q48" s="40" t="s">
        <v>48</v>
      </c>
      <c r="R48" s="128" t="s">
        <v>48</v>
      </c>
      <c r="S48" s="128"/>
      <c r="T48" s="128"/>
      <c r="U48" s="128"/>
      <c r="V48" s="128"/>
      <c r="W48" s="128"/>
      <c r="X48" s="40" t="s">
        <v>48</v>
      </c>
      <c r="Y48" s="40" t="s">
        <v>48</v>
      </c>
      <c r="Z48" s="40" t="s">
        <v>48</v>
      </c>
      <c r="AA48" s="79"/>
      <c r="AB48" s="79"/>
      <c r="AC48" s="79"/>
      <c r="AD48" s="80"/>
      <c r="AE48" s="81">
        <f t="shared" si="8"/>
        <v>0</v>
      </c>
      <c r="AF48" s="35" t="str">
        <f t="shared" si="9"/>
        <v>N/D</v>
      </c>
      <c r="AG48" s="35" t="str">
        <f t="shared" si="10"/>
        <v>N/D</v>
      </c>
      <c r="AH48" s="35" t="str">
        <f t="shared" si="11"/>
        <v>N/D</v>
      </c>
      <c r="AI48" s="35" t="str">
        <f t="shared" si="12"/>
        <v>N/D</v>
      </c>
      <c r="AJ48" s="35" t="str">
        <f t="shared" si="13"/>
        <v>N/D</v>
      </c>
      <c r="AL48" s="43"/>
    </row>
    <row r="49" spans="1:38" s="35" customFormat="1" ht="92.25" customHeight="1" x14ac:dyDescent="0.25">
      <c r="A49" s="76"/>
      <c r="B49" s="128"/>
      <c r="C49" s="128"/>
      <c r="D49" s="128"/>
      <c r="E49" s="129"/>
      <c r="F49" s="130"/>
      <c r="G49" s="130"/>
      <c r="H49" s="130"/>
      <c r="I49" s="130"/>
      <c r="J49" s="130"/>
      <c r="K49" s="130"/>
      <c r="L49" s="130"/>
      <c r="M49" s="130"/>
      <c r="N49" s="131"/>
      <c r="O49" s="78"/>
      <c r="P49" s="78"/>
      <c r="Q49" s="40" t="s">
        <v>48</v>
      </c>
      <c r="R49" s="128" t="s">
        <v>48</v>
      </c>
      <c r="S49" s="128"/>
      <c r="T49" s="128"/>
      <c r="U49" s="128"/>
      <c r="V49" s="128"/>
      <c r="W49" s="128"/>
      <c r="X49" s="40" t="s">
        <v>48</v>
      </c>
      <c r="Y49" s="40" t="s">
        <v>48</v>
      </c>
      <c r="Z49" s="40" t="s">
        <v>48</v>
      </c>
      <c r="AA49" s="79"/>
      <c r="AB49" s="79"/>
      <c r="AC49" s="79"/>
      <c r="AD49" s="80"/>
      <c r="AE49" s="81">
        <f t="shared" si="8"/>
        <v>0</v>
      </c>
      <c r="AF49" s="35" t="str">
        <f t="shared" si="9"/>
        <v>N/D</v>
      </c>
      <c r="AG49" s="35" t="str">
        <f t="shared" si="10"/>
        <v>N/D</v>
      </c>
      <c r="AH49" s="35" t="str">
        <f t="shared" si="11"/>
        <v>N/D</v>
      </c>
      <c r="AI49" s="35" t="str">
        <f t="shared" si="12"/>
        <v>N/D</v>
      </c>
      <c r="AJ49" s="35" t="str">
        <f t="shared" si="13"/>
        <v>N/D</v>
      </c>
      <c r="AL49" s="43"/>
    </row>
    <row r="50" spans="1:38" s="35" customFormat="1" ht="92.25" customHeight="1" x14ac:dyDescent="0.25">
      <c r="A50" s="76"/>
      <c r="B50" s="128"/>
      <c r="C50" s="128"/>
      <c r="D50" s="128"/>
      <c r="E50" s="129"/>
      <c r="F50" s="130"/>
      <c r="G50" s="130"/>
      <c r="H50" s="130"/>
      <c r="I50" s="130"/>
      <c r="J50" s="130"/>
      <c r="K50" s="130"/>
      <c r="L50" s="130"/>
      <c r="M50" s="130"/>
      <c r="N50" s="131"/>
      <c r="O50" s="78"/>
      <c r="P50" s="78"/>
      <c r="Q50" s="40" t="s">
        <v>48</v>
      </c>
      <c r="R50" s="128" t="s">
        <v>48</v>
      </c>
      <c r="S50" s="128"/>
      <c r="T50" s="128"/>
      <c r="U50" s="128"/>
      <c r="V50" s="128"/>
      <c r="W50" s="128"/>
      <c r="X50" s="40" t="s">
        <v>48</v>
      </c>
      <c r="Y50" s="40" t="s">
        <v>48</v>
      </c>
      <c r="Z50" s="40" t="s">
        <v>48</v>
      </c>
      <c r="AA50" s="79"/>
      <c r="AB50" s="79"/>
      <c r="AC50" s="79"/>
      <c r="AD50" s="80"/>
      <c r="AE50" s="81">
        <f t="shared" si="8"/>
        <v>0</v>
      </c>
      <c r="AF50" s="35" t="str">
        <f t="shared" si="9"/>
        <v>N/D</v>
      </c>
      <c r="AG50" s="35" t="str">
        <f t="shared" si="10"/>
        <v>N/D</v>
      </c>
      <c r="AH50" s="35" t="str">
        <f t="shared" si="11"/>
        <v>N/D</v>
      </c>
      <c r="AI50" s="35" t="str">
        <f t="shared" si="12"/>
        <v>N/D</v>
      </c>
      <c r="AJ50" s="35" t="str">
        <f t="shared" si="13"/>
        <v>N/D</v>
      </c>
      <c r="AL50" s="43"/>
    </row>
    <row r="51" spans="1:38" s="35" customFormat="1" ht="92.25" customHeight="1" x14ac:dyDescent="0.25">
      <c r="A51" s="76"/>
      <c r="B51" s="128"/>
      <c r="C51" s="128"/>
      <c r="D51" s="128"/>
      <c r="E51" s="129"/>
      <c r="F51" s="130"/>
      <c r="G51" s="130"/>
      <c r="H51" s="130"/>
      <c r="I51" s="130"/>
      <c r="J51" s="130"/>
      <c r="K51" s="130"/>
      <c r="L51" s="130"/>
      <c r="M51" s="130"/>
      <c r="N51" s="131"/>
      <c r="O51" s="78"/>
      <c r="P51" s="78"/>
      <c r="Q51" s="40" t="s">
        <v>48</v>
      </c>
      <c r="R51" s="128" t="s">
        <v>48</v>
      </c>
      <c r="S51" s="128"/>
      <c r="T51" s="128"/>
      <c r="U51" s="128"/>
      <c r="V51" s="128"/>
      <c r="W51" s="128"/>
      <c r="X51" s="40" t="s">
        <v>48</v>
      </c>
      <c r="Y51" s="40" t="s">
        <v>48</v>
      </c>
      <c r="Z51" s="40" t="s">
        <v>48</v>
      </c>
      <c r="AA51" s="79"/>
      <c r="AB51" s="79"/>
      <c r="AC51" s="79"/>
      <c r="AD51" s="80"/>
      <c r="AE51" s="81">
        <f t="shared" si="8"/>
        <v>0</v>
      </c>
      <c r="AF51" s="35" t="str">
        <f t="shared" si="9"/>
        <v>N/D</v>
      </c>
      <c r="AG51" s="35" t="str">
        <f t="shared" si="10"/>
        <v>N/D</v>
      </c>
      <c r="AH51" s="35" t="str">
        <f t="shared" si="11"/>
        <v>N/D</v>
      </c>
      <c r="AI51" s="35" t="str">
        <f t="shared" si="12"/>
        <v>N/D</v>
      </c>
      <c r="AJ51" s="35" t="str">
        <f t="shared" si="13"/>
        <v>N/D</v>
      </c>
      <c r="AL51" s="43"/>
    </row>
    <row r="52" spans="1:38" s="35" customFormat="1" ht="92.25" customHeight="1" x14ac:dyDescent="0.25">
      <c r="A52" s="76"/>
      <c r="B52" s="128"/>
      <c r="C52" s="128"/>
      <c r="D52" s="128"/>
      <c r="E52" s="129"/>
      <c r="F52" s="130"/>
      <c r="G52" s="130"/>
      <c r="H52" s="130"/>
      <c r="I52" s="130"/>
      <c r="J52" s="130"/>
      <c r="K52" s="130"/>
      <c r="L52" s="130"/>
      <c r="M52" s="130"/>
      <c r="N52" s="131"/>
      <c r="O52" s="78"/>
      <c r="P52" s="78"/>
      <c r="Q52" s="40" t="s">
        <v>48</v>
      </c>
      <c r="R52" s="128" t="s">
        <v>48</v>
      </c>
      <c r="S52" s="128"/>
      <c r="T52" s="128"/>
      <c r="U52" s="128"/>
      <c r="V52" s="128"/>
      <c r="W52" s="128"/>
      <c r="X52" s="40" t="s">
        <v>48</v>
      </c>
      <c r="Y52" s="40" t="s">
        <v>48</v>
      </c>
      <c r="Z52" s="40" t="s">
        <v>48</v>
      </c>
      <c r="AA52" s="79"/>
      <c r="AB52" s="79"/>
      <c r="AC52" s="79"/>
      <c r="AD52" s="80"/>
      <c r="AE52" s="81">
        <f t="shared" si="8"/>
        <v>0</v>
      </c>
      <c r="AF52" s="35" t="str">
        <f t="shared" si="9"/>
        <v>N/D</v>
      </c>
      <c r="AG52" s="35" t="str">
        <f t="shared" si="10"/>
        <v>N/D</v>
      </c>
      <c r="AH52" s="35" t="str">
        <f t="shared" si="11"/>
        <v>N/D</v>
      </c>
      <c r="AI52" s="35" t="str">
        <f t="shared" si="12"/>
        <v>N/D</v>
      </c>
      <c r="AJ52" s="35" t="str">
        <f t="shared" si="13"/>
        <v>N/D</v>
      </c>
      <c r="AL52" s="43"/>
    </row>
    <row r="53" spans="1:38" s="35" customFormat="1" ht="92.25" customHeight="1" x14ac:dyDescent="0.25">
      <c r="A53" s="76"/>
      <c r="B53" s="128"/>
      <c r="C53" s="128"/>
      <c r="D53" s="128"/>
      <c r="E53" s="129"/>
      <c r="F53" s="130"/>
      <c r="G53" s="130"/>
      <c r="H53" s="130"/>
      <c r="I53" s="130"/>
      <c r="J53" s="130"/>
      <c r="K53" s="130"/>
      <c r="L53" s="130"/>
      <c r="M53" s="130"/>
      <c r="N53" s="131"/>
      <c r="O53" s="78"/>
      <c r="P53" s="78"/>
      <c r="Q53" s="40" t="s">
        <v>48</v>
      </c>
      <c r="R53" s="128" t="s">
        <v>48</v>
      </c>
      <c r="S53" s="128"/>
      <c r="T53" s="128"/>
      <c r="U53" s="128"/>
      <c r="V53" s="128"/>
      <c r="W53" s="128"/>
      <c r="X53" s="40" t="s">
        <v>48</v>
      </c>
      <c r="Y53" s="40" t="s">
        <v>48</v>
      </c>
      <c r="Z53" s="40" t="s">
        <v>48</v>
      </c>
      <c r="AA53" s="79"/>
      <c r="AB53" s="79"/>
      <c r="AC53" s="79"/>
      <c r="AD53" s="80"/>
      <c r="AE53" s="81">
        <f t="shared" si="8"/>
        <v>0</v>
      </c>
      <c r="AF53" s="35" t="str">
        <f t="shared" si="9"/>
        <v>N/D</v>
      </c>
      <c r="AG53" s="35" t="str">
        <f t="shared" si="10"/>
        <v>N/D</v>
      </c>
      <c r="AH53" s="35" t="str">
        <f t="shared" si="11"/>
        <v>N/D</v>
      </c>
      <c r="AI53" s="35" t="str">
        <f t="shared" si="12"/>
        <v>N/D</v>
      </c>
      <c r="AJ53" s="35" t="str">
        <f t="shared" si="13"/>
        <v>N/D</v>
      </c>
      <c r="AL53" s="43"/>
    </row>
    <row r="54" spans="1:38" s="35" customFormat="1" ht="92.25" customHeight="1" x14ac:dyDescent="0.25">
      <c r="A54" s="76"/>
      <c r="B54" s="128"/>
      <c r="C54" s="128"/>
      <c r="D54" s="128"/>
      <c r="E54" s="129"/>
      <c r="F54" s="130"/>
      <c r="G54" s="130"/>
      <c r="H54" s="130"/>
      <c r="I54" s="130"/>
      <c r="J54" s="130"/>
      <c r="K54" s="130"/>
      <c r="L54" s="130"/>
      <c r="M54" s="130"/>
      <c r="N54" s="131"/>
      <c r="O54" s="78"/>
      <c r="P54" s="78"/>
      <c r="Q54" s="40" t="s">
        <v>48</v>
      </c>
      <c r="R54" s="128" t="s">
        <v>48</v>
      </c>
      <c r="S54" s="128"/>
      <c r="T54" s="128"/>
      <c r="U54" s="128"/>
      <c r="V54" s="128"/>
      <c r="W54" s="128"/>
      <c r="X54" s="40" t="s">
        <v>48</v>
      </c>
      <c r="Y54" s="40" t="s">
        <v>48</v>
      </c>
      <c r="Z54" s="40" t="s">
        <v>48</v>
      </c>
      <c r="AA54" s="79"/>
      <c r="AB54" s="79"/>
      <c r="AC54" s="79"/>
      <c r="AD54" s="80"/>
      <c r="AE54" s="81">
        <f t="shared" si="8"/>
        <v>0</v>
      </c>
      <c r="AF54" s="35" t="str">
        <f t="shared" si="9"/>
        <v>N/D</v>
      </c>
      <c r="AG54" s="35" t="str">
        <f t="shared" si="10"/>
        <v>N/D</v>
      </c>
      <c r="AH54" s="35" t="str">
        <f t="shared" si="11"/>
        <v>N/D</v>
      </c>
      <c r="AI54" s="35" t="str">
        <f t="shared" si="12"/>
        <v>N/D</v>
      </c>
      <c r="AJ54" s="35" t="str">
        <f t="shared" si="13"/>
        <v>N/D</v>
      </c>
      <c r="AL54" s="43"/>
    </row>
    <row r="55" spans="1:38" s="35" customFormat="1" ht="92.25" customHeight="1" x14ac:dyDescent="0.25">
      <c r="A55" s="76"/>
      <c r="B55" s="128"/>
      <c r="C55" s="128"/>
      <c r="D55" s="128"/>
      <c r="E55" s="129"/>
      <c r="F55" s="130"/>
      <c r="G55" s="130"/>
      <c r="H55" s="130"/>
      <c r="I55" s="130"/>
      <c r="J55" s="130"/>
      <c r="K55" s="130"/>
      <c r="L55" s="130"/>
      <c r="M55" s="130"/>
      <c r="N55" s="131"/>
      <c r="O55" s="78"/>
      <c r="P55" s="78"/>
      <c r="Q55" s="40" t="s">
        <v>48</v>
      </c>
      <c r="R55" s="128" t="s">
        <v>48</v>
      </c>
      <c r="S55" s="128"/>
      <c r="T55" s="128"/>
      <c r="U55" s="128"/>
      <c r="V55" s="128"/>
      <c r="W55" s="128"/>
      <c r="X55" s="40" t="s">
        <v>48</v>
      </c>
      <c r="Y55" s="40" t="s">
        <v>48</v>
      </c>
      <c r="Z55" s="40" t="s">
        <v>48</v>
      </c>
      <c r="AA55" s="79"/>
      <c r="AB55" s="79"/>
      <c r="AC55" s="79"/>
      <c r="AD55" s="80"/>
      <c r="AE55" s="81">
        <f t="shared" si="8"/>
        <v>0</v>
      </c>
      <c r="AF55" s="35" t="str">
        <f t="shared" si="9"/>
        <v>N/D</v>
      </c>
      <c r="AG55" s="35" t="str">
        <f t="shared" si="10"/>
        <v>N/D</v>
      </c>
      <c r="AH55" s="35" t="str">
        <f t="shared" si="11"/>
        <v>N/D</v>
      </c>
      <c r="AI55" s="35" t="str">
        <f t="shared" si="12"/>
        <v>N/D</v>
      </c>
      <c r="AJ55" s="35" t="str">
        <f t="shared" si="13"/>
        <v>N/D</v>
      </c>
      <c r="AL55" s="43"/>
    </row>
    <row r="56" spans="1:38" s="35" customFormat="1" ht="92.25" customHeight="1" x14ac:dyDescent="0.25">
      <c r="A56" s="76"/>
      <c r="B56" s="128"/>
      <c r="C56" s="128"/>
      <c r="D56" s="128"/>
      <c r="E56" s="129"/>
      <c r="F56" s="130"/>
      <c r="G56" s="130"/>
      <c r="H56" s="130"/>
      <c r="I56" s="130"/>
      <c r="J56" s="130"/>
      <c r="K56" s="130"/>
      <c r="L56" s="130"/>
      <c r="M56" s="130"/>
      <c r="N56" s="131"/>
      <c r="O56" s="78"/>
      <c r="P56" s="78"/>
      <c r="Q56" s="40" t="s">
        <v>48</v>
      </c>
      <c r="R56" s="128" t="s">
        <v>48</v>
      </c>
      <c r="S56" s="128"/>
      <c r="T56" s="128"/>
      <c r="U56" s="128"/>
      <c r="V56" s="128"/>
      <c r="W56" s="128"/>
      <c r="X56" s="40" t="s">
        <v>48</v>
      </c>
      <c r="Y56" s="40" t="s">
        <v>48</v>
      </c>
      <c r="Z56" s="40" t="s">
        <v>48</v>
      </c>
      <c r="AA56" s="79"/>
      <c r="AB56" s="79"/>
      <c r="AC56" s="79"/>
      <c r="AD56" s="80"/>
      <c r="AE56" s="81">
        <f t="shared" si="8"/>
        <v>0</v>
      </c>
      <c r="AF56" s="35" t="str">
        <f t="shared" si="9"/>
        <v>N/D</v>
      </c>
      <c r="AG56" s="35" t="str">
        <f t="shared" si="10"/>
        <v>N/D</v>
      </c>
      <c r="AH56" s="35" t="str">
        <f t="shared" si="11"/>
        <v>N/D</v>
      </c>
      <c r="AI56" s="35" t="str">
        <f t="shared" si="12"/>
        <v>N/D</v>
      </c>
      <c r="AJ56" s="35" t="str">
        <f t="shared" si="13"/>
        <v>N/D</v>
      </c>
      <c r="AL56" s="43"/>
    </row>
    <row r="57" spans="1:38" s="35" customFormat="1" ht="92.25" customHeight="1" x14ac:dyDescent="0.25">
      <c r="A57" s="76"/>
      <c r="B57" s="128"/>
      <c r="C57" s="128"/>
      <c r="D57" s="128"/>
      <c r="E57" s="129"/>
      <c r="F57" s="130"/>
      <c r="G57" s="130"/>
      <c r="H57" s="130"/>
      <c r="I57" s="130"/>
      <c r="J57" s="130"/>
      <c r="K57" s="130"/>
      <c r="L57" s="130"/>
      <c r="M57" s="130"/>
      <c r="N57" s="131"/>
      <c r="O57" s="78"/>
      <c r="P57" s="78"/>
      <c r="Q57" s="40" t="s">
        <v>48</v>
      </c>
      <c r="R57" s="128" t="s">
        <v>48</v>
      </c>
      <c r="S57" s="128"/>
      <c r="T57" s="128"/>
      <c r="U57" s="128"/>
      <c r="V57" s="128"/>
      <c r="W57" s="128"/>
      <c r="X57" s="40" t="s">
        <v>48</v>
      </c>
      <c r="Y57" s="40" t="s">
        <v>48</v>
      </c>
      <c r="Z57" s="40" t="s">
        <v>48</v>
      </c>
      <c r="AA57" s="79"/>
      <c r="AB57" s="79"/>
      <c r="AC57" s="79"/>
      <c r="AD57" s="80"/>
      <c r="AE57" s="81">
        <f t="shared" si="8"/>
        <v>0</v>
      </c>
      <c r="AF57" s="35" t="str">
        <f t="shared" si="9"/>
        <v>N/D</v>
      </c>
      <c r="AG57" s="35" t="str">
        <f t="shared" si="10"/>
        <v>N/D</v>
      </c>
      <c r="AH57" s="35" t="str">
        <f t="shared" si="11"/>
        <v>N/D</v>
      </c>
      <c r="AI57" s="35" t="str">
        <f t="shared" si="12"/>
        <v>N/D</v>
      </c>
      <c r="AJ57" s="35" t="str">
        <f t="shared" si="13"/>
        <v>N/D</v>
      </c>
      <c r="AL57" s="43"/>
    </row>
    <row r="58" spans="1:38" s="35" customFormat="1" ht="92.25" customHeight="1" x14ac:dyDescent="0.25">
      <c r="A58" s="76"/>
      <c r="B58" s="128"/>
      <c r="C58" s="128"/>
      <c r="D58" s="128"/>
      <c r="E58" s="129"/>
      <c r="F58" s="130"/>
      <c r="G58" s="130"/>
      <c r="H58" s="130"/>
      <c r="I58" s="130"/>
      <c r="J58" s="130"/>
      <c r="K58" s="130"/>
      <c r="L58" s="130"/>
      <c r="M58" s="130"/>
      <c r="N58" s="131"/>
      <c r="O58" s="78"/>
      <c r="P58" s="78"/>
      <c r="Q58" s="40" t="s">
        <v>48</v>
      </c>
      <c r="R58" s="128" t="s">
        <v>48</v>
      </c>
      <c r="S58" s="128"/>
      <c r="T58" s="128"/>
      <c r="U58" s="128"/>
      <c r="V58" s="128"/>
      <c r="W58" s="128"/>
      <c r="X58" s="40" t="s">
        <v>48</v>
      </c>
      <c r="Y58" s="40" t="s">
        <v>48</v>
      </c>
      <c r="Z58" s="40" t="s">
        <v>48</v>
      </c>
      <c r="AA58" s="79"/>
      <c r="AB58" s="79"/>
      <c r="AC58" s="79"/>
      <c r="AD58" s="80"/>
      <c r="AE58" s="81">
        <f t="shared" si="8"/>
        <v>0</v>
      </c>
      <c r="AF58" s="35" t="str">
        <f t="shared" si="9"/>
        <v>N/D</v>
      </c>
      <c r="AG58" s="35" t="str">
        <f t="shared" si="10"/>
        <v>N/D</v>
      </c>
      <c r="AH58" s="35" t="str">
        <f t="shared" si="11"/>
        <v>N/D</v>
      </c>
      <c r="AI58" s="35" t="str">
        <f t="shared" si="12"/>
        <v>N/D</v>
      </c>
      <c r="AJ58" s="35" t="str">
        <f t="shared" si="13"/>
        <v>N/D</v>
      </c>
      <c r="AL58" s="43"/>
    </row>
    <row r="59" spans="1:38" s="35" customFormat="1" ht="92.25" customHeight="1" x14ac:dyDescent="0.25">
      <c r="A59" s="76"/>
      <c r="B59" s="128"/>
      <c r="C59" s="128"/>
      <c r="D59" s="128"/>
      <c r="E59" s="129"/>
      <c r="F59" s="130"/>
      <c r="G59" s="130"/>
      <c r="H59" s="130"/>
      <c r="I59" s="130"/>
      <c r="J59" s="130"/>
      <c r="K59" s="130"/>
      <c r="L59" s="130"/>
      <c r="M59" s="130"/>
      <c r="N59" s="131"/>
      <c r="O59" s="78"/>
      <c r="P59" s="78"/>
      <c r="Q59" s="40" t="s">
        <v>48</v>
      </c>
      <c r="R59" s="128" t="s">
        <v>48</v>
      </c>
      <c r="S59" s="128"/>
      <c r="T59" s="128"/>
      <c r="U59" s="128"/>
      <c r="V59" s="128"/>
      <c r="W59" s="128"/>
      <c r="X59" s="40" t="s">
        <v>48</v>
      </c>
      <c r="Y59" s="40" t="s">
        <v>48</v>
      </c>
      <c r="Z59" s="40" t="s">
        <v>48</v>
      </c>
      <c r="AA59" s="79"/>
      <c r="AB59" s="79"/>
      <c r="AC59" s="79"/>
      <c r="AD59" s="80"/>
      <c r="AE59" s="81">
        <f t="shared" si="8"/>
        <v>0</v>
      </c>
      <c r="AF59" s="35" t="str">
        <f t="shared" si="9"/>
        <v>N/D</v>
      </c>
      <c r="AG59" s="35" t="str">
        <f t="shared" si="10"/>
        <v>N/D</v>
      </c>
      <c r="AH59" s="35" t="str">
        <f t="shared" si="11"/>
        <v>N/D</v>
      </c>
      <c r="AI59" s="35" t="str">
        <f t="shared" si="12"/>
        <v>N/D</v>
      </c>
      <c r="AJ59" s="35" t="str">
        <f t="shared" si="13"/>
        <v>N/D</v>
      </c>
      <c r="AL59" s="43"/>
    </row>
    <row r="60" spans="1:38" s="35" customFormat="1" ht="92.25" customHeight="1" x14ac:dyDescent="0.25">
      <c r="A60" s="76"/>
      <c r="B60" s="128"/>
      <c r="C60" s="128"/>
      <c r="D60" s="128"/>
      <c r="E60" s="129"/>
      <c r="F60" s="130"/>
      <c r="G60" s="130"/>
      <c r="H60" s="130"/>
      <c r="I60" s="130"/>
      <c r="J60" s="130"/>
      <c r="K60" s="130"/>
      <c r="L60" s="130"/>
      <c r="M60" s="130"/>
      <c r="N60" s="131"/>
      <c r="O60" s="78"/>
      <c r="P60" s="78"/>
      <c r="Q60" s="40" t="s">
        <v>48</v>
      </c>
      <c r="R60" s="128" t="s">
        <v>48</v>
      </c>
      <c r="S60" s="128"/>
      <c r="T60" s="128"/>
      <c r="U60" s="128"/>
      <c r="V60" s="128"/>
      <c r="W60" s="128"/>
      <c r="X60" s="40" t="s">
        <v>48</v>
      </c>
      <c r="Y60" s="40" t="s">
        <v>48</v>
      </c>
      <c r="Z60" s="40" t="s">
        <v>48</v>
      </c>
      <c r="AA60" s="79"/>
      <c r="AB60" s="79"/>
      <c r="AC60" s="79"/>
      <c r="AD60" s="80"/>
      <c r="AE60" s="81">
        <f t="shared" si="8"/>
        <v>0</v>
      </c>
      <c r="AF60" s="35" t="str">
        <f t="shared" si="9"/>
        <v>N/D</v>
      </c>
      <c r="AG60" s="35" t="str">
        <f t="shared" si="10"/>
        <v>N/D</v>
      </c>
      <c r="AH60" s="35" t="str">
        <f t="shared" si="11"/>
        <v>N/D</v>
      </c>
      <c r="AI60" s="35" t="str">
        <f t="shared" si="12"/>
        <v>N/D</v>
      </c>
      <c r="AJ60" s="35" t="str">
        <f t="shared" si="13"/>
        <v>N/D</v>
      </c>
      <c r="AL60" s="43"/>
    </row>
    <row r="61" spans="1:38" s="35" customFormat="1" ht="64.5" customHeight="1" x14ac:dyDescent="0.25">
      <c r="A61" s="76"/>
      <c r="B61" s="128"/>
      <c r="C61" s="128"/>
      <c r="D61" s="128"/>
      <c r="E61" s="129"/>
      <c r="F61" s="130"/>
      <c r="G61" s="130"/>
      <c r="H61" s="130"/>
      <c r="I61" s="130"/>
      <c r="J61" s="130"/>
      <c r="K61" s="130"/>
      <c r="L61" s="130"/>
      <c r="M61" s="130"/>
      <c r="N61" s="131"/>
      <c r="O61" s="78"/>
      <c r="P61" s="78"/>
      <c r="Q61" s="40" t="s">
        <v>48</v>
      </c>
      <c r="R61" s="128" t="s">
        <v>48</v>
      </c>
      <c r="S61" s="128"/>
      <c r="T61" s="128"/>
      <c r="U61" s="128"/>
      <c r="V61" s="128"/>
      <c r="W61" s="128"/>
      <c r="X61" s="40" t="s">
        <v>48</v>
      </c>
      <c r="Y61" s="40" t="s">
        <v>48</v>
      </c>
      <c r="Z61" s="40" t="s">
        <v>48</v>
      </c>
      <c r="AA61" s="79"/>
      <c r="AB61" s="79"/>
      <c r="AC61" s="79"/>
      <c r="AD61" s="80"/>
      <c r="AE61" s="81">
        <f t="shared" si="8"/>
        <v>0</v>
      </c>
      <c r="AF61" s="35" t="str">
        <f t="shared" si="9"/>
        <v>N/D</v>
      </c>
      <c r="AG61" s="35" t="str">
        <f t="shared" si="10"/>
        <v>N/D</v>
      </c>
      <c r="AH61" s="35" t="str">
        <f t="shared" si="11"/>
        <v>N/D</v>
      </c>
      <c r="AI61" s="35" t="str">
        <f t="shared" si="12"/>
        <v>N/D</v>
      </c>
      <c r="AJ61" s="35" t="str">
        <f t="shared" si="13"/>
        <v>N/D</v>
      </c>
      <c r="AL61" s="43"/>
    </row>
    <row r="62" spans="1:38" ht="79.5" customHeight="1" x14ac:dyDescent="0.25">
      <c r="A62" s="64"/>
      <c r="B62" s="128"/>
      <c r="C62" s="128"/>
      <c r="D62" s="128"/>
      <c r="E62" s="129"/>
      <c r="F62" s="130"/>
      <c r="G62" s="130"/>
      <c r="H62" s="130"/>
      <c r="I62" s="130"/>
      <c r="J62" s="130"/>
      <c r="K62" s="130"/>
      <c r="L62" s="130"/>
      <c r="M62" s="130"/>
      <c r="N62" s="131"/>
      <c r="O62" s="78"/>
      <c r="P62" s="78"/>
      <c r="Q62" s="40" t="s">
        <v>48</v>
      </c>
      <c r="R62" s="128" t="s">
        <v>48</v>
      </c>
      <c r="S62" s="128"/>
      <c r="T62" s="128"/>
      <c r="U62" s="128"/>
      <c r="V62" s="128"/>
      <c r="W62" s="128"/>
      <c r="X62" s="40" t="s">
        <v>48</v>
      </c>
      <c r="Y62" s="40" t="s">
        <v>48</v>
      </c>
      <c r="Z62" s="40" t="s">
        <v>48</v>
      </c>
      <c r="AA62" s="79"/>
      <c r="AB62" s="79"/>
      <c r="AC62" s="79"/>
      <c r="AD62" s="80"/>
      <c r="AE62" s="81">
        <f t="shared" si="8"/>
        <v>0</v>
      </c>
      <c r="AF62" s="35" t="str">
        <f t="shared" si="9"/>
        <v>N/D</v>
      </c>
      <c r="AG62" s="35" t="str">
        <f t="shared" si="10"/>
        <v>N/D</v>
      </c>
      <c r="AH62" s="35" t="str">
        <f t="shared" si="11"/>
        <v>N/D</v>
      </c>
      <c r="AI62" s="35" t="str">
        <f t="shared" si="12"/>
        <v>N/D</v>
      </c>
      <c r="AJ62" s="35" t="str">
        <f t="shared" si="13"/>
        <v>N/D</v>
      </c>
      <c r="AK62" s="35"/>
      <c r="AL62" s="43"/>
    </row>
    <row r="63" spans="1:38" ht="79.5" customHeight="1" x14ac:dyDescent="0.25">
      <c r="A63" s="64"/>
      <c r="B63" s="132"/>
      <c r="C63" s="132"/>
      <c r="D63" s="132"/>
      <c r="E63" s="133"/>
      <c r="F63" s="134"/>
      <c r="G63" s="134"/>
      <c r="H63" s="134"/>
      <c r="I63" s="134"/>
      <c r="J63" s="134"/>
      <c r="K63" s="134"/>
      <c r="L63" s="134"/>
      <c r="M63" s="134"/>
      <c r="N63" s="135"/>
      <c r="O63" s="82"/>
      <c r="P63" s="82"/>
      <c r="Q63" s="40" t="s">
        <v>48</v>
      </c>
      <c r="R63" s="128" t="s">
        <v>48</v>
      </c>
      <c r="S63" s="128"/>
      <c r="T63" s="128"/>
      <c r="U63" s="128"/>
      <c r="V63" s="128"/>
      <c r="W63" s="128"/>
      <c r="X63" s="40" t="s">
        <v>48</v>
      </c>
      <c r="Y63" s="40" t="s">
        <v>48</v>
      </c>
      <c r="Z63" s="40" t="s">
        <v>48</v>
      </c>
      <c r="AA63" s="83"/>
      <c r="AB63" s="83"/>
      <c r="AC63" s="83"/>
      <c r="AD63" s="84"/>
      <c r="AE63" s="81">
        <f t="shared" si="8"/>
        <v>0</v>
      </c>
      <c r="AF63" s="35" t="str">
        <f t="shared" si="9"/>
        <v>N/D</v>
      </c>
      <c r="AG63" s="35" t="str">
        <f t="shared" si="10"/>
        <v>N/D</v>
      </c>
      <c r="AH63" s="35" t="str">
        <f t="shared" si="11"/>
        <v>N/D</v>
      </c>
      <c r="AI63" s="35" t="str">
        <f t="shared" si="12"/>
        <v>N/D</v>
      </c>
      <c r="AJ63" s="35" t="str">
        <f t="shared" si="13"/>
        <v>N/D</v>
      </c>
      <c r="AK63" s="35"/>
      <c r="AL63" s="43"/>
    </row>
    <row r="64" spans="1:38" s="35" customFormat="1" ht="79.5" customHeight="1" x14ac:dyDescent="0.25">
      <c r="A64" s="61"/>
      <c r="B64" s="132"/>
      <c r="C64" s="132"/>
      <c r="D64" s="132"/>
      <c r="E64" s="133"/>
      <c r="F64" s="134"/>
      <c r="G64" s="134"/>
      <c r="H64" s="134"/>
      <c r="I64" s="134"/>
      <c r="J64" s="134"/>
      <c r="K64" s="134"/>
      <c r="L64" s="134"/>
      <c r="M64" s="134"/>
      <c r="N64" s="135"/>
      <c r="O64" s="82"/>
      <c r="P64" s="82"/>
      <c r="Q64" s="40" t="s">
        <v>48</v>
      </c>
      <c r="R64" s="128" t="s">
        <v>48</v>
      </c>
      <c r="S64" s="128"/>
      <c r="T64" s="128"/>
      <c r="U64" s="128"/>
      <c r="V64" s="128"/>
      <c r="W64" s="128"/>
      <c r="X64" s="40" t="s">
        <v>48</v>
      </c>
      <c r="Y64" s="40" t="s">
        <v>48</v>
      </c>
      <c r="Z64" s="40" t="s">
        <v>48</v>
      </c>
      <c r="AA64" s="83"/>
      <c r="AB64" s="83"/>
      <c r="AC64" s="83"/>
      <c r="AD64" s="84"/>
      <c r="AE64" s="81">
        <f t="shared" si="8"/>
        <v>0</v>
      </c>
      <c r="AF64" s="35" t="str">
        <f t="shared" si="9"/>
        <v>N/D</v>
      </c>
      <c r="AG64" s="35" t="str">
        <f t="shared" si="10"/>
        <v>N/D</v>
      </c>
      <c r="AH64" s="35" t="str">
        <f t="shared" si="11"/>
        <v>N/D</v>
      </c>
      <c r="AI64" s="35" t="str">
        <f t="shared" si="12"/>
        <v>N/D</v>
      </c>
      <c r="AJ64" s="35" t="str">
        <f t="shared" si="13"/>
        <v>N/D</v>
      </c>
      <c r="AL64" s="49"/>
    </row>
    <row r="65" spans="2:38" ht="79.5" customHeight="1" x14ac:dyDescent="0.25">
      <c r="B65" s="132"/>
      <c r="C65" s="132"/>
      <c r="D65" s="132"/>
      <c r="E65" s="133"/>
      <c r="F65" s="134"/>
      <c r="G65" s="134"/>
      <c r="H65" s="134"/>
      <c r="I65" s="134"/>
      <c r="J65" s="134"/>
      <c r="K65" s="134"/>
      <c r="L65" s="134"/>
      <c r="M65" s="134"/>
      <c r="N65" s="135"/>
      <c r="O65" s="82"/>
      <c r="P65" s="82"/>
      <c r="Q65" s="40" t="s">
        <v>48</v>
      </c>
      <c r="R65" s="128" t="s">
        <v>48</v>
      </c>
      <c r="S65" s="128"/>
      <c r="T65" s="128"/>
      <c r="U65" s="128"/>
      <c r="V65" s="128"/>
      <c r="W65" s="128"/>
      <c r="X65" s="40" t="s">
        <v>48</v>
      </c>
      <c r="Y65" s="40" t="s">
        <v>48</v>
      </c>
      <c r="Z65" s="40" t="s">
        <v>48</v>
      </c>
      <c r="AA65" s="83"/>
      <c r="AB65" s="83"/>
      <c r="AC65" s="83"/>
      <c r="AD65" s="84"/>
      <c r="AE65" s="81">
        <f t="shared" si="8"/>
        <v>0</v>
      </c>
      <c r="AF65" s="35" t="str">
        <f t="shared" si="9"/>
        <v>N/D</v>
      </c>
      <c r="AG65" s="35" t="str">
        <f t="shared" si="10"/>
        <v>N/D</v>
      </c>
      <c r="AH65" s="35" t="str">
        <f t="shared" si="11"/>
        <v>N/D</v>
      </c>
      <c r="AI65" s="35" t="str">
        <f t="shared" si="12"/>
        <v>N/D</v>
      </c>
      <c r="AJ65" s="35" t="str">
        <f t="shared" si="13"/>
        <v>N/D</v>
      </c>
      <c r="AK65" s="35"/>
      <c r="AL65" s="49"/>
    </row>
    <row r="66" spans="2:38" s="70" customFormat="1" ht="79.5" customHeight="1" x14ac:dyDescent="0.25">
      <c r="B66" s="132"/>
      <c r="C66" s="132"/>
      <c r="D66" s="132"/>
      <c r="E66" s="133"/>
      <c r="F66" s="134"/>
      <c r="G66" s="134"/>
      <c r="H66" s="134"/>
      <c r="I66" s="134"/>
      <c r="J66" s="134"/>
      <c r="K66" s="134"/>
      <c r="L66" s="134"/>
      <c r="M66" s="134"/>
      <c r="N66" s="135"/>
      <c r="O66" s="82"/>
      <c r="P66" s="82"/>
      <c r="Q66" s="40" t="s">
        <v>48</v>
      </c>
      <c r="R66" s="128" t="s">
        <v>48</v>
      </c>
      <c r="S66" s="128"/>
      <c r="T66" s="128"/>
      <c r="U66" s="128"/>
      <c r="V66" s="128"/>
      <c r="W66" s="128"/>
      <c r="X66" s="40" t="s">
        <v>48</v>
      </c>
      <c r="Y66" s="40" t="s">
        <v>48</v>
      </c>
      <c r="Z66" s="40" t="s">
        <v>48</v>
      </c>
      <c r="AA66" s="83"/>
      <c r="AB66" s="83"/>
      <c r="AC66" s="83"/>
      <c r="AD66" s="84"/>
      <c r="AE66" s="81">
        <f t="shared" si="8"/>
        <v>0</v>
      </c>
      <c r="AF66" s="35" t="str">
        <f t="shared" si="9"/>
        <v>N/D</v>
      </c>
      <c r="AG66" s="35" t="str">
        <f t="shared" si="10"/>
        <v>N/D</v>
      </c>
      <c r="AH66" s="35" t="str">
        <f t="shared" si="11"/>
        <v>N/D</v>
      </c>
      <c r="AI66" s="35" t="str">
        <f t="shared" si="12"/>
        <v>N/D</v>
      </c>
      <c r="AJ66" s="35" t="str">
        <f t="shared" si="13"/>
        <v>N/D</v>
      </c>
      <c r="AK66" s="35"/>
      <c r="AL66" s="43"/>
    </row>
    <row r="67" spans="2:38" ht="79.5" customHeight="1" x14ac:dyDescent="0.25">
      <c r="B67" s="132"/>
      <c r="C67" s="132"/>
      <c r="D67" s="132"/>
      <c r="E67" s="133"/>
      <c r="F67" s="134"/>
      <c r="G67" s="134"/>
      <c r="H67" s="134"/>
      <c r="I67" s="134"/>
      <c r="J67" s="134"/>
      <c r="K67" s="134"/>
      <c r="L67" s="134"/>
      <c r="M67" s="134"/>
      <c r="N67" s="135"/>
      <c r="O67" s="82"/>
      <c r="P67" s="82"/>
      <c r="Q67" s="40" t="s">
        <v>48</v>
      </c>
      <c r="R67" s="128" t="s">
        <v>48</v>
      </c>
      <c r="S67" s="128"/>
      <c r="T67" s="128"/>
      <c r="U67" s="128"/>
      <c r="V67" s="128"/>
      <c r="W67" s="128"/>
      <c r="X67" s="40" t="s">
        <v>48</v>
      </c>
      <c r="Y67" s="40" t="s">
        <v>48</v>
      </c>
      <c r="Z67" s="40" t="s">
        <v>48</v>
      </c>
      <c r="AA67" s="83"/>
      <c r="AB67" s="83"/>
      <c r="AC67" s="83"/>
      <c r="AD67" s="84"/>
      <c r="AE67" s="81">
        <f t="shared" si="8"/>
        <v>0</v>
      </c>
      <c r="AF67" s="35" t="str">
        <f t="shared" si="9"/>
        <v>N/D</v>
      </c>
      <c r="AG67" s="35" t="str">
        <f t="shared" si="10"/>
        <v>N/D</v>
      </c>
      <c r="AH67" s="35" t="str">
        <f t="shared" si="11"/>
        <v>N/D</v>
      </c>
      <c r="AI67" s="35" t="str">
        <f t="shared" si="12"/>
        <v>N/D</v>
      </c>
      <c r="AJ67" s="35" t="str">
        <f t="shared" si="13"/>
        <v>N/D</v>
      </c>
      <c r="AK67" s="35"/>
      <c r="AL67" s="49"/>
    </row>
    <row r="68" spans="2:38" ht="79.5" customHeight="1" x14ac:dyDescent="0.25">
      <c r="B68" s="132"/>
      <c r="C68" s="132"/>
      <c r="D68" s="132"/>
      <c r="E68" s="133"/>
      <c r="F68" s="134"/>
      <c r="G68" s="134"/>
      <c r="H68" s="134"/>
      <c r="I68" s="134"/>
      <c r="J68" s="134"/>
      <c r="K68" s="134"/>
      <c r="L68" s="134"/>
      <c r="M68" s="134"/>
      <c r="N68" s="135"/>
      <c r="O68" s="82"/>
      <c r="P68" s="82"/>
      <c r="Q68" s="40" t="s">
        <v>48</v>
      </c>
      <c r="R68" s="128" t="s">
        <v>48</v>
      </c>
      <c r="S68" s="128"/>
      <c r="T68" s="128"/>
      <c r="U68" s="128"/>
      <c r="V68" s="128"/>
      <c r="W68" s="128"/>
      <c r="X68" s="40" t="s">
        <v>48</v>
      </c>
      <c r="Y68" s="40" t="s">
        <v>48</v>
      </c>
      <c r="Z68" s="40" t="s">
        <v>48</v>
      </c>
      <c r="AA68" s="83"/>
      <c r="AB68" s="83"/>
      <c r="AC68" s="83"/>
      <c r="AD68" s="84"/>
      <c r="AE68" s="81">
        <f t="shared" si="8"/>
        <v>0</v>
      </c>
      <c r="AF68" s="35" t="str">
        <f t="shared" si="9"/>
        <v>N/D</v>
      </c>
      <c r="AG68" s="35" t="str">
        <f t="shared" si="10"/>
        <v>N/D</v>
      </c>
      <c r="AH68" s="35" t="str">
        <f t="shared" si="11"/>
        <v>N/D</v>
      </c>
      <c r="AI68" s="35" t="str">
        <f t="shared" si="12"/>
        <v>N/D</v>
      </c>
      <c r="AJ68" s="35" t="str">
        <f t="shared" si="13"/>
        <v>N/D</v>
      </c>
      <c r="AK68" s="35"/>
      <c r="AL68" s="71"/>
    </row>
    <row r="69" spans="2:38" ht="79.5" customHeight="1" x14ac:dyDescent="0.25">
      <c r="B69" s="132"/>
      <c r="C69" s="132"/>
      <c r="D69" s="132"/>
      <c r="E69" s="133"/>
      <c r="F69" s="134"/>
      <c r="G69" s="134"/>
      <c r="H69" s="134"/>
      <c r="I69" s="134"/>
      <c r="J69" s="134"/>
      <c r="K69" s="134"/>
      <c r="L69" s="134"/>
      <c r="M69" s="134"/>
      <c r="N69" s="135"/>
      <c r="O69" s="82"/>
      <c r="P69" s="82"/>
      <c r="Q69" s="40" t="s">
        <v>48</v>
      </c>
      <c r="R69" s="128" t="s">
        <v>48</v>
      </c>
      <c r="S69" s="128"/>
      <c r="T69" s="128"/>
      <c r="U69" s="128"/>
      <c r="V69" s="128"/>
      <c r="W69" s="128"/>
      <c r="X69" s="40" t="s">
        <v>48</v>
      </c>
      <c r="Y69" s="40" t="s">
        <v>48</v>
      </c>
      <c r="Z69" s="40" t="s">
        <v>48</v>
      </c>
      <c r="AA69" s="83"/>
      <c r="AB69" s="83"/>
      <c r="AC69" s="83"/>
      <c r="AD69" s="84"/>
      <c r="AE69" s="81">
        <f t="shared" si="8"/>
        <v>0</v>
      </c>
      <c r="AF69" s="35" t="str">
        <f t="shared" si="9"/>
        <v>N/D</v>
      </c>
      <c r="AG69" s="35" t="str">
        <f t="shared" si="10"/>
        <v>N/D</v>
      </c>
      <c r="AH69" s="35" t="str">
        <f t="shared" si="11"/>
        <v>N/D</v>
      </c>
      <c r="AI69" s="35" t="str">
        <f t="shared" si="12"/>
        <v>N/D</v>
      </c>
      <c r="AJ69" s="35" t="str">
        <f t="shared" si="13"/>
        <v>N/D</v>
      </c>
      <c r="AK69" s="35"/>
      <c r="AL69" s="49"/>
    </row>
    <row r="70" spans="2:38" ht="79.5" customHeight="1" x14ac:dyDescent="0.25">
      <c r="B70" s="132"/>
      <c r="C70" s="132"/>
      <c r="D70" s="132"/>
      <c r="E70" s="133"/>
      <c r="F70" s="134"/>
      <c r="G70" s="134"/>
      <c r="H70" s="134"/>
      <c r="I70" s="134"/>
      <c r="J70" s="134"/>
      <c r="K70" s="134"/>
      <c r="L70" s="134"/>
      <c r="M70" s="134"/>
      <c r="N70" s="135"/>
      <c r="O70" s="82"/>
      <c r="P70" s="82"/>
      <c r="Q70" s="40" t="s">
        <v>48</v>
      </c>
      <c r="R70" s="128" t="s">
        <v>48</v>
      </c>
      <c r="S70" s="128"/>
      <c r="T70" s="128"/>
      <c r="U70" s="128"/>
      <c r="V70" s="128"/>
      <c r="W70" s="128"/>
      <c r="X70" s="40" t="s">
        <v>48</v>
      </c>
      <c r="Y70" s="40" t="s">
        <v>48</v>
      </c>
      <c r="Z70" s="40" t="s">
        <v>48</v>
      </c>
      <c r="AA70" s="83"/>
      <c r="AB70" s="83"/>
      <c r="AC70" s="83"/>
      <c r="AD70" s="84"/>
      <c r="AE70" s="81">
        <f t="shared" si="8"/>
        <v>0</v>
      </c>
      <c r="AF70" s="35" t="str">
        <f t="shared" si="9"/>
        <v>N/D</v>
      </c>
      <c r="AG70" s="35" t="str">
        <f t="shared" si="10"/>
        <v>N/D</v>
      </c>
      <c r="AH70" s="35" t="str">
        <f t="shared" si="11"/>
        <v>N/D</v>
      </c>
      <c r="AI70" s="35" t="str">
        <f t="shared" si="12"/>
        <v>N/D</v>
      </c>
      <c r="AJ70" s="35" t="str">
        <f t="shared" si="13"/>
        <v>N/D</v>
      </c>
      <c r="AK70" s="35"/>
      <c r="AL70" s="49"/>
    </row>
    <row r="71" spans="2:38" ht="79.5" customHeight="1" x14ac:dyDescent="0.25">
      <c r="B71" s="132"/>
      <c r="C71" s="132"/>
      <c r="D71" s="132"/>
      <c r="E71" s="133"/>
      <c r="F71" s="134"/>
      <c r="G71" s="134"/>
      <c r="H71" s="134"/>
      <c r="I71" s="134"/>
      <c r="J71" s="134"/>
      <c r="K71" s="134"/>
      <c r="L71" s="134"/>
      <c r="M71" s="134"/>
      <c r="N71" s="135"/>
      <c r="O71" s="82"/>
      <c r="P71" s="82"/>
      <c r="Q71" s="40" t="s">
        <v>48</v>
      </c>
      <c r="R71" s="128" t="s">
        <v>48</v>
      </c>
      <c r="S71" s="128"/>
      <c r="T71" s="128"/>
      <c r="U71" s="128"/>
      <c r="V71" s="128"/>
      <c r="W71" s="128"/>
      <c r="X71" s="40" t="s">
        <v>48</v>
      </c>
      <c r="Y71" s="40" t="s">
        <v>48</v>
      </c>
      <c r="Z71" s="40" t="s">
        <v>48</v>
      </c>
      <c r="AA71" s="83"/>
      <c r="AB71" s="83"/>
      <c r="AC71" s="83"/>
      <c r="AD71" s="84"/>
      <c r="AE71" s="81">
        <f t="shared" si="8"/>
        <v>0</v>
      </c>
      <c r="AF71" s="35" t="str">
        <f t="shared" si="9"/>
        <v>N/D</v>
      </c>
      <c r="AG71" s="35" t="str">
        <f t="shared" si="10"/>
        <v>N/D</v>
      </c>
      <c r="AH71" s="35" t="str">
        <f t="shared" si="11"/>
        <v>N/D</v>
      </c>
      <c r="AI71" s="35" t="str">
        <f t="shared" si="12"/>
        <v>N/D</v>
      </c>
      <c r="AJ71" s="35" t="str">
        <f t="shared" si="13"/>
        <v>N/D</v>
      </c>
      <c r="AK71" s="35"/>
      <c r="AL71" s="49"/>
    </row>
    <row r="72" spans="2:38" ht="79.5" customHeight="1" x14ac:dyDescent="0.25">
      <c r="B72" s="132"/>
      <c r="C72" s="132"/>
      <c r="D72" s="132"/>
      <c r="E72" s="133"/>
      <c r="F72" s="134"/>
      <c r="G72" s="134"/>
      <c r="H72" s="134"/>
      <c r="I72" s="134"/>
      <c r="J72" s="134"/>
      <c r="K72" s="134"/>
      <c r="L72" s="134"/>
      <c r="M72" s="134"/>
      <c r="N72" s="135"/>
      <c r="O72" s="82"/>
      <c r="P72" s="82"/>
      <c r="Q72" s="40" t="s">
        <v>48</v>
      </c>
      <c r="R72" s="128" t="s">
        <v>48</v>
      </c>
      <c r="S72" s="128"/>
      <c r="T72" s="128"/>
      <c r="U72" s="128"/>
      <c r="V72" s="128"/>
      <c r="W72" s="128"/>
      <c r="X72" s="40" t="s">
        <v>48</v>
      </c>
      <c r="Y72" s="40" t="s">
        <v>48</v>
      </c>
      <c r="Z72" s="40" t="s">
        <v>48</v>
      </c>
      <c r="AA72" s="83"/>
      <c r="AB72" s="83"/>
      <c r="AC72" s="83"/>
      <c r="AD72" s="84"/>
      <c r="AE72" s="81">
        <f t="shared" si="8"/>
        <v>0</v>
      </c>
      <c r="AF72" s="35" t="str">
        <f t="shared" si="9"/>
        <v>N/D</v>
      </c>
      <c r="AG72" s="35" t="str">
        <f t="shared" si="10"/>
        <v>N/D</v>
      </c>
      <c r="AH72" s="35" t="str">
        <f t="shared" si="11"/>
        <v>N/D</v>
      </c>
      <c r="AI72" s="35" t="str">
        <f t="shared" si="12"/>
        <v>N/D</v>
      </c>
      <c r="AJ72" s="35" t="str">
        <f t="shared" si="13"/>
        <v>N/D</v>
      </c>
      <c r="AK72" s="35"/>
      <c r="AL72" s="49"/>
    </row>
    <row r="73" spans="2:38" ht="79.5" customHeight="1" x14ac:dyDescent="0.25">
      <c r="B73" s="132"/>
      <c r="C73" s="132"/>
      <c r="D73" s="132"/>
      <c r="E73" s="133"/>
      <c r="F73" s="134"/>
      <c r="G73" s="134"/>
      <c r="H73" s="134"/>
      <c r="I73" s="134"/>
      <c r="J73" s="134"/>
      <c r="K73" s="134"/>
      <c r="L73" s="134"/>
      <c r="M73" s="134"/>
      <c r="N73" s="135"/>
      <c r="O73" s="82"/>
      <c r="P73" s="82"/>
      <c r="Q73" s="40" t="s">
        <v>48</v>
      </c>
      <c r="R73" s="128" t="s">
        <v>48</v>
      </c>
      <c r="S73" s="128"/>
      <c r="T73" s="128"/>
      <c r="U73" s="128"/>
      <c r="V73" s="128"/>
      <c r="W73" s="128"/>
      <c r="X73" s="40" t="s">
        <v>48</v>
      </c>
      <c r="Y73" s="40" t="s">
        <v>48</v>
      </c>
      <c r="Z73" s="40" t="s">
        <v>48</v>
      </c>
      <c r="AA73" s="83"/>
      <c r="AB73" s="83"/>
      <c r="AC73" s="83"/>
      <c r="AD73" s="84"/>
      <c r="AE73" s="81">
        <f t="shared" si="8"/>
        <v>0</v>
      </c>
      <c r="AF73" s="35" t="str">
        <f t="shared" si="9"/>
        <v>N/D</v>
      </c>
      <c r="AG73" s="35" t="str">
        <f t="shared" si="10"/>
        <v>N/D</v>
      </c>
      <c r="AH73" s="35" t="str">
        <f t="shared" si="11"/>
        <v>N/D</v>
      </c>
      <c r="AI73" s="35" t="str">
        <f t="shared" si="12"/>
        <v>N/D</v>
      </c>
      <c r="AJ73" s="35" t="str">
        <f t="shared" si="13"/>
        <v>N/D</v>
      </c>
      <c r="AK73" s="35"/>
      <c r="AL73" s="49"/>
    </row>
    <row r="74" spans="2:38" ht="79.5" customHeight="1" x14ac:dyDescent="0.25">
      <c r="B74" s="132"/>
      <c r="C74" s="132"/>
      <c r="D74" s="132"/>
      <c r="E74" s="133"/>
      <c r="F74" s="134"/>
      <c r="G74" s="134"/>
      <c r="H74" s="134"/>
      <c r="I74" s="134"/>
      <c r="J74" s="134"/>
      <c r="K74" s="134"/>
      <c r="L74" s="134"/>
      <c r="M74" s="134"/>
      <c r="N74" s="135"/>
      <c r="O74" s="82"/>
      <c r="P74" s="82"/>
      <c r="Q74" s="40" t="s">
        <v>48</v>
      </c>
      <c r="R74" s="128" t="s">
        <v>48</v>
      </c>
      <c r="S74" s="128"/>
      <c r="T74" s="128"/>
      <c r="U74" s="128"/>
      <c r="V74" s="128"/>
      <c r="W74" s="128"/>
      <c r="X74" s="40" t="s">
        <v>48</v>
      </c>
      <c r="Y74" s="40" t="s">
        <v>48</v>
      </c>
      <c r="Z74" s="40" t="s">
        <v>48</v>
      </c>
      <c r="AA74" s="83"/>
      <c r="AB74" s="83"/>
      <c r="AC74" s="83"/>
      <c r="AD74" s="84"/>
      <c r="AE74" s="81">
        <f t="shared" si="8"/>
        <v>0</v>
      </c>
      <c r="AF74" s="35" t="str">
        <f t="shared" si="9"/>
        <v>N/D</v>
      </c>
      <c r="AG74" s="35" t="str">
        <f t="shared" si="10"/>
        <v>N/D</v>
      </c>
      <c r="AH74" s="35" t="str">
        <f t="shared" si="11"/>
        <v>N/D</v>
      </c>
      <c r="AI74" s="35" t="str">
        <f t="shared" si="12"/>
        <v>N/D</v>
      </c>
      <c r="AJ74" s="35" t="str">
        <f t="shared" si="13"/>
        <v>N/D</v>
      </c>
      <c r="AK74" s="35"/>
      <c r="AL74" s="49"/>
    </row>
    <row r="75" spans="2:38" ht="79.5" customHeight="1" x14ac:dyDescent="0.25">
      <c r="B75" s="132"/>
      <c r="C75" s="132"/>
      <c r="D75" s="132"/>
      <c r="E75" s="133"/>
      <c r="F75" s="134"/>
      <c r="G75" s="134"/>
      <c r="H75" s="134"/>
      <c r="I75" s="134"/>
      <c r="J75" s="134"/>
      <c r="K75" s="134"/>
      <c r="L75" s="134"/>
      <c r="M75" s="134"/>
      <c r="N75" s="135"/>
      <c r="O75" s="82"/>
      <c r="P75" s="82"/>
      <c r="Q75" s="40" t="s">
        <v>48</v>
      </c>
      <c r="R75" s="128" t="s">
        <v>48</v>
      </c>
      <c r="S75" s="128"/>
      <c r="T75" s="128"/>
      <c r="U75" s="128"/>
      <c r="V75" s="128"/>
      <c r="W75" s="128"/>
      <c r="X75" s="40" t="s">
        <v>48</v>
      </c>
      <c r="Y75" s="40" t="s">
        <v>48</v>
      </c>
      <c r="Z75" s="40" t="s">
        <v>48</v>
      </c>
      <c r="AA75" s="83"/>
      <c r="AB75" s="83"/>
      <c r="AC75" s="83"/>
      <c r="AD75" s="84"/>
      <c r="AE75" s="81">
        <f t="shared" si="8"/>
        <v>0</v>
      </c>
      <c r="AF75" s="35" t="str">
        <f t="shared" si="9"/>
        <v>N/D</v>
      </c>
      <c r="AG75" s="35" t="str">
        <f t="shared" si="10"/>
        <v>N/D</v>
      </c>
      <c r="AH75" s="35" t="str">
        <f t="shared" si="11"/>
        <v>N/D</v>
      </c>
      <c r="AI75" s="35" t="str">
        <f t="shared" si="12"/>
        <v>N/D</v>
      </c>
      <c r="AJ75" s="35" t="str">
        <f t="shared" si="13"/>
        <v>N/D</v>
      </c>
      <c r="AK75" s="35"/>
      <c r="AL75" s="49"/>
    </row>
    <row r="76" spans="2:38" ht="79.5" customHeight="1" x14ac:dyDescent="0.25">
      <c r="B76" s="132"/>
      <c r="C76" s="132"/>
      <c r="D76" s="132"/>
      <c r="E76" s="133"/>
      <c r="F76" s="134"/>
      <c r="G76" s="134"/>
      <c r="H76" s="134"/>
      <c r="I76" s="134"/>
      <c r="J76" s="134"/>
      <c r="K76" s="134"/>
      <c r="L76" s="134"/>
      <c r="M76" s="134"/>
      <c r="N76" s="135"/>
      <c r="O76" s="82"/>
      <c r="P76" s="82"/>
      <c r="Q76" s="40" t="s">
        <v>48</v>
      </c>
      <c r="R76" s="128" t="s">
        <v>48</v>
      </c>
      <c r="S76" s="128"/>
      <c r="T76" s="128"/>
      <c r="U76" s="128"/>
      <c r="V76" s="128"/>
      <c r="W76" s="128"/>
      <c r="X76" s="40" t="s">
        <v>48</v>
      </c>
      <c r="Y76" s="40" t="s">
        <v>48</v>
      </c>
      <c r="Z76" s="40" t="s">
        <v>48</v>
      </c>
      <c r="AA76" s="83"/>
      <c r="AB76" s="83"/>
      <c r="AC76" s="83"/>
      <c r="AD76" s="84"/>
      <c r="AE76" s="81">
        <f t="shared" si="8"/>
        <v>0</v>
      </c>
      <c r="AF76" s="35" t="str">
        <f t="shared" si="9"/>
        <v>N/D</v>
      </c>
      <c r="AG76" s="35" t="str">
        <f t="shared" si="10"/>
        <v>N/D</v>
      </c>
      <c r="AH76" s="35" t="str">
        <f t="shared" si="11"/>
        <v>N/D</v>
      </c>
      <c r="AI76" s="35" t="str">
        <f t="shared" si="12"/>
        <v>N/D</v>
      </c>
      <c r="AJ76" s="35" t="str">
        <f t="shared" si="13"/>
        <v>N/D</v>
      </c>
      <c r="AK76" s="35"/>
      <c r="AL76" s="49"/>
    </row>
    <row r="77" spans="2:38" ht="79.5" customHeight="1" x14ac:dyDescent="0.25">
      <c r="B77" s="132"/>
      <c r="C77" s="132"/>
      <c r="D77" s="132"/>
      <c r="E77" s="133"/>
      <c r="F77" s="134"/>
      <c r="G77" s="134"/>
      <c r="H77" s="134"/>
      <c r="I77" s="134"/>
      <c r="J77" s="134"/>
      <c r="K77" s="134"/>
      <c r="L77" s="134"/>
      <c r="M77" s="134"/>
      <c r="N77" s="135"/>
      <c r="O77" s="82"/>
      <c r="P77" s="82"/>
      <c r="Q77" s="40" t="s">
        <v>48</v>
      </c>
      <c r="R77" s="128" t="s">
        <v>48</v>
      </c>
      <c r="S77" s="128"/>
      <c r="T77" s="128"/>
      <c r="U77" s="128"/>
      <c r="V77" s="128"/>
      <c r="W77" s="128"/>
      <c r="X77" s="40" t="s">
        <v>48</v>
      </c>
      <c r="Y77" s="40" t="s">
        <v>48</v>
      </c>
      <c r="Z77" s="40" t="s">
        <v>48</v>
      </c>
      <c r="AA77" s="83"/>
      <c r="AB77" s="83"/>
      <c r="AC77" s="83"/>
      <c r="AD77" s="84"/>
      <c r="AE77" s="81">
        <f t="shared" si="8"/>
        <v>0</v>
      </c>
      <c r="AF77" s="35" t="str">
        <f t="shared" si="9"/>
        <v>N/D</v>
      </c>
      <c r="AG77" s="35" t="str">
        <f t="shared" si="10"/>
        <v>N/D</v>
      </c>
      <c r="AH77" s="35" t="str">
        <f t="shared" si="11"/>
        <v>N/D</v>
      </c>
      <c r="AI77" s="35" t="str">
        <f t="shared" si="12"/>
        <v>N/D</v>
      </c>
      <c r="AJ77" s="35" t="str">
        <f t="shared" si="13"/>
        <v>N/D</v>
      </c>
      <c r="AK77" s="35"/>
      <c r="AL77" s="49"/>
    </row>
    <row r="78" spans="2:38" s="35" customFormat="1" ht="79.5" customHeight="1" x14ac:dyDescent="0.25">
      <c r="B78" s="132"/>
      <c r="C78" s="132"/>
      <c r="D78" s="132"/>
      <c r="E78" s="133"/>
      <c r="F78" s="134"/>
      <c r="G78" s="134"/>
      <c r="H78" s="134"/>
      <c r="I78" s="134"/>
      <c r="J78" s="134"/>
      <c r="K78" s="134"/>
      <c r="L78" s="134"/>
      <c r="M78" s="134"/>
      <c r="N78" s="135"/>
      <c r="O78" s="82"/>
      <c r="P78" s="82"/>
      <c r="Q78" s="40" t="s">
        <v>48</v>
      </c>
      <c r="R78" s="128" t="s">
        <v>48</v>
      </c>
      <c r="S78" s="128"/>
      <c r="T78" s="128"/>
      <c r="U78" s="128"/>
      <c r="V78" s="128"/>
      <c r="W78" s="128"/>
      <c r="X78" s="40" t="s">
        <v>48</v>
      </c>
      <c r="Y78" s="40" t="s">
        <v>48</v>
      </c>
      <c r="Z78" s="40" t="s">
        <v>48</v>
      </c>
      <c r="AA78" s="83"/>
      <c r="AB78" s="83"/>
      <c r="AC78" s="83"/>
      <c r="AD78" s="84"/>
      <c r="AE78" s="81">
        <f t="shared" si="8"/>
        <v>0</v>
      </c>
      <c r="AF78" s="35" t="str">
        <f t="shared" si="9"/>
        <v>N/D</v>
      </c>
      <c r="AG78" s="35" t="str">
        <f t="shared" si="10"/>
        <v>N/D</v>
      </c>
      <c r="AH78" s="35" t="str">
        <f t="shared" si="11"/>
        <v>N/D</v>
      </c>
      <c r="AI78" s="35" t="str">
        <f t="shared" si="12"/>
        <v>N/D</v>
      </c>
      <c r="AJ78" s="35" t="str">
        <f t="shared" si="13"/>
        <v>N/D</v>
      </c>
      <c r="AL78" s="49"/>
    </row>
    <row r="79" spans="2:38" s="35" customFormat="1" ht="79.5" customHeight="1" x14ac:dyDescent="0.25"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78"/>
      <c r="P79" s="78"/>
      <c r="Q79" s="40" t="s">
        <v>48</v>
      </c>
      <c r="R79" s="128" t="s">
        <v>48</v>
      </c>
      <c r="S79" s="128"/>
      <c r="T79" s="128"/>
      <c r="U79" s="128"/>
      <c r="V79" s="128"/>
      <c r="W79" s="128"/>
      <c r="X79" s="40" t="s">
        <v>48</v>
      </c>
      <c r="Y79" s="40" t="s">
        <v>48</v>
      </c>
      <c r="Z79" s="40" t="s">
        <v>48</v>
      </c>
      <c r="AA79" s="79"/>
      <c r="AB79" s="79"/>
      <c r="AC79" s="79"/>
      <c r="AD79" s="80"/>
      <c r="AE79" s="81">
        <f t="shared" si="8"/>
        <v>0</v>
      </c>
      <c r="AF79" s="35" t="str">
        <f t="shared" si="9"/>
        <v>N/D</v>
      </c>
      <c r="AG79" s="35" t="str">
        <f t="shared" si="10"/>
        <v>N/D</v>
      </c>
      <c r="AH79" s="35" t="str">
        <f t="shared" si="11"/>
        <v>N/D</v>
      </c>
      <c r="AI79" s="35" t="str">
        <f t="shared" si="12"/>
        <v>N/D</v>
      </c>
      <c r="AJ79" s="35" t="str">
        <f t="shared" si="13"/>
        <v>N/D</v>
      </c>
      <c r="AL79" s="49"/>
    </row>
    <row r="80" spans="2:38" s="35" customFormat="1" ht="67.5" customHeight="1" x14ac:dyDescent="0.25">
      <c r="B80" s="132"/>
      <c r="C80" s="132"/>
      <c r="D80" s="132"/>
      <c r="E80" s="133"/>
      <c r="F80" s="134"/>
      <c r="G80" s="134"/>
      <c r="H80" s="134"/>
      <c r="I80" s="134"/>
      <c r="J80" s="134"/>
      <c r="K80" s="134"/>
      <c r="L80" s="134"/>
      <c r="M80" s="134"/>
      <c r="N80" s="135"/>
      <c r="O80" s="82"/>
      <c r="P80" s="82"/>
      <c r="Q80" s="40" t="s">
        <v>48</v>
      </c>
      <c r="R80" s="128" t="s">
        <v>48</v>
      </c>
      <c r="S80" s="128"/>
      <c r="T80" s="128"/>
      <c r="U80" s="128"/>
      <c r="V80" s="128"/>
      <c r="W80" s="128"/>
      <c r="X80" s="40" t="s">
        <v>48</v>
      </c>
      <c r="Y80" s="40" t="s">
        <v>48</v>
      </c>
      <c r="Z80" s="40" t="s">
        <v>48</v>
      </c>
      <c r="AA80" s="83"/>
      <c r="AB80" s="83"/>
      <c r="AC80" s="83"/>
      <c r="AD80" s="84"/>
      <c r="AE80" s="81">
        <f t="shared" si="8"/>
        <v>0</v>
      </c>
      <c r="AF80" s="35" t="str">
        <f t="shared" si="9"/>
        <v>N/D</v>
      </c>
      <c r="AG80" s="35" t="str">
        <f t="shared" si="10"/>
        <v>N/D</v>
      </c>
      <c r="AH80" s="35" t="str">
        <f t="shared" si="11"/>
        <v>N/D</v>
      </c>
      <c r="AI80" s="35" t="str">
        <f t="shared" si="12"/>
        <v>N/D</v>
      </c>
      <c r="AJ80" s="35" t="str">
        <f t="shared" si="13"/>
        <v>N/D</v>
      </c>
      <c r="AL80" s="43"/>
    </row>
    <row r="81" spans="2:38" s="35" customFormat="1" ht="67.5" customHeight="1" x14ac:dyDescent="0.25">
      <c r="B81" s="128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128"/>
      <c r="O81" s="78"/>
      <c r="P81" s="78"/>
      <c r="Q81" s="40" t="s">
        <v>48</v>
      </c>
      <c r="R81" s="128" t="s">
        <v>48</v>
      </c>
      <c r="S81" s="128"/>
      <c r="T81" s="128"/>
      <c r="U81" s="128"/>
      <c r="V81" s="128"/>
      <c r="W81" s="128"/>
      <c r="X81" s="40" t="s">
        <v>48</v>
      </c>
      <c r="Y81" s="40" t="s">
        <v>48</v>
      </c>
      <c r="Z81" s="40" t="s">
        <v>48</v>
      </c>
      <c r="AA81" s="79"/>
      <c r="AB81" s="79"/>
      <c r="AC81" s="79"/>
      <c r="AD81" s="80"/>
      <c r="AE81" s="81">
        <f t="shared" si="8"/>
        <v>0</v>
      </c>
      <c r="AF81" s="35" t="str">
        <f t="shared" si="9"/>
        <v>N/D</v>
      </c>
      <c r="AG81" s="35" t="str">
        <f t="shared" si="10"/>
        <v>N/D</v>
      </c>
      <c r="AH81" s="35" t="str">
        <f t="shared" si="11"/>
        <v>N/D</v>
      </c>
      <c r="AI81" s="35" t="str">
        <f t="shared" si="12"/>
        <v>N/D</v>
      </c>
      <c r="AJ81" s="35" t="str">
        <f t="shared" si="13"/>
        <v>N/D</v>
      </c>
      <c r="AL81" s="43"/>
    </row>
    <row r="82" spans="2:38" s="35" customFormat="1" ht="67.5" customHeight="1" x14ac:dyDescent="0.25">
      <c r="B82" s="132"/>
      <c r="C82" s="132"/>
      <c r="D82" s="132"/>
      <c r="E82" s="133"/>
      <c r="F82" s="134"/>
      <c r="G82" s="134"/>
      <c r="H82" s="134"/>
      <c r="I82" s="134"/>
      <c r="J82" s="134"/>
      <c r="K82" s="134"/>
      <c r="L82" s="134"/>
      <c r="M82" s="134"/>
      <c r="N82" s="135"/>
      <c r="O82" s="82"/>
      <c r="P82" s="82"/>
      <c r="Q82" s="40" t="s">
        <v>48</v>
      </c>
      <c r="R82" s="128" t="s">
        <v>48</v>
      </c>
      <c r="S82" s="128"/>
      <c r="T82" s="128"/>
      <c r="U82" s="128"/>
      <c r="V82" s="128"/>
      <c r="W82" s="128"/>
      <c r="X82" s="40" t="s">
        <v>48</v>
      </c>
      <c r="Y82" s="40" t="s">
        <v>48</v>
      </c>
      <c r="Z82" s="40" t="s">
        <v>48</v>
      </c>
      <c r="AA82" s="83"/>
      <c r="AB82" s="83"/>
      <c r="AC82" s="83"/>
      <c r="AD82" s="84"/>
      <c r="AE82" s="81">
        <f t="shared" si="8"/>
        <v>0</v>
      </c>
      <c r="AF82" s="35" t="str">
        <f t="shared" si="9"/>
        <v>N/D</v>
      </c>
      <c r="AG82" s="35" t="str">
        <f t="shared" si="10"/>
        <v>N/D</v>
      </c>
      <c r="AH82" s="35" t="str">
        <f t="shared" si="11"/>
        <v>N/D</v>
      </c>
      <c r="AI82" s="35" t="str">
        <f t="shared" si="12"/>
        <v>N/D</v>
      </c>
      <c r="AJ82" s="35" t="str">
        <f t="shared" si="13"/>
        <v>N/D</v>
      </c>
      <c r="AL82" s="43"/>
    </row>
    <row r="83" spans="2:38" s="35" customFormat="1" ht="67.5" customHeight="1" x14ac:dyDescent="0.25"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128"/>
      <c r="O83" s="78"/>
      <c r="P83" s="78"/>
      <c r="Q83" s="40" t="s">
        <v>48</v>
      </c>
      <c r="R83" s="128" t="s">
        <v>48</v>
      </c>
      <c r="S83" s="128"/>
      <c r="T83" s="128"/>
      <c r="U83" s="128"/>
      <c r="V83" s="128"/>
      <c r="W83" s="128"/>
      <c r="X83" s="40" t="s">
        <v>48</v>
      </c>
      <c r="Y83" s="40" t="s">
        <v>48</v>
      </c>
      <c r="Z83" s="40" t="s">
        <v>48</v>
      </c>
      <c r="AA83" s="79"/>
      <c r="AB83" s="79"/>
      <c r="AC83" s="79"/>
      <c r="AD83" s="80"/>
      <c r="AE83" s="81">
        <f t="shared" si="8"/>
        <v>0</v>
      </c>
      <c r="AF83" s="35" t="str">
        <f t="shared" si="9"/>
        <v>N/D</v>
      </c>
      <c r="AG83" s="35" t="str">
        <f t="shared" si="10"/>
        <v>N/D</v>
      </c>
      <c r="AH83" s="35" t="str">
        <f t="shared" si="11"/>
        <v>N/D</v>
      </c>
      <c r="AI83" s="35" t="str">
        <f t="shared" si="12"/>
        <v>N/D</v>
      </c>
      <c r="AJ83" s="35" t="str">
        <f t="shared" si="13"/>
        <v>N/D</v>
      </c>
      <c r="AL83" s="43"/>
    </row>
    <row r="84" spans="2:38" s="35" customFormat="1" ht="67.5" customHeight="1" x14ac:dyDescent="0.25">
      <c r="B84" s="132"/>
      <c r="C84" s="132"/>
      <c r="D84" s="132"/>
      <c r="E84" s="133"/>
      <c r="F84" s="134"/>
      <c r="G84" s="134"/>
      <c r="H84" s="134"/>
      <c r="I84" s="134"/>
      <c r="J84" s="134"/>
      <c r="K84" s="134"/>
      <c r="L84" s="134"/>
      <c r="M84" s="134"/>
      <c r="N84" s="135"/>
      <c r="O84" s="82"/>
      <c r="P84" s="82"/>
      <c r="Q84" s="40" t="s">
        <v>48</v>
      </c>
      <c r="R84" s="128" t="s">
        <v>48</v>
      </c>
      <c r="S84" s="128"/>
      <c r="T84" s="128"/>
      <c r="U84" s="128"/>
      <c r="V84" s="128"/>
      <c r="W84" s="128"/>
      <c r="X84" s="40" t="s">
        <v>48</v>
      </c>
      <c r="Y84" s="40" t="s">
        <v>48</v>
      </c>
      <c r="Z84" s="40" t="s">
        <v>48</v>
      </c>
      <c r="AA84" s="83"/>
      <c r="AB84" s="83"/>
      <c r="AC84" s="83"/>
      <c r="AD84" s="84"/>
      <c r="AE84" s="81">
        <f t="shared" si="8"/>
        <v>0</v>
      </c>
      <c r="AF84" s="35" t="str">
        <f t="shared" si="9"/>
        <v>N/D</v>
      </c>
      <c r="AG84" s="35" t="str">
        <f t="shared" si="10"/>
        <v>N/D</v>
      </c>
      <c r="AH84" s="35" t="str">
        <f t="shared" si="11"/>
        <v>N/D</v>
      </c>
      <c r="AI84" s="35" t="str">
        <f t="shared" si="12"/>
        <v>N/D</v>
      </c>
      <c r="AJ84" s="35" t="str">
        <f t="shared" si="13"/>
        <v>N/D</v>
      </c>
      <c r="AL84" s="43"/>
    </row>
    <row r="85" spans="2:38" s="35" customFormat="1" ht="67.5" customHeight="1" x14ac:dyDescent="0.25">
      <c r="B85" s="128"/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128"/>
      <c r="O85" s="78"/>
      <c r="P85" s="78"/>
      <c r="Q85" s="40" t="s">
        <v>48</v>
      </c>
      <c r="R85" s="128" t="s">
        <v>48</v>
      </c>
      <c r="S85" s="128"/>
      <c r="T85" s="128"/>
      <c r="U85" s="128"/>
      <c r="V85" s="128"/>
      <c r="W85" s="128"/>
      <c r="X85" s="40" t="s">
        <v>48</v>
      </c>
      <c r="Y85" s="40" t="s">
        <v>48</v>
      </c>
      <c r="Z85" s="40" t="s">
        <v>48</v>
      </c>
      <c r="AA85" s="79"/>
      <c r="AB85" s="79"/>
      <c r="AC85" s="79"/>
      <c r="AD85" s="80"/>
      <c r="AE85" s="81">
        <f t="shared" si="8"/>
        <v>0</v>
      </c>
      <c r="AF85" s="35" t="str">
        <f t="shared" si="9"/>
        <v>N/D</v>
      </c>
      <c r="AG85" s="35" t="str">
        <f t="shared" si="10"/>
        <v>N/D</v>
      </c>
      <c r="AH85" s="35" t="str">
        <f t="shared" si="11"/>
        <v>N/D</v>
      </c>
      <c r="AI85" s="35" t="str">
        <f t="shared" si="12"/>
        <v>N/D</v>
      </c>
      <c r="AJ85" s="35" t="str">
        <f t="shared" si="13"/>
        <v>N/D</v>
      </c>
      <c r="AL85" s="43"/>
    </row>
    <row r="86" spans="2:38" s="35" customFormat="1" ht="67.5" customHeight="1" x14ac:dyDescent="0.25">
      <c r="B86" s="132"/>
      <c r="C86" s="132"/>
      <c r="D86" s="132"/>
      <c r="E86" s="133"/>
      <c r="F86" s="134"/>
      <c r="G86" s="134"/>
      <c r="H86" s="134"/>
      <c r="I86" s="134"/>
      <c r="J86" s="134"/>
      <c r="K86" s="134"/>
      <c r="L86" s="134"/>
      <c r="M86" s="134"/>
      <c r="N86" s="135"/>
      <c r="O86" s="82"/>
      <c r="P86" s="82"/>
      <c r="Q86" s="40" t="s">
        <v>48</v>
      </c>
      <c r="R86" s="128" t="s">
        <v>48</v>
      </c>
      <c r="S86" s="128"/>
      <c r="T86" s="128"/>
      <c r="U86" s="128"/>
      <c r="V86" s="128"/>
      <c r="W86" s="128"/>
      <c r="X86" s="40" t="s">
        <v>48</v>
      </c>
      <c r="Y86" s="40" t="s">
        <v>48</v>
      </c>
      <c r="Z86" s="40" t="s">
        <v>48</v>
      </c>
      <c r="AA86" s="83"/>
      <c r="AB86" s="83"/>
      <c r="AC86" s="83"/>
      <c r="AD86" s="84"/>
      <c r="AE86" s="81">
        <f t="shared" si="8"/>
        <v>0</v>
      </c>
      <c r="AF86" s="35" t="str">
        <f t="shared" si="9"/>
        <v>N/D</v>
      </c>
      <c r="AG86" s="35" t="str">
        <f t="shared" si="10"/>
        <v>N/D</v>
      </c>
      <c r="AH86" s="35" t="str">
        <f t="shared" si="11"/>
        <v>N/D</v>
      </c>
      <c r="AI86" s="35" t="str">
        <f t="shared" si="12"/>
        <v>N/D</v>
      </c>
      <c r="AJ86" s="35" t="str">
        <f t="shared" si="13"/>
        <v>N/D</v>
      </c>
      <c r="AL86" s="43"/>
    </row>
    <row r="87" spans="2:38" s="35" customFormat="1" ht="67.5" customHeight="1" x14ac:dyDescent="0.25"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78"/>
      <c r="P87" s="78"/>
      <c r="Q87" s="40" t="s">
        <v>48</v>
      </c>
      <c r="R87" s="128" t="s">
        <v>48</v>
      </c>
      <c r="S87" s="128"/>
      <c r="T87" s="128"/>
      <c r="U87" s="128"/>
      <c r="V87" s="128"/>
      <c r="W87" s="128"/>
      <c r="X87" s="40" t="s">
        <v>48</v>
      </c>
      <c r="Y87" s="40" t="s">
        <v>48</v>
      </c>
      <c r="Z87" s="40" t="s">
        <v>48</v>
      </c>
      <c r="AA87" s="79"/>
      <c r="AB87" s="79"/>
      <c r="AC87" s="79"/>
      <c r="AD87" s="80"/>
      <c r="AE87" s="81">
        <f t="shared" si="8"/>
        <v>0</v>
      </c>
      <c r="AF87" s="35" t="str">
        <f t="shared" si="9"/>
        <v>N/D</v>
      </c>
      <c r="AG87" s="35" t="str">
        <f t="shared" si="10"/>
        <v>N/D</v>
      </c>
      <c r="AH87" s="35" t="str">
        <f t="shared" si="11"/>
        <v>N/D</v>
      </c>
      <c r="AI87" s="35" t="str">
        <f t="shared" si="12"/>
        <v>N/D</v>
      </c>
      <c r="AJ87" s="35" t="str">
        <f t="shared" si="13"/>
        <v>N/D</v>
      </c>
      <c r="AL87" s="43"/>
    </row>
    <row r="88" spans="2:38" s="35" customFormat="1" ht="67.5" customHeight="1" x14ac:dyDescent="0.25"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78"/>
      <c r="P88" s="78"/>
      <c r="Q88" s="40" t="s">
        <v>48</v>
      </c>
      <c r="R88" s="128" t="s">
        <v>48</v>
      </c>
      <c r="S88" s="128"/>
      <c r="T88" s="128"/>
      <c r="U88" s="128"/>
      <c r="V88" s="128"/>
      <c r="W88" s="128"/>
      <c r="X88" s="40" t="s">
        <v>48</v>
      </c>
      <c r="Y88" s="40" t="s">
        <v>48</v>
      </c>
      <c r="Z88" s="40" t="s">
        <v>48</v>
      </c>
      <c r="AA88" s="79"/>
      <c r="AB88" s="79"/>
      <c r="AC88" s="79"/>
      <c r="AD88" s="80"/>
      <c r="AE88" s="81">
        <f>ROUND((AB88-AA88)/365*12*AD88,2)</f>
        <v>0</v>
      </c>
      <c r="AF88" s="35" t="str">
        <f>CONCATENATE(P88,Q88)</f>
        <v>N/D</v>
      </c>
      <c r="AG88" s="35" t="str">
        <f>CONCATENATE(P88,R88)</f>
        <v>N/D</v>
      </c>
      <c r="AH88" s="35" t="str">
        <f t="shared" ref="AH88" si="14">CONCATENATE(P88,X88)</f>
        <v>N/D</v>
      </c>
      <c r="AI88" s="35" t="str">
        <f t="shared" ref="AI88" si="15">CONCATENATE(P88,Y88)</f>
        <v>N/D</v>
      </c>
      <c r="AJ88" s="35" t="str">
        <f t="shared" si="13"/>
        <v>N/D</v>
      </c>
      <c r="AL88" s="43"/>
    </row>
    <row r="89" spans="2:38" s="35" customFormat="1" ht="14.25" customHeight="1" x14ac:dyDescent="0.25">
      <c r="B89" s="136"/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85"/>
      <c r="P89" s="85"/>
      <c r="Q89" s="136"/>
      <c r="R89" s="136"/>
      <c r="S89" s="136"/>
      <c r="T89" s="136"/>
      <c r="U89" s="136"/>
      <c r="V89" s="136"/>
      <c r="W89" s="86"/>
      <c r="X89" s="86"/>
      <c r="Y89" s="87"/>
      <c r="Z89" s="88"/>
    </row>
    <row r="90" spans="2:38" s="35" customFormat="1" ht="14.25" customHeight="1" x14ac:dyDescent="0.25">
      <c r="B90" s="136"/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85"/>
      <c r="P90" s="85"/>
      <c r="Q90" s="136"/>
      <c r="R90" s="136"/>
      <c r="S90" s="136"/>
      <c r="T90" s="136"/>
      <c r="U90" s="136"/>
      <c r="V90" s="136"/>
      <c r="W90" s="86"/>
      <c r="X90" s="86"/>
      <c r="Y90" s="87"/>
      <c r="Z90" s="88"/>
    </row>
    <row r="91" spans="2:38" s="35" customFormat="1" ht="14.25" customHeight="1" x14ac:dyDescent="0.25">
      <c r="B91" s="136"/>
      <c r="C91" s="136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85"/>
      <c r="P91" s="85"/>
      <c r="Q91" s="136"/>
      <c r="R91" s="136"/>
      <c r="S91" s="136"/>
      <c r="T91" s="136"/>
      <c r="U91" s="136"/>
      <c r="V91" s="136"/>
      <c r="W91" s="86"/>
      <c r="X91" s="86"/>
      <c r="Y91" s="87"/>
      <c r="Z91" s="88"/>
    </row>
    <row r="92" spans="2:38" s="35" customFormat="1" ht="14.25" customHeight="1" x14ac:dyDescent="0.25">
      <c r="B92" s="136"/>
      <c r="C92" s="136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85"/>
      <c r="P92" s="85"/>
      <c r="Q92" s="136"/>
      <c r="R92" s="136"/>
      <c r="S92" s="136"/>
      <c r="T92" s="136"/>
      <c r="U92" s="136"/>
      <c r="V92" s="136"/>
      <c r="W92" s="86"/>
      <c r="X92" s="86"/>
      <c r="Y92" s="87"/>
      <c r="Z92" s="88"/>
    </row>
    <row r="93" spans="2:38" s="35" customFormat="1" ht="14.25" customHeight="1" x14ac:dyDescent="0.25">
      <c r="B93" s="136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85"/>
      <c r="P93" s="85"/>
      <c r="Q93" s="136"/>
      <c r="R93" s="136"/>
      <c r="S93" s="136"/>
      <c r="T93" s="136"/>
      <c r="U93" s="136"/>
      <c r="V93" s="136"/>
      <c r="W93" s="86"/>
      <c r="X93" s="86"/>
      <c r="Y93" s="87"/>
      <c r="Z93" s="88"/>
    </row>
    <row r="94" spans="2:38" s="35" customFormat="1" ht="14.25" customHeight="1" x14ac:dyDescent="0.25"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85"/>
      <c r="P94" s="85"/>
      <c r="Q94" s="136"/>
      <c r="R94" s="136"/>
      <c r="S94" s="136"/>
      <c r="T94" s="136"/>
      <c r="U94" s="136"/>
      <c r="V94" s="136"/>
      <c r="W94" s="86"/>
      <c r="X94" s="86"/>
      <c r="Y94" s="87"/>
      <c r="Z94" s="88"/>
    </row>
    <row r="95" spans="2:38" s="35" customFormat="1" ht="14.25" customHeight="1" x14ac:dyDescent="0.25"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85"/>
      <c r="P95" s="85"/>
      <c r="Q95" s="136"/>
      <c r="R95" s="136"/>
      <c r="S95" s="136"/>
      <c r="T95" s="136"/>
      <c r="U95" s="136"/>
      <c r="V95" s="136"/>
      <c r="W95" s="86"/>
      <c r="X95" s="86"/>
      <c r="Y95" s="87"/>
      <c r="Z95" s="88"/>
    </row>
    <row r="96" spans="2:38" s="35" customFormat="1" ht="14.25" customHeight="1" x14ac:dyDescent="0.25"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85"/>
      <c r="P96" s="85"/>
      <c r="Q96" s="136"/>
      <c r="R96" s="136"/>
      <c r="S96" s="136"/>
      <c r="T96" s="136"/>
      <c r="U96" s="136"/>
      <c r="V96" s="136"/>
      <c r="W96" s="86"/>
      <c r="X96" s="86"/>
      <c r="Y96" s="87"/>
      <c r="Z96" s="88"/>
    </row>
    <row r="97" spans="2:26" s="35" customFormat="1" ht="14.25" customHeight="1" x14ac:dyDescent="0.25"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85"/>
      <c r="P97" s="85"/>
      <c r="Q97" s="136"/>
      <c r="R97" s="136"/>
      <c r="S97" s="136"/>
      <c r="T97" s="136"/>
      <c r="U97" s="136"/>
      <c r="V97" s="136"/>
      <c r="W97" s="86"/>
      <c r="X97" s="86"/>
      <c r="Y97" s="87"/>
      <c r="Z97" s="88"/>
    </row>
    <row r="98" spans="2:26" s="35" customFormat="1" ht="14.25" customHeight="1" x14ac:dyDescent="0.25"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85"/>
      <c r="P98" s="85"/>
      <c r="Q98" s="136"/>
      <c r="R98" s="136"/>
      <c r="S98" s="136"/>
      <c r="T98" s="136"/>
      <c r="U98" s="136"/>
      <c r="V98" s="136"/>
      <c r="W98" s="86"/>
      <c r="X98" s="86"/>
      <c r="Y98" s="87"/>
      <c r="Z98" s="88"/>
    </row>
    <row r="99" spans="2:26" s="35" customFormat="1" ht="14.25" customHeight="1" x14ac:dyDescent="0.25"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85"/>
      <c r="P99" s="85"/>
      <c r="Q99" s="136"/>
      <c r="R99" s="136"/>
      <c r="S99" s="136"/>
      <c r="T99" s="136"/>
      <c r="U99" s="136"/>
      <c r="V99" s="136"/>
      <c r="W99" s="86"/>
      <c r="X99" s="86"/>
      <c r="Y99" s="87"/>
      <c r="Z99" s="88"/>
    </row>
    <row r="100" spans="2:26" s="35" customFormat="1" ht="14.25" customHeight="1" x14ac:dyDescent="0.25"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85"/>
      <c r="P100" s="85"/>
      <c r="Q100" s="136"/>
      <c r="R100" s="136"/>
      <c r="S100" s="136"/>
      <c r="T100" s="136"/>
      <c r="U100" s="136"/>
      <c r="V100" s="136"/>
      <c r="W100" s="86"/>
      <c r="X100" s="86"/>
      <c r="Y100" s="87"/>
      <c r="Z100" s="88"/>
    </row>
    <row r="101" spans="2:26" s="35" customFormat="1" ht="14.25" customHeight="1" x14ac:dyDescent="0.25"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85"/>
      <c r="P101" s="85"/>
      <c r="Q101" s="136"/>
      <c r="R101" s="136"/>
      <c r="S101" s="136"/>
      <c r="T101" s="136"/>
      <c r="U101" s="136"/>
      <c r="V101" s="136"/>
      <c r="W101" s="86"/>
      <c r="X101" s="86"/>
      <c r="Y101" s="87"/>
      <c r="Z101" s="88"/>
    </row>
    <row r="102" spans="2:26" s="35" customFormat="1" ht="14.25" customHeight="1" x14ac:dyDescent="0.25"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85"/>
      <c r="P102" s="85"/>
      <c r="Q102" s="136"/>
      <c r="R102" s="136"/>
      <c r="S102" s="136"/>
      <c r="T102" s="136"/>
      <c r="U102" s="136"/>
      <c r="V102" s="136"/>
      <c r="W102" s="86"/>
      <c r="X102" s="86"/>
      <c r="Y102" s="87"/>
      <c r="Z102" s="88"/>
    </row>
    <row r="103" spans="2:26" s="35" customFormat="1" ht="14.25" customHeight="1" x14ac:dyDescent="0.25"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85"/>
      <c r="P103" s="85"/>
      <c r="Q103" s="136"/>
      <c r="R103" s="136"/>
      <c r="S103" s="136"/>
      <c r="T103" s="136"/>
      <c r="U103" s="136"/>
      <c r="V103" s="136"/>
      <c r="W103" s="86"/>
      <c r="X103" s="86"/>
      <c r="Y103" s="87"/>
      <c r="Z103" s="88"/>
    </row>
    <row r="104" spans="2:26" s="35" customFormat="1" ht="14.25" customHeight="1" x14ac:dyDescent="0.25"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85"/>
      <c r="P104" s="85"/>
      <c r="Q104" s="136"/>
      <c r="R104" s="136"/>
      <c r="S104" s="136"/>
      <c r="T104" s="136"/>
      <c r="U104" s="136"/>
      <c r="V104" s="136"/>
      <c r="W104" s="86"/>
      <c r="X104" s="86"/>
      <c r="Y104" s="87"/>
      <c r="Z104" s="88"/>
    </row>
    <row r="105" spans="2:26" s="35" customFormat="1" ht="14.25" customHeight="1" x14ac:dyDescent="0.25"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85"/>
      <c r="P105" s="85"/>
      <c r="Q105" s="136"/>
      <c r="R105" s="136"/>
      <c r="S105" s="136"/>
      <c r="T105" s="136"/>
      <c r="U105" s="136"/>
      <c r="V105" s="136"/>
      <c r="W105" s="86"/>
      <c r="X105" s="86"/>
      <c r="Y105" s="87"/>
      <c r="Z105" s="88"/>
    </row>
    <row r="106" spans="2:26" s="35" customFormat="1" ht="14.25" customHeight="1" x14ac:dyDescent="0.25"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85"/>
      <c r="P106" s="85"/>
      <c r="Q106" s="136"/>
      <c r="R106" s="136"/>
      <c r="S106" s="136"/>
      <c r="T106" s="136"/>
      <c r="U106" s="136"/>
      <c r="V106" s="136"/>
      <c r="W106" s="86"/>
      <c r="X106" s="86"/>
      <c r="Y106" s="87"/>
      <c r="Z106" s="88"/>
    </row>
    <row r="107" spans="2:26" s="35" customFormat="1" ht="14.25" customHeight="1" x14ac:dyDescent="0.25"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85"/>
      <c r="P107" s="85"/>
      <c r="Q107" s="136"/>
      <c r="R107" s="136"/>
      <c r="S107" s="136"/>
      <c r="T107" s="136"/>
      <c r="U107" s="136"/>
      <c r="V107" s="136"/>
      <c r="W107" s="86"/>
      <c r="X107" s="86"/>
      <c r="Y107" s="87"/>
      <c r="Z107" s="88"/>
    </row>
    <row r="108" spans="2:26" s="35" customFormat="1" ht="14.25" customHeight="1" x14ac:dyDescent="0.25"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85"/>
      <c r="P108" s="85"/>
      <c r="Q108" s="136"/>
      <c r="R108" s="136"/>
      <c r="S108" s="136"/>
      <c r="T108" s="136"/>
      <c r="U108" s="136"/>
      <c r="V108" s="136"/>
      <c r="W108" s="86"/>
      <c r="X108" s="86"/>
      <c r="Y108" s="87"/>
      <c r="Z108" s="88"/>
    </row>
    <row r="109" spans="2:26" s="35" customFormat="1" ht="14.25" customHeight="1" x14ac:dyDescent="0.25"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85"/>
      <c r="P109" s="85"/>
      <c r="Q109" s="136"/>
      <c r="R109" s="136"/>
      <c r="S109" s="136"/>
      <c r="T109" s="136"/>
      <c r="U109" s="136"/>
      <c r="V109" s="136"/>
      <c r="W109" s="86"/>
      <c r="X109" s="86"/>
      <c r="Y109" s="87"/>
      <c r="Z109" s="88"/>
    </row>
    <row r="110" spans="2:26" s="35" customFormat="1" ht="14.25" customHeight="1" x14ac:dyDescent="0.25"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85"/>
      <c r="P110" s="85"/>
      <c r="Q110" s="136"/>
      <c r="R110" s="136"/>
      <c r="S110" s="136"/>
      <c r="T110" s="136"/>
      <c r="U110" s="136"/>
      <c r="V110" s="136"/>
      <c r="W110" s="86"/>
      <c r="X110" s="86"/>
      <c r="Y110" s="87"/>
      <c r="Z110" s="88"/>
    </row>
    <row r="111" spans="2:26" s="35" customFormat="1" ht="14.25" customHeight="1" x14ac:dyDescent="0.25"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85"/>
      <c r="P111" s="85"/>
      <c r="Q111" s="136"/>
      <c r="R111" s="136"/>
      <c r="S111" s="136"/>
      <c r="T111" s="136"/>
      <c r="U111" s="136"/>
      <c r="V111" s="136"/>
      <c r="W111" s="86"/>
      <c r="X111" s="86"/>
      <c r="Y111" s="87"/>
      <c r="Z111" s="88"/>
    </row>
    <row r="112" spans="2:26" s="35" customFormat="1" ht="14.25" customHeight="1" x14ac:dyDescent="0.25"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85"/>
      <c r="P112" s="85"/>
      <c r="Q112" s="136"/>
      <c r="R112" s="136"/>
      <c r="S112" s="136"/>
      <c r="T112" s="136"/>
      <c r="U112" s="136"/>
      <c r="V112" s="136"/>
      <c r="W112" s="86"/>
      <c r="X112" s="86"/>
      <c r="Y112" s="87"/>
      <c r="Z112" s="88"/>
    </row>
    <row r="113" spans="1:32" s="35" customFormat="1" ht="14.25" customHeight="1" x14ac:dyDescent="0.25"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85"/>
      <c r="P113" s="85"/>
      <c r="Q113" s="136"/>
      <c r="R113" s="136"/>
      <c r="S113" s="136"/>
      <c r="T113" s="136"/>
      <c r="U113" s="136"/>
      <c r="V113" s="136"/>
      <c r="W113" s="86"/>
      <c r="X113" s="86"/>
      <c r="Y113" s="87"/>
      <c r="Z113" s="88"/>
    </row>
    <row r="114" spans="1:32" s="35" customFormat="1" ht="14.25" customHeight="1" x14ac:dyDescent="0.25"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85"/>
      <c r="P114" s="85"/>
      <c r="Q114" s="136"/>
      <c r="R114" s="136"/>
      <c r="S114" s="136"/>
      <c r="T114" s="136"/>
      <c r="U114" s="136"/>
      <c r="V114" s="136"/>
      <c r="W114" s="86"/>
      <c r="X114" s="86"/>
      <c r="Y114" s="87"/>
      <c r="Z114" s="88"/>
    </row>
    <row r="115" spans="1:32" ht="14.25" customHeight="1" x14ac:dyDescent="0.25"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85"/>
      <c r="P115" s="85"/>
      <c r="Q115" s="136"/>
      <c r="R115" s="136"/>
      <c r="S115" s="136"/>
      <c r="T115" s="136"/>
      <c r="U115" s="136"/>
      <c r="V115" s="136"/>
      <c r="W115" s="86"/>
      <c r="X115" s="86"/>
      <c r="Y115" s="87"/>
      <c r="Z115" s="88"/>
      <c r="AA115" s="35"/>
      <c r="AB115" s="35"/>
      <c r="AC115" s="35"/>
      <c r="AD115" s="35"/>
      <c r="AE115" s="35"/>
      <c r="AF115" s="35"/>
    </row>
    <row r="116" spans="1:32" ht="14.25" customHeight="1" x14ac:dyDescent="0.25"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36"/>
      <c r="O116" s="85"/>
      <c r="P116" s="85"/>
      <c r="Q116" s="136"/>
      <c r="R116" s="136"/>
      <c r="S116" s="136"/>
      <c r="T116" s="136"/>
      <c r="U116" s="136"/>
      <c r="V116" s="136"/>
      <c r="W116" s="86"/>
      <c r="X116" s="86"/>
      <c r="Y116" s="87"/>
      <c r="Z116" s="88"/>
      <c r="AA116" s="35"/>
      <c r="AB116" s="35"/>
      <c r="AC116" s="35"/>
      <c r="AD116" s="35"/>
      <c r="AE116" s="35"/>
      <c r="AF116" s="35"/>
    </row>
    <row r="117" spans="1:32" s="35" customFormat="1" ht="14.25" customHeight="1" x14ac:dyDescent="0.25">
      <c r="A117" s="61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</row>
    <row r="118" spans="1:32" ht="14.25" customHeight="1" x14ac:dyDescent="0.25"/>
    <row r="119" spans="1:32" s="70" customFormat="1" ht="14.25" customHeight="1" x14ac:dyDescent="0.25"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6"/>
      <c r="M119" s="36"/>
      <c r="N119" s="36"/>
      <c r="O119" s="36"/>
      <c r="P119" s="35"/>
      <c r="Q119" s="35"/>
      <c r="R119" s="35"/>
      <c r="S119" s="37"/>
      <c r="T119" s="37"/>
      <c r="U119" s="37"/>
      <c r="V119" s="37"/>
      <c r="W119" s="36"/>
      <c r="X119" s="35"/>
      <c r="Y119" s="35"/>
      <c r="Z119" s="35"/>
      <c r="AA119" s="35"/>
      <c r="AB119" s="35"/>
      <c r="AC119" s="35"/>
      <c r="AD119" s="35"/>
      <c r="AE119" s="35"/>
      <c r="AF119" s="35"/>
    </row>
    <row r="120" spans="1:32" ht="14.25" customHeight="1" x14ac:dyDescent="0.25"/>
    <row r="121" spans="1:32" ht="14.25" customHeight="1" x14ac:dyDescent="0.25">
      <c r="B121" s="140"/>
      <c r="C121" s="141"/>
      <c r="D121" s="141"/>
      <c r="E121" s="41"/>
      <c r="F121" s="41"/>
      <c r="G121" s="41"/>
      <c r="H121" s="140"/>
      <c r="I121" s="140"/>
      <c r="J121" s="140"/>
      <c r="K121" s="140"/>
      <c r="L121" s="41"/>
      <c r="M121" s="41"/>
      <c r="N121" s="140"/>
      <c r="O121" s="140"/>
      <c r="P121" s="140"/>
      <c r="Q121" s="140"/>
      <c r="R121" s="140"/>
      <c r="S121" s="41"/>
      <c r="T121" s="34"/>
      <c r="U121" s="70"/>
      <c r="Y121" s="70"/>
      <c r="Z121" s="34"/>
      <c r="AA121" s="70"/>
      <c r="AB121" s="70"/>
      <c r="AC121" s="70"/>
      <c r="AD121" s="70"/>
      <c r="AE121" s="70"/>
      <c r="AF121" s="70"/>
    </row>
    <row r="122" spans="1:32" ht="14.25" customHeight="1" x14ac:dyDescent="0.25">
      <c r="B122" s="137"/>
      <c r="C122" s="137"/>
      <c r="D122" s="137"/>
      <c r="E122" s="89"/>
      <c r="F122" s="89"/>
      <c r="G122" s="89"/>
      <c r="H122" s="138"/>
      <c r="I122" s="138"/>
      <c r="J122" s="138"/>
      <c r="K122" s="138"/>
      <c r="L122" s="90"/>
      <c r="M122" s="90"/>
      <c r="N122" s="139"/>
      <c r="O122" s="139"/>
      <c r="P122" s="139"/>
      <c r="Q122" s="139"/>
      <c r="R122" s="139"/>
      <c r="S122" s="91"/>
      <c r="T122" s="92"/>
      <c r="Z122" s="93"/>
    </row>
    <row r="123" spans="1:32" ht="14.25" customHeight="1" x14ac:dyDescent="0.25">
      <c r="B123" s="137"/>
      <c r="C123" s="137"/>
      <c r="D123" s="137"/>
      <c r="E123" s="89"/>
      <c r="F123" s="89"/>
      <c r="G123" s="89"/>
      <c r="H123" s="138"/>
      <c r="I123" s="138"/>
      <c r="J123" s="138"/>
      <c r="K123" s="138"/>
      <c r="L123" s="90"/>
      <c r="M123" s="90"/>
      <c r="N123" s="139"/>
      <c r="O123" s="139"/>
      <c r="P123" s="139"/>
      <c r="Q123" s="139"/>
      <c r="R123" s="139"/>
      <c r="S123" s="91"/>
      <c r="T123" s="92"/>
      <c r="Z123" s="93"/>
    </row>
    <row r="124" spans="1:32" ht="14.25" customHeight="1" x14ac:dyDescent="0.25">
      <c r="B124" s="137"/>
      <c r="C124" s="137"/>
      <c r="D124" s="137"/>
      <c r="E124" s="89"/>
      <c r="F124" s="89"/>
      <c r="G124" s="89"/>
      <c r="H124" s="138"/>
      <c r="I124" s="138"/>
      <c r="J124" s="138"/>
      <c r="K124" s="138"/>
      <c r="L124" s="90"/>
      <c r="M124" s="90"/>
      <c r="N124" s="139"/>
      <c r="O124" s="139"/>
      <c r="P124" s="139"/>
      <c r="Q124" s="139"/>
      <c r="R124" s="139"/>
      <c r="S124" s="91"/>
      <c r="T124" s="92"/>
      <c r="Z124" s="93"/>
    </row>
    <row r="125" spans="1:32" ht="14.25" customHeight="1" x14ac:dyDescent="0.25">
      <c r="B125" s="137"/>
      <c r="C125" s="137"/>
      <c r="D125" s="137"/>
      <c r="E125" s="89"/>
      <c r="F125" s="89"/>
      <c r="G125" s="89"/>
      <c r="H125" s="138"/>
      <c r="I125" s="138"/>
      <c r="J125" s="138"/>
      <c r="K125" s="138"/>
      <c r="L125" s="90"/>
      <c r="M125" s="90"/>
      <c r="N125" s="139"/>
      <c r="O125" s="139"/>
      <c r="P125" s="139"/>
      <c r="Q125" s="139"/>
      <c r="R125" s="139"/>
      <c r="S125" s="91"/>
      <c r="T125" s="92"/>
      <c r="Z125" s="93"/>
    </row>
    <row r="126" spans="1:32" ht="14.25" customHeight="1" x14ac:dyDescent="0.25">
      <c r="B126" s="137"/>
      <c r="C126" s="137"/>
      <c r="D126" s="137"/>
      <c r="E126" s="89"/>
      <c r="F126" s="89"/>
      <c r="G126" s="89"/>
      <c r="H126" s="138"/>
      <c r="I126" s="138"/>
      <c r="J126" s="138"/>
      <c r="K126" s="138"/>
      <c r="L126" s="90"/>
      <c r="M126" s="90"/>
      <c r="N126" s="139"/>
      <c r="O126" s="139"/>
      <c r="P126" s="139"/>
      <c r="Q126" s="139"/>
      <c r="R126" s="139"/>
      <c r="S126" s="91"/>
      <c r="T126" s="92"/>
      <c r="Z126" s="93"/>
    </row>
    <row r="127" spans="1:32" ht="14.25" customHeight="1" x14ac:dyDescent="0.25">
      <c r="B127" s="137"/>
      <c r="C127" s="137"/>
      <c r="D127" s="137"/>
      <c r="E127" s="89"/>
      <c r="F127" s="89"/>
      <c r="G127" s="89"/>
      <c r="H127" s="138"/>
      <c r="I127" s="138"/>
      <c r="J127" s="138"/>
      <c r="K127" s="138"/>
      <c r="L127" s="90"/>
      <c r="M127" s="90"/>
      <c r="N127" s="139"/>
      <c r="O127" s="139"/>
      <c r="P127" s="139"/>
      <c r="Q127" s="139"/>
      <c r="R127" s="139"/>
      <c r="S127" s="91"/>
      <c r="T127" s="92"/>
      <c r="Z127" s="93"/>
    </row>
    <row r="128" spans="1:32" ht="14.25" customHeight="1" x14ac:dyDescent="0.25">
      <c r="B128" s="137"/>
      <c r="C128" s="137"/>
      <c r="D128" s="137"/>
      <c r="E128" s="89"/>
      <c r="F128" s="89"/>
      <c r="G128" s="89"/>
      <c r="H128" s="138"/>
      <c r="I128" s="138"/>
      <c r="J128" s="138"/>
      <c r="K128" s="138"/>
      <c r="L128" s="90"/>
      <c r="M128" s="90"/>
      <c r="N128" s="139"/>
      <c r="O128" s="139"/>
      <c r="P128" s="139"/>
      <c r="Q128" s="139"/>
      <c r="R128" s="139"/>
      <c r="S128" s="91"/>
      <c r="T128" s="92"/>
      <c r="Z128" s="93"/>
    </row>
    <row r="129" spans="2:32" ht="14.25" customHeight="1" x14ac:dyDescent="0.25">
      <c r="B129" s="137"/>
      <c r="C129" s="137"/>
      <c r="D129" s="137"/>
      <c r="E129" s="89"/>
      <c r="F129" s="89"/>
      <c r="G129" s="89"/>
      <c r="H129" s="138"/>
      <c r="I129" s="138"/>
      <c r="J129" s="138"/>
      <c r="K129" s="138"/>
      <c r="L129" s="90"/>
      <c r="M129" s="90"/>
      <c r="N129" s="139"/>
      <c r="O129" s="139"/>
      <c r="P129" s="139"/>
      <c r="Q129" s="139"/>
      <c r="R129" s="139"/>
      <c r="S129" s="91"/>
      <c r="T129" s="92"/>
      <c r="Z129" s="93"/>
    </row>
    <row r="130" spans="2:32" ht="14.25" customHeight="1" x14ac:dyDescent="0.25">
      <c r="B130" s="137"/>
      <c r="C130" s="137"/>
      <c r="D130" s="137"/>
      <c r="E130" s="89"/>
      <c r="F130" s="89"/>
      <c r="G130" s="89"/>
      <c r="H130" s="138"/>
      <c r="I130" s="138"/>
      <c r="J130" s="138"/>
      <c r="K130" s="138"/>
      <c r="L130" s="90"/>
      <c r="M130" s="90"/>
      <c r="N130" s="139"/>
      <c r="O130" s="139"/>
      <c r="P130" s="139"/>
      <c r="Q130" s="139"/>
      <c r="R130" s="139"/>
      <c r="S130" s="91"/>
      <c r="T130" s="92"/>
      <c r="Z130" s="93"/>
    </row>
    <row r="131" spans="2:32" ht="14.25" customHeight="1" x14ac:dyDescent="0.25"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5"/>
      <c r="T131" s="92"/>
      <c r="U131" s="91"/>
      <c r="Z131" s="92"/>
      <c r="AA131" s="91"/>
    </row>
    <row r="132" spans="2:32" s="35" customFormat="1" ht="14.25" customHeight="1" x14ac:dyDescent="0.25">
      <c r="B132" s="48"/>
      <c r="C132" s="48"/>
      <c r="D132" s="48"/>
      <c r="E132" s="48"/>
      <c r="F132" s="48"/>
      <c r="G132" s="48"/>
      <c r="H132" s="48"/>
      <c r="I132" s="48"/>
      <c r="J132" s="48"/>
      <c r="K132" s="95"/>
      <c r="L132" s="95"/>
      <c r="M132" s="95"/>
      <c r="N132" s="95"/>
      <c r="O132" s="95"/>
      <c r="P132" s="95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</row>
    <row r="133" spans="2:32" s="35" customFormat="1" ht="14.25" customHeight="1" x14ac:dyDescent="0.25">
      <c r="B133" s="140"/>
      <c r="C133" s="141"/>
      <c r="D133" s="141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41"/>
      <c r="P133" s="41"/>
      <c r="Q133" s="140"/>
      <c r="R133" s="140"/>
      <c r="S133" s="140"/>
      <c r="T133" s="140"/>
      <c r="U133" s="140"/>
      <c r="V133" s="140"/>
      <c r="W133" s="41"/>
      <c r="X133" s="41"/>
      <c r="Y133" s="41"/>
      <c r="Z133" s="41"/>
      <c r="AA133" s="48"/>
      <c r="AB133" s="48"/>
      <c r="AC133" s="48"/>
      <c r="AD133" s="48"/>
      <c r="AE133" s="48"/>
      <c r="AF133" s="48"/>
    </row>
    <row r="134" spans="2:32" s="35" customFormat="1" ht="14.25" customHeight="1" x14ac:dyDescent="0.25">
      <c r="B134" s="136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85"/>
      <c r="P134" s="90"/>
      <c r="Q134" s="136"/>
      <c r="R134" s="136"/>
      <c r="S134" s="136"/>
      <c r="T134" s="136"/>
      <c r="U134" s="136"/>
      <c r="V134" s="136"/>
      <c r="W134" s="86"/>
      <c r="X134" s="86"/>
      <c r="Y134" s="87"/>
      <c r="Z134" s="88"/>
    </row>
    <row r="135" spans="2:32" s="35" customFormat="1" ht="14.25" customHeight="1" x14ac:dyDescent="0.25">
      <c r="B135" s="136"/>
      <c r="C135" s="136"/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36"/>
      <c r="O135" s="85"/>
      <c r="P135" s="90"/>
      <c r="Q135" s="136"/>
      <c r="R135" s="136"/>
      <c r="S135" s="136"/>
      <c r="T135" s="136"/>
      <c r="U135" s="136"/>
      <c r="V135" s="136"/>
      <c r="W135" s="86"/>
      <c r="X135" s="86"/>
      <c r="Y135" s="87"/>
      <c r="Z135" s="88"/>
    </row>
    <row r="136" spans="2:32" s="35" customFormat="1" ht="14.25" customHeight="1" x14ac:dyDescent="0.25">
      <c r="B136" s="136"/>
      <c r="C136" s="136"/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136"/>
      <c r="O136" s="85"/>
      <c r="P136" s="90"/>
      <c r="Q136" s="136"/>
      <c r="R136" s="136"/>
      <c r="S136" s="136"/>
      <c r="T136" s="136"/>
      <c r="U136" s="136"/>
      <c r="V136" s="136"/>
      <c r="W136" s="86"/>
      <c r="X136" s="86"/>
      <c r="Y136" s="87"/>
      <c r="Z136" s="88"/>
    </row>
    <row r="137" spans="2:32" s="35" customFormat="1" ht="14.25" customHeight="1" x14ac:dyDescent="0.25">
      <c r="B137" s="136"/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85"/>
      <c r="P137" s="90"/>
      <c r="Q137" s="136"/>
      <c r="R137" s="136"/>
      <c r="S137" s="136"/>
      <c r="T137" s="136"/>
      <c r="U137" s="136"/>
      <c r="V137" s="136"/>
      <c r="W137" s="86"/>
      <c r="X137" s="86"/>
      <c r="Y137" s="87"/>
      <c r="Z137" s="88"/>
    </row>
    <row r="138" spans="2:32" s="35" customFormat="1" ht="14.25" customHeight="1" x14ac:dyDescent="0.25">
      <c r="B138" s="136"/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136"/>
      <c r="O138" s="85"/>
      <c r="P138" s="90"/>
      <c r="Q138" s="136"/>
      <c r="R138" s="136"/>
      <c r="S138" s="136"/>
      <c r="T138" s="136"/>
      <c r="U138" s="136"/>
      <c r="V138" s="136"/>
      <c r="W138" s="86"/>
      <c r="X138" s="86"/>
      <c r="Y138" s="87"/>
      <c r="Z138" s="88"/>
    </row>
    <row r="139" spans="2:32" s="35" customFormat="1" ht="14.25" customHeight="1" x14ac:dyDescent="0.25"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36"/>
      <c r="O139" s="85"/>
      <c r="P139" s="90"/>
      <c r="Q139" s="136"/>
      <c r="R139" s="136"/>
      <c r="S139" s="136"/>
      <c r="T139" s="136"/>
      <c r="U139" s="136"/>
      <c r="V139" s="136"/>
      <c r="W139" s="86"/>
      <c r="X139" s="86"/>
      <c r="Y139" s="87"/>
      <c r="Z139" s="88"/>
    </row>
    <row r="140" spans="2:32" s="35" customFormat="1" ht="14.25" customHeight="1" x14ac:dyDescent="0.25"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36"/>
      <c r="O140" s="85"/>
      <c r="P140" s="90"/>
      <c r="Q140" s="136"/>
      <c r="R140" s="136"/>
      <c r="S140" s="136"/>
      <c r="T140" s="136"/>
      <c r="U140" s="136"/>
      <c r="V140" s="136"/>
      <c r="W140" s="86"/>
      <c r="X140" s="86"/>
      <c r="Y140" s="87"/>
      <c r="Z140" s="88"/>
    </row>
    <row r="141" spans="2:32" s="35" customFormat="1" ht="14.25" customHeight="1" x14ac:dyDescent="0.25"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36"/>
      <c r="O141" s="85"/>
      <c r="P141" s="90"/>
      <c r="Q141" s="136"/>
      <c r="R141" s="136"/>
      <c r="S141" s="136"/>
      <c r="T141" s="136"/>
      <c r="U141" s="136"/>
      <c r="V141" s="136"/>
      <c r="W141" s="86"/>
      <c r="X141" s="86"/>
      <c r="Y141" s="87"/>
      <c r="Z141" s="88"/>
    </row>
    <row r="142" spans="2:32" s="35" customFormat="1" ht="14.25" customHeight="1" x14ac:dyDescent="0.25"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36"/>
      <c r="O142" s="85"/>
      <c r="P142" s="90"/>
      <c r="Q142" s="136"/>
      <c r="R142" s="136"/>
      <c r="S142" s="136"/>
      <c r="T142" s="136"/>
      <c r="U142" s="136"/>
      <c r="V142" s="136"/>
      <c r="W142" s="86"/>
      <c r="X142" s="86"/>
      <c r="Y142" s="87"/>
      <c r="Z142" s="88"/>
    </row>
    <row r="143" spans="2:32" s="35" customFormat="1" ht="14.25" customHeight="1" x14ac:dyDescent="0.25"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36"/>
      <c r="O143" s="85"/>
      <c r="P143" s="90"/>
      <c r="Q143" s="136"/>
      <c r="R143" s="136"/>
      <c r="S143" s="136"/>
      <c r="T143" s="136"/>
      <c r="U143" s="136"/>
      <c r="V143" s="136"/>
      <c r="W143" s="86"/>
      <c r="X143" s="86"/>
      <c r="Y143" s="87"/>
      <c r="Z143" s="88"/>
    </row>
    <row r="144" spans="2:32" s="35" customFormat="1" ht="14.25" customHeight="1" x14ac:dyDescent="0.25"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36"/>
      <c r="O144" s="85"/>
      <c r="P144" s="90"/>
      <c r="Q144" s="136"/>
      <c r="R144" s="136"/>
      <c r="S144" s="136"/>
      <c r="T144" s="136"/>
      <c r="U144" s="136"/>
      <c r="V144" s="136"/>
      <c r="W144" s="86"/>
      <c r="X144" s="86"/>
      <c r="Y144" s="87"/>
      <c r="Z144" s="88"/>
    </row>
    <row r="145" spans="2:26" s="35" customFormat="1" ht="14.25" customHeight="1" x14ac:dyDescent="0.25"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36"/>
      <c r="O145" s="85"/>
      <c r="P145" s="90"/>
      <c r="Q145" s="136"/>
      <c r="R145" s="136"/>
      <c r="S145" s="136"/>
      <c r="T145" s="136"/>
      <c r="U145" s="136"/>
      <c r="V145" s="136"/>
      <c r="W145" s="86"/>
      <c r="X145" s="86"/>
      <c r="Y145" s="87"/>
      <c r="Z145" s="88"/>
    </row>
    <row r="146" spans="2:26" s="35" customFormat="1" ht="14.25" customHeight="1" x14ac:dyDescent="0.25"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85"/>
      <c r="P146" s="90"/>
      <c r="Q146" s="136"/>
      <c r="R146" s="136"/>
      <c r="S146" s="136"/>
      <c r="T146" s="136"/>
      <c r="U146" s="136"/>
      <c r="V146" s="136"/>
      <c r="W146" s="86"/>
      <c r="X146" s="86"/>
      <c r="Y146" s="87"/>
      <c r="Z146" s="88"/>
    </row>
    <row r="147" spans="2:26" s="35" customFormat="1" ht="14.25" customHeight="1" x14ac:dyDescent="0.25"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36"/>
      <c r="O147" s="85"/>
      <c r="P147" s="90"/>
      <c r="Q147" s="136"/>
      <c r="R147" s="136"/>
      <c r="S147" s="136"/>
      <c r="T147" s="136"/>
      <c r="U147" s="136"/>
      <c r="V147" s="136"/>
      <c r="W147" s="86"/>
      <c r="X147" s="86"/>
      <c r="Y147" s="87"/>
      <c r="Z147" s="88"/>
    </row>
    <row r="148" spans="2:26" s="35" customFormat="1" ht="14.25" customHeight="1" x14ac:dyDescent="0.25"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36"/>
      <c r="O148" s="85"/>
      <c r="P148" s="90"/>
      <c r="Q148" s="136"/>
      <c r="R148" s="136"/>
      <c r="S148" s="136"/>
      <c r="T148" s="136"/>
      <c r="U148" s="136"/>
      <c r="V148" s="136"/>
      <c r="W148" s="86"/>
      <c r="X148" s="86"/>
      <c r="Y148" s="87"/>
      <c r="Z148" s="88"/>
    </row>
    <row r="149" spans="2:26" s="35" customFormat="1" ht="14.25" customHeight="1" x14ac:dyDescent="0.25"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36"/>
      <c r="O149" s="85"/>
      <c r="P149" s="90"/>
      <c r="Q149" s="136"/>
      <c r="R149" s="136"/>
      <c r="S149" s="136"/>
      <c r="T149" s="136"/>
      <c r="U149" s="136"/>
      <c r="V149" s="136"/>
      <c r="W149" s="86"/>
      <c r="X149" s="86"/>
      <c r="Y149" s="87"/>
      <c r="Z149" s="88"/>
    </row>
    <row r="150" spans="2:26" s="35" customFormat="1" ht="14.25" customHeight="1" x14ac:dyDescent="0.25"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36"/>
      <c r="O150" s="85"/>
      <c r="P150" s="90"/>
      <c r="Q150" s="136"/>
      <c r="R150" s="136"/>
      <c r="S150" s="136"/>
      <c r="T150" s="136"/>
      <c r="U150" s="136"/>
      <c r="V150" s="136"/>
      <c r="W150" s="86"/>
      <c r="X150" s="86"/>
      <c r="Y150" s="87"/>
      <c r="Z150" s="88"/>
    </row>
    <row r="151" spans="2:26" s="35" customFormat="1" ht="14.25" customHeight="1" x14ac:dyDescent="0.25"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36"/>
      <c r="O151" s="85"/>
      <c r="P151" s="90"/>
      <c r="Q151" s="136"/>
      <c r="R151" s="136"/>
      <c r="S151" s="136"/>
      <c r="T151" s="136"/>
      <c r="U151" s="136"/>
      <c r="V151" s="136"/>
      <c r="W151" s="86"/>
      <c r="X151" s="86"/>
      <c r="Y151" s="87"/>
      <c r="Z151" s="88"/>
    </row>
    <row r="152" spans="2:26" s="35" customFormat="1" ht="14.25" customHeight="1" x14ac:dyDescent="0.25"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36"/>
      <c r="O152" s="85"/>
      <c r="P152" s="90"/>
      <c r="Q152" s="136"/>
      <c r="R152" s="136"/>
      <c r="S152" s="136"/>
      <c r="T152" s="136"/>
      <c r="U152" s="136"/>
      <c r="V152" s="136"/>
      <c r="W152" s="86"/>
      <c r="X152" s="86"/>
      <c r="Y152" s="87"/>
      <c r="Z152" s="88"/>
    </row>
    <row r="153" spans="2:26" s="35" customFormat="1" ht="14.25" customHeight="1" x14ac:dyDescent="0.25"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36"/>
      <c r="O153" s="85"/>
      <c r="P153" s="90"/>
      <c r="Q153" s="136"/>
      <c r="R153" s="136"/>
      <c r="S153" s="136"/>
      <c r="T153" s="136"/>
      <c r="U153" s="136"/>
      <c r="V153" s="136"/>
      <c r="W153" s="86"/>
      <c r="X153" s="86"/>
      <c r="Y153" s="87"/>
      <c r="Z153" s="88"/>
    </row>
    <row r="154" spans="2:26" s="35" customFormat="1" ht="14.25" customHeight="1" x14ac:dyDescent="0.25"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85"/>
      <c r="P154" s="90"/>
      <c r="Q154" s="136"/>
      <c r="R154" s="136"/>
      <c r="S154" s="136"/>
      <c r="T154" s="136"/>
      <c r="U154" s="136"/>
      <c r="V154" s="136"/>
      <c r="W154" s="86"/>
      <c r="X154" s="86"/>
      <c r="Y154" s="87"/>
      <c r="Z154" s="88"/>
    </row>
    <row r="155" spans="2:26" s="35" customFormat="1" ht="14.25" customHeight="1" x14ac:dyDescent="0.25"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36"/>
      <c r="O155" s="85"/>
      <c r="P155" s="90"/>
      <c r="Q155" s="136"/>
      <c r="R155" s="136"/>
      <c r="S155" s="136"/>
      <c r="T155" s="136"/>
      <c r="U155" s="136"/>
      <c r="V155" s="136"/>
      <c r="W155" s="86"/>
      <c r="X155" s="86"/>
      <c r="Y155" s="87"/>
      <c r="Z155" s="88"/>
    </row>
    <row r="156" spans="2:26" s="35" customFormat="1" ht="14.25" customHeight="1" x14ac:dyDescent="0.25"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36"/>
      <c r="O156" s="85"/>
      <c r="P156" s="90"/>
      <c r="Q156" s="136"/>
      <c r="R156" s="136"/>
      <c r="S156" s="136"/>
      <c r="T156" s="136"/>
      <c r="U156" s="136"/>
      <c r="V156" s="136"/>
      <c r="W156" s="86"/>
      <c r="X156" s="86"/>
      <c r="Y156" s="87"/>
      <c r="Z156" s="88"/>
    </row>
    <row r="157" spans="2:26" s="35" customFormat="1" ht="14.25" customHeight="1" x14ac:dyDescent="0.25"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85"/>
      <c r="P157" s="90"/>
      <c r="Q157" s="136"/>
      <c r="R157" s="136"/>
      <c r="S157" s="136"/>
      <c r="T157" s="136"/>
      <c r="U157" s="136"/>
      <c r="V157" s="136"/>
      <c r="W157" s="86"/>
      <c r="X157" s="86"/>
      <c r="Y157" s="87"/>
      <c r="Z157" s="88"/>
    </row>
    <row r="158" spans="2:26" s="35" customFormat="1" ht="14.25" customHeight="1" x14ac:dyDescent="0.25"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36"/>
      <c r="O158" s="85"/>
      <c r="P158" s="90"/>
      <c r="Q158" s="136"/>
      <c r="R158" s="136"/>
      <c r="S158" s="136"/>
      <c r="T158" s="136"/>
      <c r="U158" s="136"/>
      <c r="V158" s="136"/>
      <c r="W158" s="86"/>
      <c r="X158" s="86"/>
      <c r="Y158" s="87"/>
      <c r="Z158" s="88"/>
    </row>
    <row r="159" spans="2:26" s="35" customFormat="1" ht="14.25" customHeight="1" x14ac:dyDescent="0.25"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36"/>
      <c r="O159" s="85"/>
      <c r="P159" s="90"/>
      <c r="Q159" s="136"/>
      <c r="R159" s="136"/>
      <c r="S159" s="136"/>
      <c r="T159" s="136"/>
      <c r="U159" s="136"/>
      <c r="V159" s="136"/>
      <c r="W159" s="86"/>
      <c r="X159" s="86"/>
      <c r="Y159" s="87"/>
      <c r="Z159" s="88"/>
    </row>
    <row r="160" spans="2:26" s="35" customFormat="1" ht="14.25" customHeight="1" x14ac:dyDescent="0.25"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136"/>
      <c r="O160" s="85"/>
      <c r="P160" s="90"/>
      <c r="Q160" s="136"/>
      <c r="R160" s="136"/>
      <c r="S160" s="136"/>
      <c r="T160" s="136"/>
      <c r="U160" s="136"/>
      <c r="V160" s="136"/>
      <c r="W160" s="86"/>
      <c r="X160" s="86"/>
      <c r="Y160" s="87"/>
      <c r="Z160" s="88"/>
    </row>
    <row r="161" spans="1:32" s="35" customFormat="1" ht="14.25" customHeight="1" x14ac:dyDescent="0.25"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136"/>
      <c r="O161" s="85"/>
      <c r="P161" s="90"/>
      <c r="Q161" s="136"/>
      <c r="R161" s="136"/>
      <c r="S161" s="136"/>
      <c r="T161" s="136"/>
      <c r="U161" s="136"/>
      <c r="V161" s="136"/>
      <c r="W161" s="86"/>
      <c r="X161" s="86"/>
      <c r="Y161" s="87"/>
      <c r="Z161" s="88"/>
    </row>
    <row r="162" spans="1:32" s="35" customFormat="1" ht="14.25" customHeight="1" x14ac:dyDescent="0.25"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136"/>
      <c r="O162" s="85"/>
      <c r="P162" s="90"/>
      <c r="Q162" s="136"/>
      <c r="R162" s="136"/>
      <c r="S162" s="136"/>
      <c r="T162" s="136"/>
      <c r="U162" s="136"/>
      <c r="V162" s="136"/>
      <c r="W162" s="86"/>
      <c r="X162" s="86"/>
      <c r="Y162" s="87"/>
      <c r="Z162" s="88"/>
    </row>
    <row r="163" spans="1:32" s="35" customFormat="1" ht="14.25" customHeight="1" x14ac:dyDescent="0.25"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136"/>
      <c r="O163" s="85"/>
      <c r="P163" s="90"/>
      <c r="Q163" s="136"/>
      <c r="R163" s="136"/>
      <c r="S163" s="136"/>
      <c r="T163" s="136"/>
      <c r="U163" s="136"/>
      <c r="V163" s="136"/>
      <c r="W163" s="86"/>
      <c r="X163" s="86"/>
      <c r="Y163" s="87"/>
      <c r="Z163" s="88"/>
    </row>
    <row r="164" spans="1:32" s="35" customFormat="1" ht="14.25" customHeight="1" x14ac:dyDescent="0.25"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136"/>
      <c r="O164" s="85"/>
      <c r="P164" s="90"/>
      <c r="Q164" s="136"/>
      <c r="R164" s="136"/>
      <c r="S164" s="136"/>
      <c r="T164" s="136"/>
      <c r="U164" s="136"/>
      <c r="V164" s="136"/>
      <c r="W164" s="86"/>
      <c r="X164" s="86"/>
      <c r="Y164" s="87"/>
      <c r="Z164" s="88"/>
    </row>
    <row r="165" spans="1:32" s="35" customFormat="1" ht="14.25" customHeight="1" x14ac:dyDescent="0.25"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136"/>
      <c r="O165" s="85"/>
      <c r="P165" s="90"/>
      <c r="Q165" s="136"/>
      <c r="R165" s="136"/>
      <c r="S165" s="136"/>
      <c r="T165" s="136"/>
      <c r="U165" s="136"/>
      <c r="V165" s="136"/>
      <c r="W165" s="86"/>
      <c r="X165" s="86"/>
      <c r="Y165" s="87"/>
      <c r="Z165" s="88"/>
    </row>
    <row r="166" spans="1:32" s="35" customFormat="1" ht="14.25" customHeight="1" x14ac:dyDescent="0.25"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36"/>
      <c r="O166" s="85"/>
      <c r="P166" s="90"/>
      <c r="Q166" s="136"/>
      <c r="R166" s="136"/>
      <c r="S166" s="136"/>
      <c r="T166" s="136"/>
      <c r="U166" s="136"/>
      <c r="V166" s="136"/>
      <c r="W166" s="86"/>
      <c r="X166" s="86"/>
      <c r="Y166" s="87"/>
      <c r="Z166" s="88"/>
    </row>
    <row r="167" spans="1:32" s="35" customFormat="1" ht="14.25" customHeight="1" x14ac:dyDescent="0.25"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136"/>
      <c r="O167" s="85"/>
      <c r="P167" s="90"/>
      <c r="Q167" s="136"/>
      <c r="R167" s="136"/>
      <c r="S167" s="136"/>
      <c r="T167" s="136"/>
      <c r="U167" s="136"/>
      <c r="V167" s="136"/>
      <c r="W167" s="86"/>
      <c r="X167" s="86"/>
      <c r="Y167" s="87"/>
      <c r="Z167" s="88"/>
    </row>
    <row r="168" spans="1:32" s="35" customFormat="1" ht="14.25" customHeight="1" x14ac:dyDescent="0.25"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36"/>
      <c r="O168" s="85"/>
      <c r="P168" s="90"/>
      <c r="Q168" s="136"/>
      <c r="R168" s="136"/>
      <c r="S168" s="136"/>
      <c r="T168" s="136"/>
      <c r="U168" s="136"/>
      <c r="V168" s="136"/>
      <c r="W168" s="86"/>
      <c r="X168" s="86"/>
      <c r="Y168" s="87"/>
      <c r="Z168" s="88"/>
    </row>
    <row r="169" spans="1:32" s="35" customFormat="1" ht="14.25" customHeight="1" x14ac:dyDescent="0.25"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36"/>
      <c r="O169" s="85"/>
      <c r="P169" s="90"/>
      <c r="Q169" s="136"/>
      <c r="R169" s="136"/>
      <c r="S169" s="136"/>
      <c r="T169" s="136"/>
      <c r="U169" s="136"/>
      <c r="V169" s="136"/>
      <c r="W169" s="86"/>
      <c r="X169" s="86"/>
      <c r="Y169" s="87"/>
      <c r="Z169" s="88"/>
    </row>
    <row r="170" spans="1:32" s="35" customFormat="1" ht="14.25" customHeight="1" x14ac:dyDescent="0.25"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136"/>
      <c r="O170" s="85"/>
      <c r="P170" s="90"/>
      <c r="Q170" s="136"/>
      <c r="R170" s="136"/>
      <c r="S170" s="136"/>
      <c r="T170" s="136"/>
      <c r="U170" s="136"/>
      <c r="V170" s="136"/>
      <c r="W170" s="86"/>
      <c r="X170" s="86"/>
      <c r="Y170" s="87"/>
      <c r="Z170" s="88"/>
    </row>
    <row r="171" spans="1:32" s="35" customFormat="1" ht="14.25" customHeight="1" x14ac:dyDescent="0.25"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136"/>
      <c r="O171" s="85"/>
      <c r="P171" s="90"/>
      <c r="Q171" s="136"/>
      <c r="R171" s="136"/>
      <c r="S171" s="136"/>
      <c r="T171" s="136"/>
      <c r="U171" s="136"/>
      <c r="V171" s="136"/>
      <c r="W171" s="86"/>
      <c r="X171" s="86"/>
      <c r="Y171" s="87"/>
      <c r="Z171" s="88"/>
    </row>
    <row r="172" spans="1:32" ht="14.25" customHeight="1" x14ac:dyDescent="0.25"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136"/>
      <c r="O172" s="85"/>
      <c r="P172" s="90"/>
      <c r="Q172" s="136"/>
      <c r="R172" s="136"/>
      <c r="S172" s="136"/>
      <c r="T172" s="136"/>
      <c r="U172" s="136"/>
      <c r="V172" s="136"/>
      <c r="W172" s="86"/>
      <c r="X172" s="86"/>
      <c r="Y172" s="87"/>
      <c r="Z172" s="88"/>
      <c r="AA172" s="35"/>
      <c r="AB172" s="35"/>
      <c r="AC172" s="35"/>
      <c r="AD172" s="35"/>
      <c r="AE172" s="35"/>
      <c r="AF172" s="35"/>
    </row>
    <row r="173" spans="1:32" ht="14.25" customHeight="1" x14ac:dyDescent="0.25"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136"/>
      <c r="O173" s="85"/>
      <c r="P173" s="90"/>
      <c r="Q173" s="136"/>
      <c r="R173" s="136"/>
      <c r="S173" s="136"/>
      <c r="T173" s="136"/>
      <c r="U173" s="136"/>
      <c r="V173" s="136"/>
      <c r="W173" s="86"/>
      <c r="X173" s="86"/>
      <c r="Y173" s="87"/>
      <c r="Z173" s="88"/>
      <c r="AA173" s="35"/>
      <c r="AB173" s="35"/>
      <c r="AC173" s="35"/>
      <c r="AD173" s="35"/>
      <c r="AE173" s="35"/>
      <c r="AF173" s="35"/>
    </row>
    <row r="174" spans="1:32" s="35" customFormat="1" ht="14.25" customHeight="1" x14ac:dyDescent="0.25">
      <c r="A174" s="61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AA174" s="48"/>
      <c r="AB174" s="48"/>
      <c r="AC174" s="48"/>
      <c r="AD174" s="48"/>
      <c r="AE174" s="48"/>
      <c r="AF174" s="48"/>
    </row>
    <row r="175" spans="1:32" ht="14.25" customHeight="1" x14ac:dyDescent="0.25"/>
    <row r="176" spans="1:32" s="70" customFormat="1" ht="14.25" customHeight="1" x14ac:dyDescent="0.25"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6"/>
      <c r="M176" s="36"/>
      <c r="N176" s="36"/>
      <c r="O176" s="36"/>
      <c r="P176" s="35"/>
      <c r="Q176" s="35"/>
      <c r="R176" s="35"/>
      <c r="S176" s="37"/>
      <c r="T176" s="37"/>
      <c r="U176" s="37"/>
      <c r="V176" s="37"/>
      <c r="W176" s="36"/>
      <c r="X176" s="35"/>
      <c r="Y176" s="35"/>
      <c r="Z176" s="35"/>
      <c r="AA176" s="35"/>
      <c r="AB176" s="35"/>
      <c r="AC176" s="35"/>
      <c r="AD176" s="35"/>
      <c r="AE176" s="35"/>
      <c r="AF176" s="35"/>
    </row>
    <row r="177" spans="2:32" ht="14.25" customHeight="1" x14ac:dyDescent="0.25"/>
    <row r="178" spans="2:32" ht="14.25" customHeight="1" x14ac:dyDescent="0.25">
      <c r="B178" s="140"/>
      <c r="C178" s="141"/>
      <c r="D178" s="141"/>
      <c r="E178" s="41"/>
      <c r="F178" s="41"/>
      <c r="G178" s="41"/>
      <c r="H178" s="140"/>
      <c r="I178" s="140"/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140"/>
      <c r="W178" s="41"/>
      <c r="Z178" s="34"/>
      <c r="AE178" s="70"/>
    </row>
    <row r="179" spans="2:32" ht="14.25" customHeight="1" x14ac:dyDescent="0.25">
      <c r="B179" s="137"/>
      <c r="C179" s="137"/>
      <c r="D179" s="137"/>
      <c r="E179" s="89"/>
      <c r="F179" s="89"/>
      <c r="G179" s="89"/>
      <c r="H179" s="138"/>
      <c r="I179" s="138"/>
      <c r="J179" s="138"/>
      <c r="K179" s="138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91"/>
      <c r="Z179" s="93"/>
    </row>
    <row r="180" spans="2:32" ht="14.25" customHeight="1" x14ac:dyDescent="0.25">
      <c r="B180" s="137"/>
      <c r="C180" s="137"/>
      <c r="D180" s="137"/>
      <c r="E180" s="89"/>
      <c r="F180" s="89"/>
      <c r="G180" s="89"/>
      <c r="H180" s="138"/>
      <c r="I180" s="138"/>
      <c r="J180" s="138"/>
      <c r="K180" s="138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91"/>
      <c r="Z180" s="93"/>
    </row>
    <row r="181" spans="2:32" ht="14.25" customHeight="1" x14ac:dyDescent="0.25">
      <c r="B181" s="137"/>
      <c r="C181" s="137"/>
      <c r="D181" s="137"/>
      <c r="E181" s="89"/>
      <c r="F181" s="89"/>
      <c r="G181" s="89"/>
      <c r="H181" s="138"/>
      <c r="I181" s="138"/>
      <c r="J181" s="138"/>
      <c r="K181" s="138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91"/>
      <c r="Z181" s="93"/>
    </row>
    <row r="182" spans="2:32" ht="14.25" customHeight="1" x14ac:dyDescent="0.25">
      <c r="B182" s="137"/>
      <c r="C182" s="137"/>
      <c r="D182" s="137"/>
      <c r="E182" s="89"/>
      <c r="F182" s="89"/>
      <c r="G182" s="89"/>
      <c r="H182" s="138"/>
      <c r="I182" s="138"/>
      <c r="J182" s="138"/>
      <c r="K182" s="138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91"/>
      <c r="Z182" s="93"/>
    </row>
    <row r="183" spans="2:32" ht="14.25" customHeight="1" x14ac:dyDescent="0.25">
      <c r="B183" s="137"/>
      <c r="C183" s="137"/>
      <c r="D183" s="137"/>
      <c r="E183" s="89"/>
      <c r="F183" s="89"/>
      <c r="G183" s="89"/>
      <c r="H183" s="138"/>
      <c r="I183" s="138"/>
      <c r="J183" s="138"/>
      <c r="K183" s="138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91"/>
      <c r="Z183" s="93"/>
    </row>
    <row r="184" spans="2:32" ht="14.25" customHeight="1" x14ac:dyDescent="0.25">
      <c r="L184" s="95"/>
      <c r="M184" s="95"/>
      <c r="N184" s="95"/>
      <c r="O184" s="95"/>
      <c r="P184" s="95"/>
      <c r="Q184" s="95"/>
      <c r="Z184" s="96"/>
      <c r="AA184" s="91"/>
    </row>
    <row r="185" spans="2:32" s="35" customFormat="1" ht="14.25" customHeight="1" x14ac:dyDescent="0.25">
      <c r="B185" s="48"/>
      <c r="C185" s="48"/>
      <c r="D185" s="48"/>
      <c r="E185" s="48"/>
      <c r="F185" s="48"/>
      <c r="G185" s="48"/>
      <c r="H185" s="48"/>
      <c r="I185" s="48"/>
      <c r="J185" s="48"/>
      <c r="K185" s="95"/>
      <c r="L185" s="95"/>
      <c r="M185" s="95"/>
      <c r="N185" s="95"/>
      <c r="O185" s="95"/>
      <c r="P185" s="95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</row>
    <row r="186" spans="2:32" s="35" customFormat="1" ht="14.25" customHeight="1" x14ac:dyDescent="0.25">
      <c r="B186" s="140"/>
      <c r="C186" s="141"/>
      <c r="D186" s="141"/>
      <c r="E186" s="142"/>
      <c r="F186" s="142"/>
      <c r="G186" s="142"/>
      <c r="H186" s="142"/>
      <c r="I186" s="142"/>
      <c r="J186" s="142"/>
      <c r="K186" s="142"/>
      <c r="L186" s="142"/>
      <c r="M186" s="142"/>
      <c r="N186" s="142"/>
      <c r="O186" s="41"/>
      <c r="P186" s="41"/>
      <c r="Q186" s="41"/>
      <c r="R186" s="140"/>
      <c r="S186" s="140"/>
      <c r="T186" s="140"/>
      <c r="U186" s="140"/>
      <c r="V186" s="38"/>
      <c r="W186" s="41"/>
      <c r="X186" s="41"/>
      <c r="Y186" s="41"/>
      <c r="Z186" s="41"/>
      <c r="AA186" s="48"/>
      <c r="AB186" s="48"/>
      <c r="AC186" s="48"/>
      <c r="AD186" s="48"/>
      <c r="AE186" s="48"/>
      <c r="AF186" s="48"/>
    </row>
    <row r="187" spans="2:32" s="35" customFormat="1" ht="14.25" customHeight="1" x14ac:dyDescent="0.25">
      <c r="B187" s="136"/>
      <c r="C187" s="136"/>
      <c r="D187" s="136"/>
      <c r="E187" s="136"/>
      <c r="F187" s="136"/>
      <c r="G187" s="136"/>
      <c r="H187" s="136"/>
      <c r="I187" s="136"/>
      <c r="J187" s="136"/>
      <c r="K187" s="136"/>
      <c r="L187" s="136"/>
      <c r="M187" s="136"/>
      <c r="N187" s="136"/>
      <c r="O187" s="85"/>
      <c r="P187" s="90"/>
      <c r="Q187" s="90"/>
      <c r="R187" s="136"/>
      <c r="S187" s="136"/>
      <c r="T187" s="136"/>
      <c r="U187" s="136"/>
      <c r="V187" s="85"/>
      <c r="W187" s="86"/>
      <c r="X187" s="86"/>
      <c r="Y187" s="87"/>
      <c r="Z187" s="88"/>
    </row>
    <row r="188" spans="2:32" s="35" customFormat="1" ht="14.25" customHeight="1" x14ac:dyDescent="0.25">
      <c r="B188" s="136"/>
      <c r="C188" s="136"/>
      <c r="D188" s="136"/>
      <c r="E188" s="136"/>
      <c r="F188" s="136"/>
      <c r="G188" s="136"/>
      <c r="H188" s="136"/>
      <c r="I188" s="136"/>
      <c r="J188" s="136"/>
      <c r="K188" s="136"/>
      <c r="L188" s="136"/>
      <c r="M188" s="136"/>
      <c r="N188" s="136"/>
      <c r="O188" s="85"/>
      <c r="P188" s="90"/>
      <c r="Q188" s="90"/>
      <c r="R188" s="136"/>
      <c r="S188" s="136"/>
      <c r="T188" s="136"/>
      <c r="U188" s="136"/>
      <c r="V188" s="85"/>
      <c r="W188" s="86"/>
      <c r="X188" s="86"/>
      <c r="Y188" s="87"/>
      <c r="Z188" s="88"/>
    </row>
    <row r="189" spans="2:32" s="35" customFormat="1" ht="14.25" customHeight="1" x14ac:dyDescent="0.25">
      <c r="B189" s="136"/>
      <c r="C189" s="136"/>
      <c r="D189" s="136"/>
      <c r="E189" s="136"/>
      <c r="F189" s="136"/>
      <c r="G189" s="136"/>
      <c r="H189" s="136"/>
      <c r="I189" s="136"/>
      <c r="J189" s="136"/>
      <c r="K189" s="136"/>
      <c r="L189" s="136"/>
      <c r="M189" s="136"/>
      <c r="N189" s="136"/>
      <c r="O189" s="85"/>
      <c r="P189" s="90"/>
      <c r="Q189" s="90"/>
      <c r="R189" s="136"/>
      <c r="S189" s="136"/>
      <c r="T189" s="136"/>
      <c r="U189" s="136"/>
      <c r="V189" s="85"/>
      <c r="W189" s="86"/>
      <c r="X189" s="86"/>
      <c r="Y189" s="87"/>
      <c r="Z189" s="88"/>
    </row>
    <row r="190" spans="2:32" s="35" customFormat="1" ht="14.25" customHeight="1" x14ac:dyDescent="0.25">
      <c r="B190" s="136"/>
      <c r="C190" s="136"/>
      <c r="D190" s="136"/>
      <c r="E190" s="136"/>
      <c r="F190" s="136"/>
      <c r="G190" s="136"/>
      <c r="H190" s="136"/>
      <c r="I190" s="136"/>
      <c r="J190" s="136"/>
      <c r="K190" s="136"/>
      <c r="L190" s="136"/>
      <c r="M190" s="136"/>
      <c r="N190" s="136"/>
      <c r="O190" s="85"/>
      <c r="P190" s="90"/>
      <c r="Q190" s="90"/>
      <c r="R190" s="136"/>
      <c r="S190" s="136"/>
      <c r="T190" s="136"/>
      <c r="U190" s="136"/>
      <c r="V190" s="85"/>
      <c r="W190" s="86"/>
      <c r="X190" s="86"/>
      <c r="Y190" s="87"/>
      <c r="Z190" s="88"/>
    </row>
    <row r="191" spans="2:32" s="35" customFormat="1" ht="14.25" customHeight="1" x14ac:dyDescent="0.25">
      <c r="B191" s="136"/>
      <c r="C191" s="136"/>
      <c r="D191" s="136"/>
      <c r="E191" s="136"/>
      <c r="F191" s="136"/>
      <c r="G191" s="136"/>
      <c r="H191" s="136"/>
      <c r="I191" s="136"/>
      <c r="J191" s="136"/>
      <c r="K191" s="136"/>
      <c r="L191" s="136"/>
      <c r="M191" s="136"/>
      <c r="N191" s="136"/>
      <c r="O191" s="85"/>
      <c r="P191" s="90"/>
      <c r="Q191" s="90"/>
      <c r="R191" s="136"/>
      <c r="S191" s="136"/>
      <c r="T191" s="136"/>
      <c r="U191" s="136"/>
      <c r="V191" s="85"/>
      <c r="W191" s="86"/>
      <c r="X191" s="86"/>
      <c r="Y191" s="87"/>
      <c r="Z191" s="88"/>
    </row>
    <row r="192" spans="2:32" s="35" customFormat="1" ht="14.25" customHeight="1" x14ac:dyDescent="0.25"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36"/>
      <c r="O192" s="85"/>
      <c r="P192" s="90"/>
      <c r="Q192" s="90"/>
      <c r="R192" s="136"/>
      <c r="S192" s="136"/>
      <c r="T192" s="136"/>
      <c r="U192" s="136"/>
      <c r="V192" s="85"/>
      <c r="W192" s="86"/>
      <c r="X192" s="86"/>
      <c r="Y192" s="87"/>
      <c r="Z192" s="88"/>
    </row>
    <row r="193" spans="2:26" s="35" customFormat="1" ht="14.25" customHeight="1" x14ac:dyDescent="0.25"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36"/>
      <c r="O193" s="85"/>
      <c r="P193" s="90"/>
      <c r="Q193" s="90"/>
      <c r="R193" s="136"/>
      <c r="S193" s="136"/>
      <c r="T193" s="136"/>
      <c r="U193" s="136"/>
      <c r="V193" s="85"/>
      <c r="W193" s="86"/>
      <c r="X193" s="86"/>
      <c r="Y193" s="87"/>
      <c r="Z193" s="88"/>
    </row>
    <row r="194" spans="2:26" s="35" customFormat="1" ht="14.25" customHeight="1" x14ac:dyDescent="0.25"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36"/>
      <c r="O194" s="85"/>
      <c r="P194" s="90"/>
      <c r="Q194" s="90"/>
      <c r="R194" s="136"/>
      <c r="S194" s="136"/>
      <c r="T194" s="136"/>
      <c r="U194" s="136"/>
      <c r="V194" s="85"/>
      <c r="W194" s="86"/>
      <c r="X194" s="86"/>
      <c r="Y194" s="87"/>
      <c r="Z194" s="88"/>
    </row>
    <row r="195" spans="2:26" s="35" customFormat="1" ht="14.25" customHeight="1" x14ac:dyDescent="0.25"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36"/>
      <c r="O195" s="85"/>
      <c r="P195" s="90"/>
      <c r="Q195" s="90"/>
      <c r="R195" s="136"/>
      <c r="S195" s="136"/>
      <c r="T195" s="136"/>
      <c r="U195" s="136"/>
      <c r="V195" s="85"/>
      <c r="W195" s="86"/>
      <c r="X195" s="86"/>
      <c r="Y195" s="87"/>
      <c r="Z195" s="88"/>
    </row>
    <row r="196" spans="2:26" s="35" customFormat="1" ht="14.25" customHeight="1" x14ac:dyDescent="0.25"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136"/>
      <c r="O196" s="85"/>
      <c r="P196" s="90"/>
      <c r="Q196" s="90"/>
      <c r="R196" s="136"/>
      <c r="S196" s="136"/>
      <c r="T196" s="136"/>
      <c r="U196" s="136"/>
      <c r="V196" s="85"/>
      <c r="W196" s="86"/>
      <c r="X196" s="86"/>
      <c r="Y196" s="87"/>
      <c r="Z196" s="88"/>
    </row>
    <row r="197" spans="2:26" s="35" customFormat="1" ht="14.25" customHeight="1" x14ac:dyDescent="0.25"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36"/>
      <c r="O197" s="85"/>
      <c r="P197" s="90"/>
      <c r="Q197" s="90"/>
      <c r="R197" s="136"/>
      <c r="S197" s="136"/>
      <c r="T197" s="136"/>
      <c r="U197" s="136"/>
      <c r="V197" s="85"/>
      <c r="W197" s="86"/>
      <c r="X197" s="86"/>
      <c r="Y197" s="87"/>
      <c r="Z197" s="88"/>
    </row>
    <row r="198" spans="2:26" s="35" customFormat="1" ht="14.25" customHeight="1" x14ac:dyDescent="0.25"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136"/>
      <c r="O198" s="85"/>
      <c r="P198" s="90"/>
      <c r="Q198" s="90"/>
      <c r="R198" s="136"/>
      <c r="S198" s="136"/>
      <c r="T198" s="136"/>
      <c r="U198" s="136"/>
      <c r="V198" s="85"/>
      <c r="W198" s="86"/>
      <c r="X198" s="86"/>
      <c r="Y198" s="87"/>
      <c r="Z198" s="88"/>
    </row>
    <row r="199" spans="2:26" s="35" customFormat="1" ht="14.25" customHeight="1" x14ac:dyDescent="0.25"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36"/>
      <c r="O199" s="85"/>
      <c r="P199" s="90"/>
      <c r="Q199" s="90"/>
      <c r="R199" s="136"/>
      <c r="S199" s="136"/>
      <c r="T199" s="136"/>
      <c r="U199" s="136"/>
      <c r="V199" s="85"/>
      <c r="W199" s="86"/>
      <c r="X199" s="86"/>
      <c r="Y199" s="87"/>
      <c r="Z199" s="88"/>
    </row>
    <row r="200" spans="2:26" s="35" customFormat="1" ht="14.25" customHeight="1" x14ac:dyDescent="0.25"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136"/>
      <c r="O200" s="85"/>
      <c r="P200" s="90"/>
      <c r="Q200" s="90"/>
      <c r="R200" s="136"/>
      <c r="S200" s="136"/>
      <c r="T200" s="136"/>
      <c r="U200" s="136"/>
      <c r="V200" s="85"/>
      <c r="W200" s="86"/>
      <c r="X200" s="86"/>
      <c r="Y200" s="87"/>
      <c r="Z200" s="88"/>
    </row>
    <row r="201" spans="2:26" s="35" customFormat="1" ht="14.25" customHeight="1" x14ac:dyDescent="0.25"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136"/>
      <c r="O201" s="85"/>
      <c r="P201" s="90"/>
      <c r="Q201" s="90"/>
      <c r="R201" s="136"/>
      <c r="S201" s="136"/>
      <c r="T201" s="136"/>
      <c r="U201" s="136"/>
      <c r="V201" s="85"/>
      <c r="W201" s="86"/>
      <c r="X201" s="86"/>
      <c r="Y201" s="87"/>
      <c r="Z201" s="88"/>
    </row>
    <row r="202" spans="2:26" s="35" customFormat="1" ht="14.25" customHeight="1" x14ac:dyDescent="0.25"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36"/>
      <c r="O202" s="85"/>
      <c r="P202" s="90"/>
      <c r="Q202" s="90"/>
      <c r="R202" s="136"/>
      <c r="S202" s="136"/>
      <c r="T202" s="136"/>
      <c r="U202" s="136"/>
      <c r="V202" s="85"/>
      <c r="W202" s="86"/>
      <c r="X202" s="86"/>
      <c r="Y202" s="87"/>
      <c r="Z202" s="88"/>
    </row>
    <row r="203" spans="2:26" s="35" customFormat="1" ht="14.25" customHeight="1" x14ac:dyDescent="0.25"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136"/>
      <c r="O203" s="85"/>
      <c r="P203" s="90"/>
      <c r="Q203" s="90"/>
      <c r="R203" s="136"/>
      <c r="S203" s="136"/>
      <c r="T203" s="136"/>
      <c r="U203" s="136"/>
      <c r="V203" s="85"/>
      <c r="W203" s="86"/>
      <c r="X203" s="86"/>
      <c r="Y203" s="87"/>
      <c r="Z203" s="88"/>
    </row>
    <row r="204" spans="2:26" s="35" customFormat="1" ht="14.25" customHeight="1" x14ac:dyDescent="0.25"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36"/>
      <c r="O204" s="85"/>
      <c r="P204" s="90"/>
      <c r="Q204" s="90"/>
      <c r="R204" s="136"/>
      <c r="S204" s="136"/>
      <c r="T204" s="136"/>
      <c r="U204" s="136"/>
      <c r="V204" s="85"/>
      <c r="W204" s="86"/>
      <c r="X204" s="86"/>
      <c r="Y204" s="87"/>
      <c r="Z204" s="88"/>
    </row>
    <row r="205" spans="2:26" s="35" customFormat="1" ht="14.25" customHeight="1" x14ac:dyDescent="0.25"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136"/>
      <c r="O205" s="85"/>
      <c r="P205" s="90"/>
      <c r="Q205" s="90"/>
      <c r="R205" s="136"/>
      <c r="S205" s="136"/>
      <c r="T205" s="136"/>
      <c r="U205" s="136"/>
      <c r="V205" s="85"/>
      <c r="W205" s="86"/>
      <c r="X205" s="86"/>
      <c r="Y205" s="87"/>
      <c r="Z205" s="88"/>
    </row>
    <row r="206" spans="2:26" s="35" customFormat="1" ht="14.25" customHeight="1" x14ac:dyDescent="0.25"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136"/>
      <c r="O206" s="85"/>
      <c r="P206" s="90"/>
      <c r="Q206" s="90"/>
      <c r="R206" s="136"/>
      <c r="S206" s="136"/>
      <c r="T206" s="136"/>
      <c r="U206" s="136"/>
      <c r="V206" s="85"/>
      <c r="W206" s="86"/>
      <c r="X206" s="86"/>
      <c r="Y206" s="87"/>
      <c r="Z206" s="88"/>
    </row>
    <row r="207" spans="2:26" s="35" customFormat="1" ht="14.25" customHeight="1" x14ac:dyDescent="0.25"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36"/>
      <c r="O207" s="85"/>
      <c r="P207" s="90"/>
      <c r="Q207" s="90"/>
      <c r="R207" s="136"/>
      <c r="S207" s="136"/>
      <c r="T207" s="136"/>
      <c r="U207" s="136"/>
      <c r="V207" s="85"/>
      <c r="W207" s="86"/>
      <c r="X207" s="86"/>
      <c r="Y207" s="87"/>
      <c r="Z207" s="88"/>
    </row>
    <row r="208" spans="2:26" s="35" customFormat="1" ht="14.25" customHeight="1" x14ac:dyDescent="0.25"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136"/>
      <c r="O208" s="85"/>
      <c r="P208" s="90"/>
      <c r="Q208" s="90"/>
      <c r="R208" s="136"/>
      <c r="S208" s="136"/>
      <c r="T208" s="136"/>
      <c r="U208" s="136"/>
      <c r="V208" s="85"/>
      <c r="W208" s="86"/>
      <c r="X208" s="86"/>
      <c r="Y208" s="87"/>
      <c r="Z208" s="88"/>
    </row>
    <row r="209" spans="2:26" s="35" customFormat="1" ht="14.25" customHeight="1" x14ac:dyDescent="0.25"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36"/>
      <c r="O209" s="85"/>
      <c r="P209" s="90"/>
      <c r="Q209" s="90"/>
      <c r="R209" s="136"/>
      <c r="S209" s="136"/>
      <c r="T209" s="136"/>
      <c r="U209" s="136"/>
      <c r="V209" s="85"/>
      <c r="W209" s="86"/>
      <c r="X209" s="86"/>
      <c r="Y209" s="87"/>
      <c r="Z209" s="88"/>
    </row>
    <row r="210" spans="2:26" s="35" customFormat="1" ht="14.25" customHeight="1" x14ac:dyDescent="0.25"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36"/>
      <c r="O210" s="85"/>
      <c r="P210" s="90"/>
      <c r="Q210" s="90"/>
      <c r="R210" s="136"/>
      <c r="S210" s="136"/>
      <c r="T210" s="136"/>
      <c r="U210" s="136"/>
      <c r="V210" s="85"/>
      <c r="W210" s="86"/>
      <c r="X210" s="86"/>
      <c r="Y210" s="87"/>
      <c r="Z210" s="88"/>
    </row>
    <row r="211" spans="2:26" s="35" customFormat="1" ht="14.25" customHeight="1" x14ac:dyDescent="0.25"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36"/>
      <c r="O211" s="85"/>
      <c r="P211" s="90"/>
      <c r="Q211" s="90"/>
      <c r="R211" s="136"/>
      <c r="S211" s="136"/>
      <c r="T211" s="136"/>
      <c r="U211" s="136"/>
      <c r="V211" s="85"/>
      <c r="W211" s="86"/>
      <c r="X211" s="86"/>
      <c r="Y211" s="87"/>
      <c r="Z211" s="88"/>
    </row>
    <row r="212" spans="2:26" s="35" customFormat="1" ht="14.25" customHeight="1" x14ac:dyDescent="0.25"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136"/>
      <c r="O212" s="85"/>
      <c r="P212" s="90"/>
      <c r="Q212" s="90"/>
      <c r="R212" s="136"/>
      <c r="S212" s="136"/>
      <c r="T212" s="136"/>
      <c r="U212" s="136"/>
      <c r="V212" s="85"/>
      <c r="W212" s="86"/>
      <c r="X212" s="86"/>
      <c r="Y212" s="87"/>
      <c r="Z212" s="88"/>
    </row>
    <row r="213" spans="2:26" s="35" customFormat="1" ht="14.25" customHeight="1" x14ac:dyDescent="0.25"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136"/>
      <c r="O213" s="85"/>
      <c r="P213" s="90"/>
      <c r="Q213" s="90"/>
      <c r="R213" s="136"/>
      <c r="S213" s="136"/>
      <c r="T213" s="136"/>
      <c r="U213" s="136"/>
      <c r="V213" s="85"/>
      <c r="W213" s="86"/>
      <c r="X213" s="86"/>
      <c r="Y213" s="87"/>
      <c r="Z213" s="88"/>
    </row>
    <row r="214" spans="2:26" s="35" customFormat="1" ht="14.25" customHeight="1" x14ac:dyDescent="0.25"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136"/>
      <c r="O214" s="85"/>
      <c r="P214" s="90"/>
      <c r="Q214" s="90"/>
      <c r="R214" s="136"/>
      <c r="S214" s="136"/>
      <c r="T214" s="136"/>
      <c r="U214" s="136"/>
      <c r="V214" s="85"/>
      <c r="W214" s="86"/>
      <c r="X214" s="86"/>
      <c r="Y214" s="87"/>
      <c r="Z214" s="88"/>
    </row>
    <row r="215" spans="2:26" s="35" customFormat="1" ht="14.25" customHeight="1" x14ac:dyDescent="0.25"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136"/>
      <c r="O215" s="85"/>
      <c r="P215" s="90"/>
      <c r="Q215" s="90"/>
      <c r="R215" s="136"/>
      <c r="S215" s="136"/>
      <c r="T215" s="136"/>
      <c r="U215" s="136"/>
      <c r="V215" s="85"/>
      <c r="W215" s="86"/>
      <c r="X215" s="86"/>
      <c r="Y215" s="87"/>
      <c r="Z215" s="88"/>
    </row>
    <row r="216" spans="2:26" s="35" customFormat="1" ht="14.25" customHeight="1" x14ac:dyDescent="0.25"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136"/>
      <c r="O216" s="85"/>
      <c r="P216" s="90"/>
      <c r="Q216" s="90"/>
      <c r="R216" s="136"/>
      <c r="S216" s="136"/>
      <c r="T216" s="136"/>
      <c r="U216" s="136"/>
      <c r="V216" s="85"/>
      <c r="W216" s="86"/>
      <c r="X216" s="86"/>
      <c r="Y216" s="87"/>
      <c r="Z216" s="88"/>
    </row>
    <row r="217" spans="2:26" s="35" customFormat="1" ht="14.25" customHeight="1" x14ac:dyDescent="0.25"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136"/>
      <c r="O217" s="85"/>
      <c r="P217" s="90"/>
      <c r="Q217" s="90"/>
      <c r="R217" s="136"/>
      <c r="S217" s="136"/>
      <c r="T217" s="136"/>
      <c r="U217" s="136"/>
      <c r="V217" s="85"/>
      <c r="W217" s="86"/>
      <c r="X217" s="86"/>
      <c r="Y217" s="87"/>
      <c r="Z217" s="88"/>
    </row>
    <row r="218" spans="2:26" s="35" customFormat="1" ht="14.25" customHeight="1" x14ac:dyDescent="0.25"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36"/>
      <c r="O218" s="85"/>
      <c r="P218" s="90"/>
      <c r="Q218" s="90"/>
      <c r="R218" s="136"/>
      <c r="S218" s="136"/>
      <c r="T218" s="136"/>
      <c r="U218" s="136"/>
      <c r="V218" s="85"/>
      <c r="W218" s="86"/>
      <c r="X218" s="86"/>
      <c r="Y218" s="87"/>
      <c r="Z218" s="88"/>
    </row>
    <row r="219" spans="2:26" s="35" customFormat="1" ht="14.25" customHeight="1" x14ac:dyDescent="0.25"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136"/>
      <c r="O219" s="85"/>
      <c r="P219" s="90"/>
      <c r="Q219" s="90"/>
      <c r="R219" s="136"/>
      <c r="S219" s="136"/>
      <c r="T219" s="136"/>
      <c r="U219" s="136"/>
      <c r="V219" s="85"/>
      <c r="W219" s="86"/>
      <c r="X219" s="86"/>
      <c r="Y219" s="87"/>
      <c r="Z219" s="88"/>
    </row>
    <row r="220" spans="2:26" s="35" customFormat="1" ht="14.25" customHeight="1" x14ac:dyDescent="0.25"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36"/>
      <c r="O220" s="85"/>
      <c r="P220" s="90"/>
      <c r="Q220" s="90"/>
      <c r="R220" s="136"/>
      <c r="S220" s="136"/>
      <c r="T220" s="136"/>
      <c r="U220" s="136"/>
      <c r="V220" s="85"/>
      <c r="W220" s="86"/>
      <c r="X220" s="86"/>
      <c r="Y220" s="87"/>
      <c r="Z220" s="88"/>
    </row>
    <row r="221" spans="2:26" s="35" customFormat="1" ht="14.25" customHeight="1" x14ac:dyDescent="0.25"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136"/>
      <c r="O221" s="85"/>
      <c r="P221" s="90"/>
      <c r="Q221" s="90"/>
      <c r="R221" s="136"/>
      <c r="S221" s="136"/>
      <c r="T221" s="136"/>
      <c r="U221" s="136"/>
      <c r="V221" s="85"/>
      <c r="W221" s="86"/>
      <c r="X221" s="86"/>
      <c r="Y221" s="87"/>
      <c r="Z221" s="88"/>
    </row>
    <row r="222" spans="2:26" s="35" customFormat="1" ht="14.25" customHeight="1" x14ac:dyDescent="0.25"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136"/>
      <c r="O222" s="85"/>
      <c r="P222" s="90"/>
      <c r="Q222" s="90"/>
      <c r="R222" s="136"/>
      <c r="S222" s="136"/>
      <c r="T222" s="136"/>
      <c r="U222" s="136"/>
      <c r="V222" s="85"/>
      <c r="W222" s="86"/>
      <c r="X222" s="86"/>
      <c r="Y222" s="87"/>
      <c r="Z222" s="88"/>
    </row>
    <row r="223" spans="2:26" s="35" customFormat="1" ht="14.25" customHeight="1" x14ac:dyDescent="0.25"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136"/>
      <c r="O223" s="85"/>
      <c r="P223" s="90"/>
      <c r="Q223" s="90"/>
      <c r="R223" s="136"/>
      <c r="S223" s="136"/>
      <c r="T223" s="136"/>
      <c r="U223" s="136"/>
      <c r="V223" s="85"/>
      <c r="W223" s="86"/>
      <c r="X223" s="86"/>
      <c r="Y223" s="87"/>
      <c r="Z223" s="88"/>
    </row>
    <row r="224" spans="2:26" s="35" customFormat="1" ht="14.25" customHeight="1" x14ac:dyDescent="0.25"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136"/>
      <c r="O224" s="85"/>
      <c r="P224" s="90"/>
      <c r="Q224" s="90"/>
      <c r="R224" s="136"/>
      <c r="S224" s="136"/>
      <c r="T224" s="136"/>
      <c r="U224" s="136"/>
      <c r="V224" s="85"/>
      <c r="W224" s="86"/>
      <c r="X224" s="86"/>
      <c r="Y224" s="87"/>
      <c r="Z224" s="88"/>
    </row>
    <row r="225" spans="1:32" ht="14.25" customHeight="1" x14ac:dyDescent="0.25"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136"/>
      <c r="O225" s="85"/>
      <c r="P225" s="90"/>
      <c r="Q225" s="90"/>
      <c r="R225" s="136"/>
      <c r="S225" s="136"/>
      <c r="T225" s="136"/>
      <c r="U225" s="136"/>
      <c r="V225" s="85"/>
      <c r="W225" s="86"/>
      <c r="X225" s="86"/>
      <c r="Y225" s="87"/>
      <c r="Z225" s="88"/>
      <c r="AA225" s="35"/>
      <c r="AB225" s="35"/>
      <c r="AC225" s="35"/>
      <c r="AD225" s="35"/>
      <c r="AE225" s="35"/>
      <c r="AF225" s="35"/>
    </row>
    <row r="226" spans="1:32" ht="14.25" customHeight="1" x14ac:dyDescent="0.25"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136"/>
      <c r="O226" s="85"/>
      <c r="P226" s="90"/>
      <c r="Q226" s="90"/>
      <c r="R226" s="136"/>
      <c r="S226" s="136"/>
      <c r="T226" s="136"/>
      <c r="U226" s="136"/>
      <c r="V226" s="85"/>
      <c r="W226" s="86"/>
      <c r="X226" s="86"/>
      <c r="Y226" s="87"/>
      <c r="Z226" s="88"/>
      <c r="AA226" s="35"/>
      <c r="AB226" s="35"/>
      <c r="AC226" s="35"/>
      <c r="AD226" s="35"/>
      <c r="AE226" s="35"/>
      <c r="AF226" s="35"/>
    </row>
    <row r="227" spans="1:32" s="35" customFormat="1" ht="14.25" customHeight="1" x14ac:dyDescent="0.25">
      <c r="A227" s="61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</row>
    <row r="228" spans="1:32" ht="14.25" customHeight="1" x14ac:dyDescent="0.25"/>
    <row r="229" spans="1:32" s="70" customFormat="1" ht="14.25" customHeight="1" x14ac:dyDescent="0.25"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6"/>
      <c r="M229" s="36"/>
      <c r="N229" s="36"/>
      <c r="O229" s="36"/>
      <c r="P229" s="35"/>
      <c r="Q229" s="35"/>
      <c r="R229" s="35"/>
      <c r="S229" s="37"/>
      <c r="T229" s="37"/>
      <c r="U229" s="37"/>
      <c r="V229" s="37"/>
      <c r="W229" s="36"/>
      <c r="X229" s="35"/>
      <c r="Y229" s="35"/>
      <c r="Z229" s="35"/>
      <c r="AA229" s="35"/>
      <c r="AB229" s="35"/>
      <c r="AC229" s="35"/>
      <c r="AD229" s="35"/>
      <c r="AE229" s="35"/>
      <c r="AF229" s="35"/>
    </row>
    <row r="230" spans="1:32" ht="14.25" customHeight="1" x14ac:dyDescent="0.25"/>
    <row r="231" spans="1:32" ht="14.25" customHeight="1" x14ac:dyDescent="0.25">
      <c r="B231" s="140"/>
      <c r="C231" s="141"/>
      <c r="D231" s="141"/>
      <c r="E231" s="41"/>
      <c r="F231" s="41"/>
      <c r="G231" s="41"/>
      <c r="H231" s="140"/>
      <c r="I231" s="140"/>
      <c r="J231" s="140"/>
      <c r="K231" s="140"/>
      <c r="L231" s="140"/>
      <c r="M231" s="140"/>
      <c r="N231" s="140"/>
      <c r="O231" s="140"/>
      <c r="P231" s="140"/>
      <c r="Q231" s="140"/>
      <c r="R231" s="41"/>
      <c r="X231" s="70"/>
      <c r="Y231" s="34"/>
      <c r="Z231" s="70"/>
      <c r="AA231" s="70"/>
      <c r="AB231" s="70"/>
      <c r="AC231" s="70"/>
      <c r="AD231" s="70"/>
      <c r="AE231" s="70"/>
      <c r="AF231" s="70"/>
    </row>
    <row r="232" spans="1:32" ht="14.25" customHeight="1" x14ac:dyDescent="0.25">
      <c r="B232" s="137"/>
      <c r="C232" s="137"/>
      <c r="D232" s="137"/>
      <c r="E232" s="89"/>
      <c r="F232" s="89"/>
      <c r="G232" s="89"/>
      <c r="H232" s="138"/>
      <c r="I232" s="138"/>
      <c r="J232" s="138"/>
      <c r="K232" s="138"/>
      <c r="L232" s="139"/>
      <c r="M232" s="139"/>
      <c r="N232" s="139"/>
      <c r="O232" s="139"/>
      <c r="P232" s="139"/>
      <c r="Q232" s="139"/>
      <c r="R232" s="91"/>
      <c r="Y232" s="93"/>
    </row>
    <row r="233" spans="1:32" ht="14.25" customHeight="1" x14ac:dyDescent="0.25">
      <c r="B233" s="137"/>
      <c r="C233" s="137"/>
      <c r="D233" s="137"/>
      <c r="E233" s="89"/>
      <c r="F233" s="89"/>
      <c r="G233" s="89"/>
      <c r="H233" s="138"/>
      <c r="I233" s="138"/>
      <c r="J233" s="138"/>
      <c r="K233" s="138"/>
      <c r="L233" s="139"/>
      <c r="M233" s="139"/>
      <c r="N233" s="139"/>
      <c r="O233" s="139"/>
      <c r="P233" s="139"/>
      <c r="Q233" s="139"/>
      <c r="R233" s="91"/>
      <c r="Y233" s="93"/>
    </row>
    <row r="234" spans="1:32" ht="14.25" customHeight="1" x14ac:dyDescent="0.25">
      <c r="B234" s="137"/>
      <c r="C234" s="137"/>
      <c r="D234" s="137"/>
      <c r="E234" s="89"/>
      <c r="F234" s="89"/>
      <c r="G234" s="89"/>
      <c r="H234" s="138"/>
      <c r="I234" s="138"/>
      <c r="J234" s="138"/>
      <c r="K234" s="138"/>
      <c r="L234" s="139"/>
      <c r="M234" s="139"/>
      <c r="N234" s="139"/>
      <c r="O234" s="139"/>
      <c r="P234" s="139"/>
      <c r="Q234" s="139"/>
      <c r="R234" s="91"/>
      <c r="Y234" s="93"/>
    </row>
    <row r="235" spans="1:32" ht="14.25" customHeight="1" x14ac:dyDescent="0.25">
      <c r="B235" s="137"/>
      <c r="C235" s="137"/>
      <c r="D235" s="137"/>
      <c r="E235" s="89"/>
      <c r="F235" s="89"/>
      <c r="G235" s="89"/>
      <c r="H235" s="138"/>
      <c r="I235" s="138"/>
      <c r="J235" s="138"/>
      <c r="K235" s="138"/>
      <c r="L235" s="139"/>
      <c r="M235" s="139"/>
      <c r="N235" s="139"/>
      <c r="O235" s="139"/>
      <c r="P235" s="139"/>
      <c r="Q235" s="139"/>
      <c r="R235" s="91"/>
      <c r="Y235" s="93"/>
    </row>
    <row r="236" spans="1:32" ht="14.25" customHeight="1" x14ac:dyDescent="0.25">
      <c r="B236" s="137"/>
      <c r="C236" s="137"/>
      <c r="D236" s="137"/>
      <c r="E236" s="89"/>
      <c r="F236" s="89"/>
      <c r="G236" s="89"/>
      <c r="H236" s="138"/>
      <c r="I236" s="138"/>
      <c r="J236" s="138"/>
      <c r="K236" s="138"/>
      <c r="L236" s="139"/>
      <c r="M236" s="139"/>
      <c r="N236" s="139"/>
      <c r="O236" s="139"/>
      <c r="P236" s="139"/>
      <c r="Q236" s="139"/>
      <c r="R236" s="91"/>
      <c r="Y236" s="93"/>
    </row>
    <row r="237" spans="1:32" ht="14.25" customHeight="1" x14ac:dyDescent="0.25">
      <c r="B237" s="137"/>
      <c r="C237" s="137"/>
      <c r="D237" s="137"/>
      <c r="E237" s="89"/>
      <c r="F237" s="89"/>
      <c r="G237" s="89"/>
      <c r="H237" s="138"/>
      <c r="I237" s="138"/>
      <c r="J237" s="138"/>
      <c r="K237" s="138"/>
      <c r="L237" s="139"/>
      <c r="M237" s="139"/>
      <c r="N237" s="139"/>
      <c r="O237" s="139"/>
      <c r="P237" s="139"/>
      <c r="Q237" s="139"/>
      <c r="R237" s="91"/>
      <c r="Y237" s="93"/>
    </row>
    <row r="238" spans="1:32" ht="14.25" customHeight="1" x14ac:dyDescent="0.25">
      <c r="B238" s="137"/>
      <c r="C238" s="137"/>
      <c r="D238" s="137"/>
      <c r="E238" s="89"/>
      <c r="F238" s="89"/>
      <c r="G238" s="89"/>
      <c r="H238" s="138"/>
      <c r="I238" s="138"/>
      <c r="J238" s="138"/>
      <c r="K238" s="138"/>
      <c r="L238" s="139"/>
      <c r="M238" s="139"/>
      <c r="N238" s="139"/>
      <c r="O238" s="139"/>
      <c r="P238" s="139"/>
      <c r="Q238" s="139"/>
      <c r="R238" s="91"/>
      <c r="Y238" s="93"/>
    </row>
    <row r="239" spans="1:32" ht="14.25" customHeight="1" x14ac:dyDescent="0.25">
      <c r="L239" s="95"/>
      <c r="M239" s="95"/>
      <c r="N239" s="95"/>
      <c r="O239" s="95"/>
      <c r="P239" s="95"/>
      <c r="Q239" s="95"/>
      <c r="Y239" s="92"/>
      <c r="Z239" s="91"/>
    </row>
    <row r="240" spans="1:32" s="35" customFormat="1" ht="14.25" customHeight="1" x14ac:dyDescent="0.25">
      <c r="B240" s="48"/>
      <c r="C240" s="48"/>
      <c r="D240" s="48"/>
      <c r="E240" s="48"/>
      <c r="F240" s="48"/>
      <c r="G240" s="48"/>
      <c r="H240" s="48"/>
      <c r="I240" s="48"/>
      <c r="J240" s="48"/>
      <c r="K240" s="95"/>
      <c r="L240" s="95"/>
      <c r="M240" s="95"/>
      <c r="N240" s="95"/>
      <c r="O240" s="95"/>
      <c r="P240" s="95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</row>
    <row r="241" spans="2:32" s="35" customFormat="1" ht="14.25" customHeight="1" x14ac:dyDescent="0.25">
      <c r="B241" s="140"/>
      <c r="C241" s="141"/>
      <c r="D241" s="141"/>
      <c r="E241" s="142"/>
      <c r="F241" s="142"/>
      <c r="G241" s="142"/>
      <c r="H241" s="142"/>
      <c r="I241" s="142"/>
      <c r="J241" s="142"/>
      <c r="K241" s="142"/>
      <c r="L241" s="142"/>
      <c r="M241" s="142"/>
      <c r="N241" s="142"/>
      <c r="O241" s="41"/>
      <c r="P241" s="41"/>
      <c r="Q241" s="140"/>
      <c r="R241" s="140"/>
      <c r="S241" s="140"/>
      <c r="T241" s="140"/>
      <c r="U241" s="140"/>
      <c r="V241" s="140"/>
      <c r="W241" s="41"/>
      <c r="X241" s="41"/>
      <c r="Y241" s="41"/>
      <c r="Z241" s="41"/>
      <c r="AA241" s="48"/>
      <c r="AB241" s="48"/>
      <c r="AC241" s="48"/>
      <c r="AD241" s="48"/>
      <c r="AE241" s="48"/>
      <c r="AF241" s="48"/>
    </row>
    <row r="242" spans="2:32" s="35" customFormat="1" ht="14.25" customHeight="1" x14ac:dyDescent="0.25">
      <c r="B242" s="136"/>
      <c r="C242" s="136"/>
      <c r="D242" s="136"/>
      <c r="E242" s="136"/>
      <c r="F242" s="136"/>
      <c r="G242" s="136"/>
      <c r="H242" s="136"/>
      <c r="I242" s="136"/>
      <c r="J242" s="136"/>
      <c r="K242" s="136"/>
      <c r="L242" s="136"/>
      <c r="M242" s="136"/>
      <c r="N242" s="136"/>
      <c r="O242" s="85"/>
      <c r="P242" s="90"/>
      <c r="Q242" s="136"/>
      <c r="R242" s="136"/>
      <c r="S242" s="136"/>
      <c r="T242" s="136"/>
      <c r="U242" s="136"/>
      <c r="V242" s="136"/>
      <c r="W242" s="86"/>
      <c r="X242" s="86"/>
      <c r="Y242" s="87"/>
      <c r="Z242" s="88"/>
    </row>
    <row r="243" spans="2:32" s="35" customFormat="1" ht="14.25" customHeight="1" x14ac:dyDescent="0.25">
      <c r="B243" s="136"/>
      <c r="C243" s="136"/>
      <c r="D243" s="136"/>
      <c r="E243" s="136"/>
      <c r="F243" s="136"/>
      <c r="G243" s="136"/>
      <c r="H243" s="136"/>
      <c r="I243" s="136"/>
      <c r="J243" s="136"/>
      <c r="K243" s="136"/>
      <c r="L243" s="136"/>
      <c r="M243" s="136"/>
      <c r="N243" s="136"/>
      <c r="O243" s="85"/>
      <c r="P243" s="90"/>
      <c r="Q243" s="136"/>
      <c r="R243" s="136"/>
      <c r="S243" s="136"/>
      <c r="T243" s="136"/>
      <c r="U243" s="136"/>
      <c r="V243" s="136"/>
      <c r="W243" s="86"/>
      <c r="X243" s="86"/>
      <c r="Y243" s="87"/>
      <c r="Z243" s="88"/>
    </row>
    <row r="244" spans="2:32" s="35" customFormat="1" ht="14.25" customHeight="1" x14ac:dyDescent="0.25">
      <c r="B244" s="136"/>
      <c r="C244" s="136"/>
      <c r="D244" s="136"/>
      <c r="E244" s="136"/>
      <c r="F244" s="136"/>
      <c r="G244" s="136"/>
      <c r="H244" s="136"/>
      <c r="I244" s="136"/>
      <c r="J244" s="136"/>
      <c r="K244" s="136"/>
      <c r="L244" s="136"/>
      <c r="M244" s="136"/>
      <c r="N244" s="136"/>
      <c r="O244" s="85"/>
      <c r="P244" s="90"/>
      <c r="Q244" s="136"/>
      <c r="R244" s="136"/>
      <c r="S244" s="136"/>
      <c r="T244" s="136"/>
      <c r="U244" s="136"/>
      <c r="V244" s="136"/>
      <c r="W244" s="86"/>
      <c r="X244" s="86"/>
      <c r="Y244" s="87"/>
      <c r="Z244" s="88"/>
    </row>
    <row r="245" spans="2:32" s="35" customFormat="1" ht="14.25" customHeight="1" x14ac:dyDescent="0.25">
      <c r="B245" s="136"/>
      <c r="C245" s="136"/>
      <c r="D245" s="136"/>
      <c r="E245" s="136"/>
      <c r="F245" s="136"/>
      <c r="G245" s="136"/>
      <c r="H245" s="136"/>
      <c r="I245" s="136"/>
      <c r="J245" s="136"/>
      <c r="K245" s="136"/>
      <c r="L245" s="136"/>
      <c r="M245" s="136"/>
      <c r="N245" s="136"/>
      <c r="O245" s="85"/>
      <c r="P245" s="90"/>
      <c r="Q245" s="136"/>
      <c r="R245" s="136"/>
      <c r="S245" s="136"/>
      <c r="T245" s="136"/>
      <c r="U245" s="136"/>
      <c r="V245" s="136"/>
      <c r="W245" s="86"/>
      <c r="X245" s="86"/>
      <c r="Y245" s="87"/>
      <c r="Z245" s="88"/>
    </row>
    <row r="246" spans="2:32" s="35" customFormat="1" ht="14.25" customHeight="1" x14ac:dyDescent="0.25">
      <c r="B246" s="136"/>
      <c r="C246" s="136"/>
      <c r="D246" s="136"/>
      <c r="E246" s="136"/>
      <c r="F246" s="136"/>
      <c r="G246" s="136"/>
      <c r="H246" s="136"/>
      <c r="I246" s="136"/>
      <c r="J246" s="136"/>
      <c r="K246" s="136"/>
      <c r="L246" s="136"/>
      <c r="M246" s="136"/>
      <c r="N246" s="136"/>
      <c r="O246" s="85"/>
      <c r="P246" s="90"/>
      <c r="Q246" s="136"/>
      <c r="R246" s="136"/>
      <c r="S246" s="136"/>
      <c r="T246" s="136"/>
      <c r="U246" s="136"/>
      <c r="V246" s="136"/>
      <c r="W246" s="86"/>
      <c r="X246" s="86"/>
      <c r="Y246" s="87"/>
      <c r="Z246" s="88"/>
    </row>
    <row r="247" spans="2:32" s="35" customFormat="1" ht="14.25" customHeight="1" x14ac:dyDescent="0.25"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136"/>
      <c r="O247" s="85"/>
      <c r="P247" s="90"/>
      <c r="Q247" s="136"/>
      <c r="R247" s="136"/>
      <c r="S247" s="136"/>
      <c r="T247" s="136"/>
      <c r="U247" s="136"/>
      <c r="V247" s="136"/>
      <c r="W247" s="86"/>
      <c r="X247" s="86"/>
      <c r="Y247" s="87"/>
      <c r="Z247" s="88"/>
    </row>
    <row r="248" spans="2:32" s="35" customFormat="1" ht="14.25" customHeight="1" x14ac:dyDescent="0.25"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36"/>
      <c r="O248" s="85"/>
      <c r="P248" s="90"/>
      <c r="Q248" s="136"/>
      <c r="R248" s="136"/>
      <c r="S248" s="136"/>
      <c r="T248" s="136"/>
      <c r="U248" s="136"/>
      <c r="V248" s="136"/>
      <c r="W248" s="86"/>
      <c r="X248" s="86"/>
      <c r="Y248" s="87"/>
      <c r="Z248" s="88"/>
    </row>
    <row r="249" spans="2:32" s="35" customFormat="1" ht="14.25" customHeight="1" x14ac:dyDescent="0.25"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136"/>
      <c r="O249" s="85"/>
      <c r="P249" s="90"/>
      <c r="Q249" s="136"/>
      <c r="R249" s="136"/>
      <c r="S249" s="136"/>
      <c r="T249" s="136"/>
      <c r="U249" s="136"/>
      <c r="V249" s="136"/>
      <c r="W249" s="86"/>
      <c r="X249" s="86"/>
      <c r="Y249" s="87"/>
      <c r="Z249" s="88"/>
    </row>
    <row r="250" spans="2:32" s="35" customFormat="1" ht="14.25" customHeight="1" x14ac:dyDescent="0.25"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36"/>
      <c r="O250" s="85"/>
      <c r="P250" s="90"/>
      <c r="Q250" s="136"/>
      <c r="R250" s="136"/>
      <c r="S250" s="136"/>
      <c r="T250" s="136"/>
      <c r="U250" s="136"/>
      <c r="V250" s="136"/>
      <c r="W250" s="86"/>
      <c r="X250" s="86"/>
      <c r="Y250" s="87"/>
      <c r="Z250" s="88"/>
    </row>
    <row r="251" spans="2:32" s="35" customFormat="1" ht="14.25" customHeight="1" x14ac:dyDescent="0.25"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36"/>
      <c r="O251" s="85"/>
      <c r="P251" s="90"/>
      <c r="Q251" s="136"/>
      <c r="R251" s="136"/>
      <c r="S251" s="136"/>
      <c r="T251" s="136"/>
      <c r="U251" s="136"/>
      <c r="V251" s="136"/>
      <c r="W251" s="86"/>
      <c r="X251" s="86"/>
      <c r="Y251" s="87"/>
      <c r="Z251" s="88"/>
    </row>
    <row r="252" spans="2:32" s="35" customFormat="1" ht="14.25" customHeight="1" x14ac:dyDescent="0.25"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36"/>
      <c r="O252" s="85"/>
      <c r="P252" s="90"/>
      <c r="Q252" s="136"/>
      <c r="R252" s="136"/>
      <c r="S252" s="136"/>
      <c r="T252" s="136"/>
      <c r="U252" s="136"/>
      <c r="V252" s="136"/>
      <c r="W252" s="86"/>
      <c r="X252" s="86"/>
      <c r="Y252" s="87"/>
      <c r="Z252" s="88"/>
    </row>
    <row r="253" spans="2:32" s="35" customFormat="1" ht="14.25" customHeight="1" x14ac:dyDescent="0.25"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136"/>
      <c r="O253" s="85"/>
      <c r="P253" s="90"/>
      <c r="Q253" s="136"/>
      <c r="R253" s="136"/>
      <c r="S253" s="136"/>
      <c r="T253" s="136"/>
      <c r="U253" s="136"/>
      <c r="V253" s="136"/>
      <c r="W253" s="86"/>
      <c r="X253" s="86"/>
      <c r="Y253" s="87"/>
      <c r="Z253" s="88"/>
    </row>
    <row r="254" spans="2:32" s="35" customFormat="1" ht="14.25" customHeight="1" x14ac:dyDescent="0.25"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136"/>
      <c r="O254" s="85"/>
      <c r="P254" s="90"/>
      <c r="Q254" s="136"/>
      <c r="R254" s="136"/>
      <c r="S254" s="136"/>
      <c r="T254" s="136"/>
      <c r="U254" s="136"/>
      <c r="V254" s="136"/>
      <c r="W254" s="86"/>
      <c r="X254" s="86"/>
      <c r="Y254" s="87"/>
      <c r="Z254" s="88"/>
    </row>
    <row r="255" spans="2:32" s="35" customFormat="1" ht="14.25" customHeight="1" x14ac:dyDescent="0.25"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136"/>
      <c r="O255" s="85"/>
      <c r="P255" s="90"/>
      <c r="Q255" s="136"/>
      <c r="R255" s="136"/>
      <c r="S255" s="136"/>
      <c r="T255" s="136"/>
      <c r="U255" s="136"/>
      <c r="V255" s="136"/>
      <c r="W255" s="86"/>
      <c r="X255" s="86"/>
      <c r="Y255" s="87"/>
      <c r="Z255" s="88"/>
    </row>
    <row r="256" spans="2:32" s="35" customFormat="1" ht="14.25" customHeight="1" x14ac:dyDescent="0.25"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36"/>
      <c r="O256" s="85"/>
      <c r="P256" s="90"/>
      <c r="Q256" s="136"/>
      <c r="R256" s="136"/>
      <c r="S256" s="136"/>
      <c r="T256" s="136"/>
      <c r="U256" s="136"/>
      <c r="V256" s="136"/>
      <c r="W256" s="86"/>
      <c r="X256" s="86"/>
      <c r="Y256" s="87"/>
      <c r="Z256" s="88"/>
    </row>
    <row r="257" spans="2:26" s="35" customFormat="1" ht="14.25" customHeight="1" x14ac:dyDescent="0.25"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136"/>
      <c r="O257" s="85"/>
      <c r="P257" s="90"/>
      <c r="Q257" s="136"/>
      <c r="R257" s="136"/>
      <c r="S257" s="136"/>
      <c r="T257" s="136"/>
      <c r="U257" s="136"/>
      <c r="V257" s="136"/>
      <c r="W257" s="86"/>
      <c r="X257" s="86"/>
      <c r="Y257" s="87"/>
      <c r="Z257" s="88"/>
    </row>
    <row r="258" spans="2:26" s="35" customFormat="1" ht="14.25" customHeight="1" x14ac:dyDescent="0.25"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136"/>
      <c r="O258" s="85"/>
      <c r="P258" s="90"/>
      <c r="Q258" s="136"/>
      <c r="R258" s="136"/>
      <c r="S258" s="136"/>
      <c r="T258" s="136"/>
      <c r="U258" s="136"/>
      <c r="V258" s="136"/>
      <c r="W258" s="86"/>
      <c r="X258" s="86"/>
      <c r="Y258" s="87"/>
      <c r="Z258" s="88"/>
    </row>
    <row r="259" spans="2:26" s="35" customFormat="1" ht="14.25" customHeight="1" x14ac:dyDescent="0.25"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136"/>
      <c r="O259" s="85"/>
      <c r="P259" s="90"/>
      <c r="Q259" s="136"/>
      <c r="R259" s="136"/>
      <c r="S259" s="136"/>
      <c r="T259" s="136"/>
      <c r="U259" s="136"/>
      <c r="V259" s="136"/>
      <c r="W259" s="86"/>
      <c r="X259" s="86"/>
      <c r="Y259" s="87"/>
      <c r="Z259" s="88"/>
    </row>
    <row r="260" spans="2:26" s="35" customFormat="1" ht="14.25" customHeight="1" x14ac:dyDescent="0.25"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136"/>
      <c r="O260" s="85"/>
      <c r="P260" s="90"/>
      <c r="Q260" s="136"/>
      <c r="R260" s="136"/>
      <c r="S260" s="136"/>
      <c r="T260" s="136"/>
      <c r="U260" s="136"/>
      <c r="V260" s="136"/>
      <c r="W260" s="86"/>
      <c r="X260" s="86"/>
      <c r="Y260" s="87"/>
      <c r="Z260" s="88"/>
    </row>
    <row r="261" spans="2:26" s="35" customFormat="1" ht="14.25" customHeight="1" x14ac:dyDescent="0.25"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136"/>
      <c r="O261" s="85"/>
      <c r="P261" s="90"/>
      <c r="Q261" s="136"/>
      <c r="R261" s="136"/>
      <c r="S261" s="136"/>
      <c r="T261" s="136"/>
      <c r="U261" s="136"/>
      <c r="V261" s="136"/>
      <c r="W261" s="86"/>
      <c r="X261" s="86"/>
      <c r="Y261" s="87"/>
      <c r="Z261" s="88"/>
    </row>
    <row r="262" spans="2:26" s="35" customFormat="1" ht="14.25" customHeight="1" x14ac:dyDescent="0.25"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136"/>
      <c r="O262" s="85"/>
      <c r="P262" s="90"/>
      <c r="Q262" s="136"/>
      <c r="R262" s="136"/>
      <c r="S262" s="136"/>
      <c r="T262" s="136"/>
      <c r="U262" s="136"/>
      <c r="V262" s="136"/>
      <c r="W262" s="86"/>
      <c r="X262" s="86"/>
      <c r="Y262" s="87"/>
      <c r="Z262" s="88"/>
    </row>
    <row r="263" spans="2:26" s="35" customFormat="1" ht="14.25" customHeight="1" x14ac:dyDescent="0.25"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36"/>
      <c r="O263" s="85"/>
      <c r="P263" s="90"/>
      <c r="Q263" s="136"/>
      <c r="R263" s="136"/>
      <c r="S263" s="136"/>
      <c r="T263" s="136"/>
      <c r="U263" s="136"/>
      <c r="V263" s="136"/>
      <c r="W263" s="86"/>
      <c r="X263" s="86"/>
      <c r="Y263" s="87"/>
      <c r="Z263" s="88"/>
    </row>
    <row r="264" spans="2:26" s="35" customFormat="1" ht="14.25" customHeight="1" x14ac:dyDescent="0.25"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36"/>
      <c r="O264" s="85"/>
      <c r="P264" s="90"/>
      <c r="Q264" s="136"/>
      <c r="R264" s="136"/>
      <c r="S264" s="136"/>
      <c r="T264" s="136"/>
      <c r="U264" s="136"/>
      <c r="V264" s="136"/>
      <c r="W264" s="86"/>
      <c r="X264" s="86"/>
      <c r="Y264" s="87"/>
      <c r="Z264" s="88"/>
    </row>
    <row r="265" spans="2:26" s="35" customFormat="1" ht="14.25" customHeight="1" x14ac:dyDescent="0.25"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36"/>
      <c r="O265" s="85"/>
      <c r="P265" s="90"/>
      <c r="Q265" s="136"/>
      <c r="R265" s="136"/>
      <c r="S265" s="136"/>
      <c r="T265" s="136"/>
      <c r="U265" s="136"/>
      <c r="V265" s="136"/>
      <c r="W265" s="86"/>
      <c r="X265" s="86"/>
      <c r="Y265" s="87"/>
      <c r="Z265" s="88"/>
    </row>
    <row r="266" spans="2:26" s="35" customFormat="1" ht="14.25" customHeight="1" x14ac:dyDescent="0.25"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136"/>
      <c r="O266" s="85"/>
      <c r="P266" s="90"/>
      <c r="Q266" s="136"/>
      <c r="R266" s="136"/>
      <c r="S266" s="136"/>
      <c r="T266" s="136"/>
      <c r="U266" s="136"/>
      <c r="V266" s="136"/>
      <c r="W266" s="86"/>
      <c r="X266" s="86"/>
      <c r="Y266" s="87"/>
      <c r="Z266" s="88"/>
    </row>
    <row r="267" spans="2:26" s="35" customFormat="1" ht="14.25" customHeight="1" x14ac:dyDescent="0.25"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136"/>
      <c r="O267" s="85"/>
      <c r="P267" s="90"/>
      <c r="Q267" s="136"/>
      <c r="R267" s="136"/>
      <c r="S267" s="136"/>
      <c r="T267" s="136"/>
      <c r="U267" s="136"/>
      <c r="V267" s="136"/>
      <c r="W267" s="86"/>
      <c r="X267" s="86"/>
      <c r="Y267" s="87"/>
      <c r="Z267" s="88"/>
    </row>
    <row r="268" spans="2:26" s="35" customFormat="1" ht="14.25" customHeight="1" x14ac:dyDescent="0.25"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36"/>
      <c r="O268" s="85"/>
      <c r="P268" s="90"/>
      <c r="Q268" s="136"/>
      <c r="R268" s="136"/>
      <c r="S268" s="136"/>
      <c r="T268" s="136"/>
      <c r="U268" s="136"/>
      <c r="V268" s="136"/>
      <c r="W268" s="86"/>
      <c r="X268" s="86"/>
      <c r="Y268" s="87"/>
      <c r="Z268" s="88"/>
    </row>
    <row r="269" spans="2:26" s="35" customFormat="1" ht="14.25" customHeight="1" x14ac:dyDescent="0.25"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136"/>
      <c r="O269" s="85"/>
      <c r="P269" s="90"/>
      <c r="Q269" s="136"/>
      <c r="R269" s="136"/>
      <c r="S269" s="136"/>
      <c r="T269" s="136"/>
      <c r="U269" s="136"/>
      <c r="V269" s="136"/>
      <c r="W269" s="86"/>
      <c r="X269" s="86"/>
      <c r="Y269" s="87"/>
      <c r="Z269" s="88"/>
    </row>
    <row r="270" spans="2:26" s="35" customFormat="1" ht="14.25" customHeight="1" x14ac:dyDescent="0.25"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136"/>
      <c r="O270" s="85"/>
      <c r="P270" s="90"/>
      <c r="Q270" s="136"/>
      <c r="R270" s="136"/>
      <c r="S270" s="136"/>
      <c r="T270" s="136"/>
      <c r="U270" s="136"/>
      <c r="V270" s="136"/>
      <c r="W270" s="86"/>
      <c r="X270" s="86"/>
      <c r="Y270" s="87"/>
      <c r="Z270" s="88"/>
    </row>
    <row r="271" spans="2:26" s="35" customFormat="1" ht="14.25" customHeight="1" x14ac:dyDescent="0.25"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136"/>
      <c r="O271" s="85"/>
      <c r="P271" s="90"/>
      <c r="Q271" s="136"/>
      <c r="R271" s="136"/>
      <c r="S271" s="136"/>
      <c r="T271" s="136"/>
      <c r="U271" s="136"/>
      <c r="V271" s="136"/>
      <c r="W271" s="86"/>
      <c r="X271" s="86"/>
      <c r="Y271" s="87"/>
      <c r="Z271" s="88"/>
    </row>
    <row r="272" spans="2:26" s="35" customFormat="1" ht="14.25" customHeight="1" x14ac:dyDescent="0.25"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136"/>
      <c r="O272" s="85"/>
      <c r="P272" s="90"/>
      <c r="Q272" s="136"/>
      <c r="R272" s="136"/>
      <c r="S272" s="136"/>
      <c r="T272" s="136"/>
      <c r="U272" s="136"/>
      <c r="V272" s="136"/>
      <c r="W272" s="86"/>
      <c r="X272" s="86"/>
      <c r="Y272" s="87"/>
      <c r="Z272" s="88"/>
    </row>
    <row r="273" spans="2:26" s="35" customFormat="1" ht="14.25" customHeight="1" x14ac:dyDescent="0.25"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136"/>
      <c r="O273" s="85"/>
      <c r="P273" s="90"/>
      <c r="Q273" s="136"/>
      <c r="R273" s="136"/>
      <c r="S273" s="136"/>
      <c r="T273" s="136"/>
      <c r="U273" s="136"/>
      <c r="V273" s="136"/>
      <c r="W273" s="86"/>
      <c r="X273" s="86"/>
      <c r="Y273" s="87"/>
      <c r="Z273" s="88"/>
    </row>
    <row r="274" spans="2:26" s="35" customFormat="1" ht="14.25" customHeight="1" x14ac:dyDescent="0.25"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36"/>
      <c r="O274" s="85"/>
      <c r="P274" s="90"/>
      <c r="Q274" s="136"/>
      <c r="R274" s="136"/>
      <c r="S274" s="136"/>
      <c r="T274" s="136"/>
      <c r="U274" s="136"/>
      <c r="V274" s="136"/>
      <c r="W274" s="86"/>
      <c r="X274" s="86"/>
      <c r="Y274" s="87"/>
      <c r="Z274" s="88"/>
    </row>
    <row r="275" spans="2:26" s="35" customFormat="1" ht="14.25" customHeight="1" x14ac:dyDescent="0.25"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136"/>
      <c r="O275" s="85"/>
      <c r="P275" s="90"/>
      <c r="Q275" s="136"/>
      <c r="R275" s="136"/>
      <c r="S275" s="136"/>
      <c r="T275" s="136"/>
      <c r="U275" s="136"/>
      <c r="V275" s="136"/>
      <c r="W275" s="86"/>
      <c r="X275" s="86"/>
      <c r="Y275" s="87"/>
      <c r="Z275" s="88"/>
    </row>
    <row r="276" spans="2:26" s="35" customFormat="1" ht="14.25" customHeight="1" x14ac:dyDescent="0.25"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136"/>
      <c r="O276" s="85"/>
      <c r="P276" s="90"/>
      <c r="Q276" s="136"/>
      <c r="R276" s="136"/>
      <c r="S276" s="136"/>
      <c r="T276" s="136"/>
      <c r="U276" s="136"/>
      <c r="V276" s="136"/>
      <c r="W276" s="86"/>
      <c r="X276" s="86"/>
      <c r="Y276" s="87"/>
      <c r="Z276" s="88"/>
    </row>
    <row r="277" spans="2:26" s="35" customFormat="1" ht="14.25" customHeight="1" x14ac:dyDescent="0.25"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136"/>
      <c r="O277" s="85"/>
      <c r="P277" s="90"/>
      <c r="Q277" s="136"/>
      <c r="R277" s="136"/>
      <c r="S277" s="136"/>
      <c r="T277" s="136"/>
      <c r="U277" s="136"/>
      <c r="V277" s="136"/>
      <c r="W277" s="86"/>
      <c r="X277" s="86"/>
      <c r="Y277" s="87"/>
      <c r="Z277" s="88"/>
    </row>
    <row r="278" spans="2:26" s="35" customFormat="1" ht="14.25" customHeight="1" x14ac:dyDescent="0.25"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36"/>
      <c r="O278" s="85"/>
      <c r="P278" s="90"/>
      <c r="Q278" s="136"/>
      <c r="R278" s="136"/>
      <c r="S278" s="136"/>
      <c r="T278" s="136"/>
      <c r="U278" s="136"/>
      <c r="V278" s="136"/>
      <c r="W278" s="86"/>
      <c r="X278" s="86"/>
      <c r="Y278" s="87"/>
      <c r="Z278" s="88"/>
    </row>
    <row r="279" spans="2:26" s="35" customFormat="1" ht="14.25" customHeight="1" x14ac:dyDescent="0.25"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136"/>
      <c r="O279" s="85"/>
      <c r="P279" s="90"/>
      <c r="Q279" s="136"/>
      <c r="R279" s="136"/>
      <c r="S279" s="136"/>
      <c r="T279" s="136"/>
      <c r="U279" s="136"/>
      <c r="V279" s="136"/>
      <c r="W279" s="86"/>
      <c r="X279" s="86"/>
      <c r="Y279" s="87"/>
      <c r="Z279" s="88"/>
    </row>
    <row r="280" spans="2:26" s="35" customFormat="1" ht="14.25" customHeight="1" x14ac:dyDescent="0.25"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36"/>
      <c r="O280" s="85"/>
      <c r="P280" s="90"/>
      <c r="Q280" s="136"/>
      <c r="R280" s="136"/>
      <c r="S280" s="136"/>
      <c r="T280" s="136"/>
      <c r="U280" s="136"/>
      <c r="V280" s="136"/>
      <c r="W280" s="86"/>
      <c r="X280" s="86"/>
      <c r="Y280" s="87"/>
      <c r="Z280" s="88"/>
    </row>
    <row r="281" spans="2:26" s="35" customFormat="1" ht="14.25" customHeight="1" x14ac:dyDescent="0.25"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136"/>
      <c r="O281" s="85"/>
      <c r="P281" s="90"/>
      <c r="Q281" s="136"/>
      <c r="R281" s="136"/>
      <c r="S281" s="136"/>
      <c r="T281" s="136"/>
      <c r="U281" s="136"/>
      <c r="V281" s="136"/>
      <c r="W281" s="86"/>
      <c r="X281" s="86"/>
      <c r="Y281" s="87"/>
      <c r="Z281" s="88"/>
    </row>
    <row r="282" spans="2:26" s="35" customFormat="1" ht="14.25" customHeight="1" x14ac:dyDescent="0.25"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136"/>
      <c r="O282" s="85"/>
      <c r="P282" s="90"/>
      <c r="Q282" s="136"/>
      <c r="R282" s="136"/>
      <c r="S282" s="136"/>
      <c r="T282" s="136"/>
      <c r="U282" s="136"/>
      <c r="V282" s="136"/>
      <c r="W282" s="86"/>
      <c r="X282" s="86"/>
      <c r="Y282" s="87"/>
      <c r="Z282" s="88"/>
    </row>
    <row r="283" spans="2:26" s="35" customFormat="1" ht="14.25" customHeight="1" x14ac:dyDescent="0.25"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136"/>
      <c r="O283" s="85"/>
      <c r="P283" s="90"/>
      <c r="Q283" s="136"/>
      <c r="R283" s="136"/>
      <c r="S283" s="136"/>
      <c r="T283" s="136"/>
      <c r="U283" s="136"/>
      <c r="V283" s="136"/>
      <c r="W283" s="86"/>
      <c r="X283" s="86"/>
      <c r="Y283" s="87"/>
      <c r="Z283" s="88"/>
    </row>
    <row r="284" spans="2:26" s="35" customFormat="1" ht="14.25" customHeight="1" x14ac:dyDescent="0.25"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136"/>
      <c r="O284" s="85"/>
      <c r="P284" s="90"/>
      <c r="Q284" s="136"/>
      <c r="R284" s="136"/>
      <c r="S284" s="136"/>
      <c r="T284" s="136"/>
      <c r="U284" s="136"/>
      <c r="V284" s="136"/>
      <c r="W284" s="86"/>
      <c r="X284" s="86"/>
      <c r="Y284" s="87"/>
      <c r="Z284" s="88"/>
    </row>
    <row r="285" spans="2:26" s="35" customFormat="1" ht="14.25" customHeight="1" x14ac:dyDescent="0.25"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136"/>
      <c r="O285" s="85"/>
      <c r="P285" s="90"/>
      <c r="Q285" s="136"/>
      <c r="R285" s="136"/>
      <c r="S285" s="136"/>
      <c r="T285" s="136"/>
      <c r="U285" s="136"/>
      <c r="V285" s="136"/>
      <c r="W285" s="86"/>
      <c r="X285" s="86"/>
      <c r="Y285" s="87"/>
      <c r="Z285" s="88"/>
    </row>
    <row r="286" spans="2:26" s="35" customFormat="1" ht="14.25" customHeight="1" x14ac:dyDescent="0.25"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36"/>
      <c r="O286" s="85"/>
      <c r="P286" s="90"/>
      <c r="Q286" s="136"/>
      <c r="R286" s="136"/>
      <c r="S286" s="136"/>
      <c r="T286" s="136"/>
      <c r="U286" s="136"/>
      <c r="V286" s="136"/>
      <c r="W286" s="86"/>
      <c r="X286" s="86"/>
      <c r="Y286" s="87"/>
      <c r="Z286" s="88"/>
    </row>
    <row r="287" spans="2:26" s="35" customFormat="1" ht="14.25" customHeight="1" x14ac:dyDescent="0.25"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36"/>
      <c r="O287" s="85"/>
      <c r="P287" s="90"/>
      <c r="Q287" s="136"/>
      <c r="R287" s="136"/>
      <c r="S287" s="136"/>
      <c r="T287" s="136"/>
      <c r="U287" s="136"/>
      <c r="V287" s="136"/>
      <c r="W287" s="86"/>
      <c r="X287" s="86"/>
      <c r="Y287" s="87"/>
      <c r="Z287" s="88"/>
    </row>
    <row r="288" spans="2:26" s="35" customFormat="1" ht="14.25" customHeight="1" x14ac:dyDescent="0.25"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36"/>
      <c r="O288" s="85"/>
      <c r="P288" s="90"/>
      <c r="Q288" s="136"/>
      <c r="R288" s="136"/>
      <c r="S288" s="136"/>
      <c r="T288" s="136"/>
      <c r="U288" s="136"/>
      <c r="V288" s="136"/>
      <c r="W288" s="86"/>
      <c r="X288" s="86"/>
      <c r="Y288" s="87"/>
      <c r="Z288" s="88"/>
    </row>
    <row r="289" spans="1:32" s="35" customFormat="1" ht="14.25" customHeight="1" x14ac:dyDescent="0.25"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36"/>
      <c r="O289" s="85"/>
      <c r="P289" s="90"/>
      <c r="Q289" s="136"/>
      <c r="R289" s="136"/>
      <c r="S289" s="136"/>
      <c r="T289" s="136"/>
      <c r="U289" s="136"/>
      <c r="V289" s="136"/>
      <c r="W289" s="86"/>
      <c r="X289" s="86"/>
      <c r="Y289" s="87"/>
      <c r="Z289" s="88"/>
    </row>
    <row r="290" spans="1:32" ht="14.25" customHeight="1" x14ac:dyDescent="0.25"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136"/>
      <c r="O290" s="85"/>
      <c r="P290" s="90"/>
      <c r="Q290" s="136"/>
      <c r="R290" s="136"/>
      <c r="S290" s="136"/>
      <c r="T290" s="136"/>
      <c r="U290" s="136"/>
      <c r="V290" s="136"/>
      <c r="W290" s="86"/>
      <c r="X290" s="86"/>
      <c r="Y290" s="87"/>
      <c r="Z290" s="88"/>
      <c r="AA290" s="35"/>
      <c r="AB290" s="35"/>
      <c r="AC290" s="35"/>
      <c r="AD290" s="35"/>
      <c r="AE290" s="35"/>
      <c r="AF290" s="35"/>
    </row>
    <row r="291" spans="1:32" ht="14.25" customHeight="1" x14ac:dyDescent="0.25"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136"/>
      <c r="O291" s="85"/>
      <c r="P291" s="90"/>
      <c r="Q291" s="136"/>
      <c r="R291" s="136"/>
      <c r="S291" s="136"/>
      <c r="T291" s="136"/>
      <c r="U291" s="136"/>
      <c r="V291" s="136"/>
      <c r="W291" s="86"/>
      <c r="X291" s="86"/>
      <c r="Y291" s="87"/>
      <c r="Z291" s="88"/>
      <c r="AA291" s="35"/>
      <c r="AB291" s="35"/>
      <c r="AC291" s="35"/>
      <c r="AD291" s="35"/>
      <c r="AE291" s="35"/>
      <c r="AF291" s="35"/>
    </row>
    <row r="292" spans="1:32" ht="14.25" customHeight="1" x14ac:dyDescent="0.25">
      <c r="A292" s="61"/>
    </row>
    <row r="293" spans="1:32" ht="14.25" customHeight="1" x14ac:dyDescent="0.25"/>
    <row r="294" spans="1:32" ht="14.25" customHeight="1" x14ac:dyDescent="0.25">
      <c r="A294" s="70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6"/>
      <c r="M294" s="36"/>
      <c r="N294" s="36"/>
      <c r="O294" s="36"/>
      <c r="P294" s="35"/>
      <c r="Q294" s="35"/>
      <c r="R294" s="35"/>
      <c r="S294" s="37"/>
      <c r="T294" s="37"/>
      <c r="U294" s="37"/>
      <c r="V294" s="37"/>
      <c r="W294" s="36"/>
      <c r="X294" s="35"/>
      <c r="Y294" s="35"/>
      <c r="Z294" s="35"/>
      <c r="AA294" s="35"/>
      <c r="AB294" s="35"/>
      <c r="AC294" s="35"/>
      <c r="AD294" s="35"/>
      <c r="AE294" s="35"/>
      <c r="AF294" s="35"/>
    </row>
    <row r="295" spans="1:32" ht="14.25" customHeight="1" x14ac:dyDescent="0.25"/>
    <row r="296" spans="1:32" ht="14.25" customHeight="1" x14ac:dyDescent="0.25">
      <c r="B296" s="140"/>
      <c r="C296" s="141"/>
      <c r="D296" s="141"/>
      <c r="E296" s="41"/>
      <c r="F296" s="41"/>
      <c r="G296" s="41"/>
      <c r="H296" s="140"/>
      <c r="I296" s="140"/>
      <c r="J296" s="140"/>
      <c r="K296" s="140"/>
      <c r="L296" s="41"/>
      <c r="M296" s="41"/>
      <c r="N296" s="140"/>
      <c r="O296" s="140"/>
      <c r="P296" s="140"/>
      <c r="Q296" s="140"/>
      <c r="R296" s="140"/>
      <c r="S296" s="41"/>
      <c r="Y296" s="70"/>
      <c r="Z296" s="34"/>
      <c r="AA296" s="70"/>
      <c r="AF296" s="70"/>
    </row>
    <row r="297" spans="1:32" ht="14.25" customHeight="1" x14ac:dyDescent="0.25">
      <c r="B297" s="137"/>
      <c r="C297" s="137"/>
      <c r="D297" s="137"/>
      <c r="E297" s="89"/>
      <c r="F297" s="89"/>
      <c r="G297" s="89"/>
      <c r="H297" s="138"/>
      <c r="I297" s="138"/>
      <c r="J297" s="138"/>
      <c r="K297" s="138"/>
      <c r="L297" s="90"/>
      <c r="M297" s="90"/>
      <c r="N297" s="139"/>
      <c r="O297" s="139"/>
      <c r="P297" s="139"/>
      <c r="Q297" s="139"/>
      <c r="R297" s="139"/>
      <c r="S297" s="91"/>
      <c r="Z297" s="93"/>
    </row>
    <row r="298" spans="1:32" ht="14.25" customHeight="1" x14ac:dyDescent="0.25">
      <c r="B298" s="137"/>
      <c r="C298" s="137"/>
      <c r="D298" s="137"/>
      <c r="E298" s="89"/>
      <c r="F298" s="89"/>
      <c r="G298" s="89"/>
      <c r="H298" s="138"/>
      <c r="I298" s="138"/>
      <c r="J298" s="138"/>
      <c r="K298" s="138"/>
      <c r="L298" s="90"/>
      <c r="M298" s="90"/>
      <c r="N298" s="139"/>
      <c r="O298" s="139"/>
      <c r="P298" s="139"/>
      <c r="Q298" s="139"/>
      <c r="R298" s="139"/>
      <c r="S298" s="91"/>
      <c r="Z298" s="93"/>
    </row>
    <row r="299" spans="1:32" ht="14.25" customHeight="1" x14ac:dyDescent="0.25">
      <c r="B299" s="137"/>
      <c r="C299" s="137"/>
      <c r="D299" s="137"/>
      <c r="E299" s="89"/>
      <c r="F299" s="89"/>
      <c r="G299" s="89"/>
      <c r="H299" s="138"/>
      <c r="I299" s="138"/>
      <c r="J299" s="138"/>
      <c r="K299" s="138"/>
      <c r="L299" s="90"/>
      <c r="M299" s="90"/>
      <c r="N299" s="139"/>
      <c r="O299" s="139"/>
      <c r="P299" s="139"/>
      <c r="Q299" s="139"/>
      <c r="R299" s="139"/>
      <c r="S299" s="91"/>
      <c r="Z299" s="93"/>
    </row>
    <row r="300" spans="1:32" ht="14.25" customHeight="1" x14ac:dyDescent="0.25">
      <c r="B300" s="137"/>
      <c r="C300" s="137"/>
      <c r="D300" s="137"/>
      <c r="E300" s="89"/>
      <c r="F300" s="89"/>
      <c r="G300" s="89"/>
      <c r="H300" s="138"/>
      <c r="I300" s="138"/>
      <c r="J300" s="138"/>
      <c r="K300" s="138"/>
      <c r="L300" s="90"/>
      <c r="M300" s="90"/>
      <c r="N300" s="139"/>
      <c r="O300" s="139"/>
      <c r="P300" s="139"/>
      <c r="Q300" s="139"/>
      <c r="R300" s="139"/>
      <c r="S300" s="91"/>
      <c r="Z300" s="93"/>
    </row>
    <row r="301" spans="1:32" ht="14.25" customHeight="1" x14ac:dyDescent="0.25">
      <c r="B301" s="137"/>
      <c r="C301" s="137"/>
      <c r="D301" s="137"/>
      <c r="E301" s="89"/>
      <c r="F301" s="89"/>
      <c r="G301" s="89"/>
      <c r="H301" s="138"/>
      <c r="I301" s="138"/>
      <c r="J301" s="138"/>
      <c r="K301" s="138"/>
      <c r="L301" s="90"/>
      <c r="M301" s="90"/>
      <c r="N301" s="139"/>
      <c r="O301" s="139"/>
      <c r="P301" s="139"/>
      <c r="Q301" s="139"/>
      <c r="R301" s="139"/>
      <c r="S301" s="91"/>
      <c r="Z301" s="93"/>
    </row>
    <row r="302" spans="1:32" ht="14.25" customHeight="1" x14ac:dyDescent="0.25">
      <c r="B302" s="137"/>
      <c r="C302" s="137"/>
      <c r="D302" s="137"/>
      <c r="E302" s="89"/>
      <c r="F302" s="89"/>
      <c r="G302" s="89"/>
      <c r="H302" s="138"/>
      <c r="I302" s="138"/>
      <c r="J302" s="138"/>
      <c r="K302" s="138"/>
      <c r="L302" s="90"/>
      <c r="M302" s="90"/>
      <c r="N302" s="139"/>
      <c r="O302" s="139"/>
      <c r="P302" s="139"/>
      <c r="Q302" s="139"/>
      <c r="R302" s="139"/>
      <c r="S302" s="91"/>
      <c r="Z302" s="93"/>
    </row>
    <row r="303" spans="1:32" ht="14.25" customHeight="1" x14ac:dyDescent="0.25">
      <c r="L303" s="95"/>
      <c r="M303" s="95"/>
      <c r="N303" s="95"/>
      <c r="O303" s="95"/>
      <c r="P303" s="95"/>
      <c r="Q303" s="95"/>
      <c r="Z303" s="92"/>
      <c r="AA303" s="91"/>
    </row>
    <row r="304" spans="1:32" ht="14.25" customHeight="1" x14ac:dyDescent="0.25">
      <c r="A304" s="35"/>
      <c r="K304" s="95"/>
      <c r="L304" s="95"/>
      <c r="M304" s="95"/>
      <c r="N304" s="95"/>
      <c r="O304" s="95"/>
      <c r="P304" s="95"/>
    </row>
    <row r="305" spans="1:27" ht="14.25" customHeight="1" x14ac:dyDescent="0.25">
      <c r="A305" s="35"/>
      <c r="B305" s="140"/>
      <c r="C305" s="141"/>
      <c r="D305" s="141"/>
      <c r="E305" s="142"/>
      <c r="F305" s="142"/>
      <c r="G305" s="142"/>
      <c r="H305" s="142"/>
      <c r="I305" s="142"/>
      <c r="J305" s="142"/>
      <c r="K305" s="142"/>
      <c r="L305" s="142"/>
      <c r="M305" s="142"/>
      <c r="N305" s="142"/>
      <c r="O305" s="41"/>
      <c r="P305" s="41"/>
      <c r="Q305" s="140"/>
      <c r="R305" s="140"/>
      <c r="S305" s="140"/>
      <c r="T305" s="140"/>
      <c r="U305" s="140"/>
      <c r="V305" s="140"/>
      <c r="W305" s="41"/>
      <c r="X305" s="41"/>
      <c r="Y305" s="41"/>
      <c r="Z305" s="41"/>
    </row>
    <row r="306" spans="1:27" ht="14.25" customHeight="1" x14ac:dyDescent="0.25">
      <c r="A306" s="35"/>
      <c r="B306" s="136"/>
      <c r="C306" s="136"/>
      <c r="D306" s="136"/>
      <c r="E306" s="136"/>
      <c r="F306" s="136"/>
      <c r="G306" s="136"/>
      <c r="H306" s="136"/>
      <c r="I306" s="136"/>
      <c r="J306" s="136"/>
      <c r="K306" s="136"/>
      <c r="L306" s="136"/>
      <c r="M306" s="136"/>
      <c r="N306" s="136"/>
      <c r="O306" s="85"/>
      <c r="P306" s="90"/>
      <c r="Q306" s="136"/>
      <c r="R306" s="136"/>
      <c r="S306" s="136"/>
      <c r="T306" s="136"/>
      <c r="U306" s="136"/>
      <c r="V306" s="136"/>
      <c r="W306" s="86"/>
      <c r="X306" s="86"/>
      <c r="Y306" s="87"/>
      <c r="Z306" s="88"/>
      <c r="AA306" s="35"/>
    </row>
    <row r="307" spans="1:27" ht="14.25" customHeight="1" x14ac:dyDescent="0.25">
      <c r="A307" s="35"/>
      <c r="B307" s="136"/>
      <c r="C307" s="136"/>
      <c r="D307" s="136"/>
      <c r="E307" s="136"/>
      <c r="F307" s="136"/>
      <c r="G307" s="136"/>
      <c r="H307" s="136"/>
      <c r="I307" s="136"/>
      <c r="J307" s="136"/>
      <c r="K307" s="136"/>
      <c r="L307" s="136"/>
      <c r="M307" s="136"/>
      <c r="N307" s="136"/>
      <c r="O307" s="85"/>
      <c r="P307" s="90"/>
      <c r="Q307" s="136"/>
      <c r="R307" s="136"/>
      <c r="S307" s="136"/>
      <c r="T307" s="136"/>
      <c r="U307" s="136"/>
      <c r="V307" s="136"/>
      <c r="W307" s="86"/>
      <c r="X307" s="86"/>
      <c r="Y307" s="87"/>
      <c r="Z307" s="88"/>
      <c r="AA307" s="35"/>
    </row>
    <row r="308" spans="1:27" ht="14.25" customHeight="1" x14ac:dyDescent="0.25">
      <c r="A308" s="35"/>
      <c r="B308" s="136"/>
      <c r="C308" s="136"/>
      <c r="D308" s="136"/>
      <c r="E308" s="136"/>
      <c r="F308" s="136"/>
      <c r="G308" s="136"/>
      <c r="H308" s="136"/>
      <c r="I308" s="136"/>
      <c r="J308" s="136"/>
      <c r="K308" s="136"/>
      <c r="L308" s="136"/>
      <c r="M308" s="136"/>
      <c r="N308" s="136"/>
      <c r="O308" s="85"/>
      <c r="P308" s="90"/>
      <c r="Q308" s="136"/>
      <c r="R308" s="136"/>
      <c r="S308" s="136"/>
      <c r="T308" s="136"/>
      <c r="U308" s="136"/>
      <c r="V308" s="136"/>
      <c r="W308" s="86"/>
      <c r="X308" s="86"/>
      <c r="Y308" s="87"/>
      <c r="Z308" s="88"/>
      <c r="AA308" s="35"/>
    </row>
    <row r="309" spans="1:27" ht="14.25" customHeight="1" x14ac:dyDescent="0.25">
      <c r="A309" s="35"/>
      <c r="B309" s="136"/>
      <c r="C309" s="136"/>
      <c r="D309" s="136"/>
      <c r="E309" s="136"/>
      <c r="F309" s="136"/>
      <c r="G309" s="136"/>
      <c r="H309" s="136"/>
      <c r="I309" s="136"/>
      <c r="J309" s="136"/>
      <c r="K309" s="136"/>
      <c r="L309" s="136"/>
      <c r="M309" s="136"/>
      <c r="N309" s="136"/>
      <c r="O309" s="85"/>
      <c r="P309" s="90"/>
      <c r="Q309" s="136"/>
      <c r="R309" s="136"/>
      <c r="S309" s="136"/>
      <c r="T309" s="136"/>
      <c r="U309" s="136"/>
      <c r="V309" s="136"/>
      <c r="W309" s="86"/>
      <c r="X309" s="86"/>
      <c r="Y309" s="87"/>
      <c r="Z309" s="88"/>
      <c r="AA309" s="35"/>
    </row>
    <row r="310" spans="1:27" ht="14.25" customHeight="1" x14ac:dyDescent="0.25">
      <c r="A310" s="35"/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85"/>
      <c r="P310" s="90"/>
      <c r="Q310" s="136"/>
      <c r="R310" s="136"/>
      <c r="S310" s="136"/>
      <c r="T310" s="136"/>
      <c r="U310" s="136"/>
      <c r="V310" s="136"/>
      <c r="W310" s="86"/>
      <c r="X310" s="86"/>
      <c r="Y310" s="87"/>
      <c r="Z310" s="88"/>
      <c r="AA310" s="35"/>
    </row>
    <row r="311" spans="1:27" ht="14.25" customHeight="1" x14ac:dyDescent="0.25">
      <c r="A311" s="35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136"/>
      <c r="O311" s="85"/>
      <c r="P311" s="90"/>
      <c r="Q311" s="136"/>
      <c r="R311" s="136"/>
      <c r="S311" s="136"/>
      <c r="T311" s="136"/>
      <c r="U311" s="136"/>
      <c r="V311" s="136"/>
      <c r="W311" s="86"/>
      <c r="X311" s="86"/>
      <c r="Y311" s="87"/>
      <c r="Z311" s="88"/>
      <c r="AA311" s="35"/>
    </row>
    <row r="312" spans="1:27" ht="14.25" customHeight="1" x14ac:dyDescent="0.25">
      <c r="A312" s="35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136"/>
      <c r="O312" s="85"/>
      <c r="P312" s="90"/>
      <c r="Q312" s="136"/>
      <c r="R312" s="136"/>
      <c r="S312" s="136"/>
      <c r="T312" s="136"/>
      <c r="U312" s="136"/>
      <c r="V312" s="136"/>
      <c r="W312" s="86"/>
      <c r="X312" s="86"/>
      <c r="Y312" s="87"/>
      <c r="Z312" s="88"/>
      <c r="AA312" s="35"/>
    </row>
    <row r="313" spans="1:27" ht="14.25" customHeight="1" x14ac:dyDescent="0.25">
      <c r="A313" s="35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36"/>
      <c r="O313" s="85"/>
      <c r="P313" s="90"/>
      <c r="Q313" s="136"/>
      <c r="R313" s="136"/>
      <c r="S313" s="136"/>
      <c r="T313" s="136"/>
      <c r="U313" s="136"/>
      <c r="V313" s="136"/>
      <c r="W313" s="86"/>
      <c r="X313" s="86"/>
      <c r="Y313" s="87"/>
      <c r="Z313" s="88"/>
      <c r="AA313" s="35"/>
    </row>
    <row r="314" spans="1:27" ht="14.25" customHeight="1" x14ac:dyDescent="0.25">
      <c r="A314" s="35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136"/>
      <c r="O314" s="85"/>
      <c r="P314" s="90"/>
      <c r="Q314" s="136"/>
      <c r="R314" s="136"/>
      <c r="S314" s="136"/>
      <c r="T314" s="136"/>
      <c r="U314" s="136"/>
      <c r="V314" s="136"/>
      <c r="W314" s="86"/>
      <c r="X314" s="86"/>
      <c r="Y314" s="87"/>
      <c r="Z314" s="88"/>
      <c r="AA314" s="35"/>
    </row>
    <row r="315" spans="1:27" ht="14.25" customHeight="1" x14ac:dyDescent="0.25">
      <c r="A315" s="35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136"/>
      <c r="O315" s="85"/>
      <c r="P315" s="90"/>
      <c r="Q315" s="136"/>
      <c r="R315" s="136"/>
      <c r="S315" s="136"/>
      <c r="T315" s="136"/>
      <c r="U315" s="136"/>
      <c r="V315" s="136"/>
      <c r="W315" s="86"/>
      <c r="X315" s="86"/>
      <c r="Y315" s="87"/>
      <c r="Z315" s="88"/>
      <c r="AA315" s="35"/>
    </row>
    <row r="316" spans="1:27" ht="14.25" customHeight="1" x14ac:dyDescent="0.25">
      <c r="A316" s="35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136"/>
      <c r="O316" s="85"/>
      <c r="P316" s="90"/>
      <c r="Q316" s="136"/>
      <c r="R316" s="136"/>
      <c r="S316" s="136"/>
      <c r="T316" s="136"/>
      <c r="U316" s="136"/>
      <c r="V316" s="136"/>
      <c r="W316" s="86"/>
      <c r="X316" s="86"/>
      <c r="Y316" s="87"/>
      <c r="Z316" s="88"/>
      <c r="AA316" s="35"/>
    </row>
    <row r="317" spans="1:27" ht="14.25" customHeight="1" x14ac:dyDescent="0.25">
      <c r="A317" s="35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36"/>
      <c r="O317" s="85"/>
      <c r="P317" s="90"/>
      <c r="Q317" s="136"/>
      <c r="R317" s="136"/>
      <c r="S317" s="136"/>
      <c r="T317" s="136"/>
      <c r="U317" s="136"/>
      <c r="V317" s="136"/>
      <c r="W317" s="86"/>
      <c r="X317" s="86"/>
      <c r="Y317" s="87"/>
      <c r="Z317" s="88"/>
      <c r="AA317" s="35"/>
    </row>
    <row r="318" spans="1:27" ht="14.25" customHeight="1" x14ac:dyDescent="0.25">
      <c r="A318" s="35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136"/>
      <c r="O318" s="85"/>
      <c r="P318" s="90"/>
      <c r="Q318" s="136"/>
      <c r="R318" s="136"/>
      <c r="S318" s="136"/>
      <c r="T318" s="136"/>
      <c r="U318" s="136"/>
      <c r="V318" s="136"/>
      <c r="W318" s="86"/>
      <c r="X318" s="86"/>
      <c r="Y318" s="87"/>
      <c r="Z318" s="88"/>
      <c r="AA318" s="35"/>
    </row>
    <row r="319" spans="1:27" ht="14.25" customHeight="1" x14ac:dyDescent="0.25">
      <c r="A319" s="35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85"/>
      <c r="P319" s="90"/>
      <c r="Q319" s="136"/>
      <c r="R319" s="136"/>
      <c r="S319" s="136"/>
      <c r="T319" s="136"/>
      <c r="U319" s="136"/>
      <c r="V319" s="136"/>
      <c r="W319" s="86"/>
      <c r="X319" s="86"/>
      <c r="Y319" s="87"/>
      <c r="Z319" s="88"/>
      <c r="AA319" s="35"/>
    </row>
    <row r="320" spans="1:27" ht="14.25" customHeight="1" x14ac:dyDescent="0.25">
      <c r="A320" s="35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136"/>
      <c r="O320" s="85"/>
      <c r="P320" s="90"/>
      <c r="Q320" s="136"/>
      <c r="R320" s="136"/>
      <c r="S320" s="136"/>
      <c r="T320" s="136"/>
      <c r="U320" s="136"/>
      <c r="V320" s="136"/>
      <c r="W320" s="86"/>
      <c r="X320" s="86"/>
      <c r="Y320" s="87"/>
      <c r="Z320" s="88"/>
      <c r="AA320" s="35"/>
    </row>
    <row r="321" spans="1:27" ht="14.25" customHeight="1" x14ac:dyDescent="0.25">
      <c r="A321" s="35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136"/>
      <c r="O321" s="85"/>
      <c r="P321" s="90"/>
      <c r="Q321" s="136"/>
      <c r="R321" s="136"/>
      <c r="S321" s="136"/>
      <c r="T321" s="136"/>
      <c r="U321" s="136"/>
      <c r="V321" s="136"/>
      <c r="W321" s="86"/>
      <c r="X321" s="86"/>
      <c r="Y321" s="87"/>
      <c r="Z321" s="88"/>
      <c r="AA321" s="35"/>
    </row>
    <row r="322" spans="1:27" ht="14.25" customHeight="1" x14ac:dyDescent="0.25">
      <c r="A322" s="35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136"/>
      <c r="O322" s="85"/>
      <c r="P322" s="90"/>
      <c r="Q322" s="136"/>
      <c r="R322" s="136"/>
      <c r="S322" s="136"/>
      <c r="T322" s="136"/>
      <c r="U322" s="136"/>
      <c r="V322" s="136"/>
      <c r="W322" s="86"/>
      <c r="X322" s="86"/>
      <c r="Y322" s="87"/>
      <c r="Z322" s="88"/>
      <c r="AA322" s="35"/>
    </row>
    <row r="323" spans="1:27" ht="14.25" customHeight="1" x14ac:dyDescent="0.25">
      <c r="A323" s="35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136"/>
      <c r="O323" s="85"/>
      <c r="P323" s="90"/>
      <c r="Q323" s="136"/>
      <c r="R323" s="136"/>
      <c r="S323" s="136"/>
      <c r="T323" s="136"/>
      <c r="U323" s="136"/>
      <c r="V323" s="136"/>
      <c r="W323" s="86"/>
      <c r="X323" s="86"/>
      <c r="Y323" s="87"/>
      <c r="Z323" s="88"/>
      <c r="AA323" s="35"/>
    </row>
    <row r="324" spans="1:27" ht="14.25" customHeight="1" x14ac:dyDescent="0.25">
      <c r="A324" s="35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136"/>
      <c r="O324" s="85"/>
      <c r="P324" s="90"/>
      <c r="Q324" s="136"/>
      <c r="R324" s="136"/>
      <c r="S324" s="136"/>
      <c r="T324" s="136"/>
      <c r="U324" s="136"/>
      <c r="V324" s="136"/>
      <c r="W324" s="86"/>
      <c r="X324" s="86"/>
      <c r="Y324" s="87"/>
      <c r="Z324" s="88"/>
      <c r="AA324" s="35"/>
    </row>
    <row r="325" spans="1:27" ht="14.25" customHeight="1" x14ac:dyDescent="0.25">
      <c r="A325" s="35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136"/>
      <c r="O325" s="85"/>
      <c r="P325" s="90"/>
      <c r="Q325" s="136"/>
      <c r="R325" s="136"/>
      <c r="S325" s="136"/>
      <c r="T325" s="136"/>
      <c r="U325" s="136"/>
      <c r="V325" s="136"/>
      <c r="W325" s="86"/>
      <c r="X325" s="86"/>
      <c r="Y325" s="87"/>
      <c r="Z325" s="88"/>
      <c r="AA325" s="35"/>
    </row>
    <row r="326" spans="1:27" ht="14.25" customHeight="1" x14ac:dyDescent="0.25">
      <c r="A326" s="35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136"/>
      <c r="O326" s="85"/>
      <c r="P326" s="90"/>
      <c r="Q326" s="136"/>
      <c r="R326" s="136"/>
      <c r="S326" s="136"/>
      <c r="T326" s="136"/>
      <c r="U326" s="136"/>
      <c r="V326" s="136"/>
      <c r="W326" s="86"/>
      <c r="X326" s="86"/>
      <c r="Y326" s="87"/>
      <c r="Z326" s="88"/>
      <c r="AA326" s="35"/>
    </row>
    <row r="327" spans="1:27" ht="14.25" customHeight="1" x14ac:dyDescent="0.25">
      <c r="A327" s="35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136"/>
      <c r="O327" s="85"/>
      <c r="P327" s="90"/>
      <c r="Q327" s="136"/>
      <c r="R327" s="136"/>
      <c r="S327" s="136"/>
      <c r="T327" s="136"/>
      <c r="U327" s="136"/>
      <c r="V327" s="136"/>
      <c r="W327" s="86"/>
      <c r="X327" s="86"/>
      <c r="Y327" s="87"/>
      <c r="Z327" s="88"/>
      <c r="AA327" s="35"/>
    </row>
    <row r="328" spans="1:27" ht="14.25" customHeight="1" x14ac:dyDescent="0.25">
      <c r="A328" s="35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136"/>
      <c r="O328" s="85"/>
      <c r="P328" s="90"/>
      <c r="Q328" s="136"/>
      <c r="R328" s="136"/>
      <c r="S328" s="136"/>
      <c r="T328" s="136"/>
      <c r="U328" s="136"/>
      <c r="V328" s="136"/>
      <c r="W328" s="86"/>
      <c r="X328" s="86"/>
      <c r="Y328" s="87"/>
      <c r="Z328" s="88"/>
      <c r="AA328" s="35"/>
    </row>
    <row r="329" spans="1:27" ht="14.25" customHeight="1" x14ac:dyDescent="0.25">
      <c r="A329" s="35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136"/>
      <c r="O329" s="85"/>
      <c r="P329" s="90"/>
      <c r="Q329" s="136"/>
      <c r="R329" s="136"/>
      <c r="S329" s="136"/>
      <c r="T329" s="136"/>
      <c r="U329" s="136"/>
      <c r="V329" s="136"/>
      <c r="W329" s="86"/>
      <c r="X329" s="86"/>
      <c r="Y329" s="87"/>
      <c r="Z329" s="88"/>
      <c r="AA329" s="35"/>
    </row>
    <row r="330" spans="1:27" ht="14.25" customHeight="1" x14ac:dyDescent="0.25">
      <c r="A330" s="35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136"/>
      <c r="O330" s="85"/>
      <c r="P330" s="90"/>
      <c r="Q330" s="136"/>
      <c r="R330" s="136"/>
      <c r="S330" s="136"/>
      <c r="T330" s="136"/>
      <c r="U330" s="136"/>
      <c r="V330" s="136"/>
      <c r="W330" s="86"/>
      <c r="X330" s="86"/>
      <c r="Y330" s="87"/>
      <c r="Z330" s="88"/>
      <c r="AA330" s="35"/>
    </row>
    <row r="331" spans="1:27" ht="14.25" customHeight="1" x14ac:dyDescent="0.25">
      <c r="A331" s="35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136"/>
      <c r="O331" s="85"/>
      <c r="P331" s="90"/>
      <c r="Q331" s="136"/>
      <c r="R331" s="136"/>
      <c r="S331" s="136"/>
      <c r="T331" s="136"/>
      <c r="U331" s="136"/>
      <c r="V331" s="136"/>
      <c r="W331" s="86"/>
      <c r="X331" s="86"/>
      <c r="Y331" s="87"/>
      <c r="Z331" s="88"/>
      <c r="AA331" s="35"/>
    </row>
    <row r="332" spans="1:27" ht="14.25" customHeight="1" x14ac:dyDescent="0.25">
      <c r="A332" s="35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136"/>
      <c r="O332" s="85"/>
      <c r="P332" s="90"/>
      <c r="Q332" s="136"/>
      <c r="R332" s="136"/>
      <c r="S332" s="136"/>
      <c r="T332" s="136"/>
      <c r="U332" s="136"/>
      <c r="V332" s="136"/>
      <c r="W332" s="86"/>
      <c r="X332" s="86"/>
      <c r="Y332" s="87"/>
      <c r="Z332" s="88"/>
      <c r="AA332" s="35"/>
    </row>
    <row r="333" spans="1:27" ht="14.25" customHeight="1" x14ac:dyDescent="0.25">
      <c r="A333" s="35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136"/>
      <c r="O333" s="85"/>
      <c r="P333" s="90"/>
      <c r="Q333" s="136"/>
      <c r="R333" s="136"/>
      <c r="S333" s="136"/>
      <c r="T333" s="136"/>
      <c r="U333" s="136"/>
      <c r="V333" s="136"/>
      <c r="W333" s="86"/>
      <c r="X333" s="86"/>
      <c r="Y333" s="87"/>
      <c r="Z333" s="88"/>
      <c r="AA333" s="35"/>
    </row>
    <row r="334" spans="1:27" ht="14.25" customHeight="1" x14ac:dyDescent="0.25">
      <c r="A334" s="35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36"/>
      <c r="O334" s="85"/>
      <c r="P334" s="90"/>
      <c r="Q334" s="136"/>
      <c r="R334" s="136"/>
      <c r="S334" s="136"/>
      <c r="T334" s="136"/>
      <c r="U334" s="136"/>
      <c r="V334" s="136"/>
      <c r="W334" s="86"/>
      <c r="X334" s="86"/>
      <c r="Y334" s="87"/>
      <c r="Z334" s="88"/>
      <c r="AA334" s="35"/>
    </row>
    <row r="335" spans="1:27" ht="14.25" customHeight="1" x14ac:dyDescent="0.25">
      <c r="A335" s="35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36"/>
      <c r="O335" s="85"/>
      <c r="P335" s="90"/>
      <c r="Q335" s="136"/>
      <c r="R335" s="136"/>
      <c r="S335" s="136"/>
      <c r="T335" s="136"/>
      <c r="U335" s="136"/>
      <c r="V335" s="136"/>
      <c r="W335" s="86"/>
      <c r="X335" s="86"/>
      <c r="Y335" s="87"/>
      <c r="Z335" s="88"/>
      <c r="AA335" s="35"/>
    </row>
    <row r="336" spans="1:27" ht="14.25" customHeight="1" x14ac:dyDescent="0.25">
      <c r="A336" s="35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136"/>
      <c r="O336" s="85"/>
      <c r="P336" s="90"/>
      <c r="Q336" s="136"/>
      <c r="R336" s="136"/>
      <c r="S336" s="136"/>
      <c r="T336" s="136"/>
      <c r="U336" s="136"/>
      <c r="V336" s="136"/>
      <c r="W336" s="86"/>
      <c r="X336" s="86"/>
      <c r="Y336" s="87"/>
      <c r="Z336" s="88"/>
      <c r="AA336" s="35"/>
    </row>
    <row r="337" spans="1:27" ht="14.25" customHeight="1" x14ac:dyDescent="0.25">
      <c r="A337" s="35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36"/>
      <c r="O337" s="85"/>
      <c r="P337" s="90"/>
      <c r="Q337" s="136"/>
      <c r="R337" s="136"/>
      <c r="S337" s="136"/>
      <c r="T337" s="136"/>
      <c r="U337" s="136"/>
      <c r="V337" s="136"/>
      <c r="W337" s="86"/>
      <c r="X337" s="86"/>
      <c r="Y337" s="87"/>
      <c r="Z337" s="88"/>
      <c r="AA337" s="35"/>
    </row>
    <row r="338" spans="1:27" ht="14.25" customHeight="1" x14ac:dyDescent="0.25">
      <c r="A338" s="35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36"/>
      <c r="O338" s="85"/>
      <c r="P338" s="90"/>
      <c r="Q338" s="136"/>
      <c r="R338" s="136"/>
      <c r="S338" s="136"/>
      <c r="T338" s="136"/>
      <c r="U338" s="136"/>
      <c r="V338" s="136"/>
      <c r="W338" s="86"/>
      <c r="X338" s="86"/>
      <c r="Y338" s="87"/>
      <c r="Z338" s="88"/>
      <c r="AA338" s="35"/>
    </row>
    <row r="339" spans="1:27" ht="14.25" customHeight="1" x14ac:dyDescent="0.25">
      <c r="A339" s="35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136"/>
      <c r="O339" s="85"/>
      <c r="P339" s="90"/>
      <c r="Q339" s="136"/>
      <c r="R339" s="136"/>
      <c r="S339" s="136"/>
      <c r="T339" s="136"/>
      <c r="U339" s="136"/>
      <c r="V339" s="136"/>
      <c r="W339" s="86"/>
      <c r="X339" s="86"/>
      <c r="Y339" s="87"/>
      <c r="Z339" s="88"/>
      <c r="AA339" s="35"/>
    </row>
    <row r="340" spans="1:27" ht="14.25" customHeight="1" x14ac:dyDescent="0.25">
      <c r="A340" s="35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136"/>
      <c r="O340" s="85"/>
      <c r="P340" s="90"/>
      <c r="Q340" s="136"/>
      <c r="R340" s="136"/>
      <c r="S340" s="136"/>
      <c r="T340" s="136"/>
      <c r="U340" s="136"/>
      <c r="V340" s="136"/>
      <c r="W340" s="86"/>
      <c r="X340" s="86"/>
      <c r="Y340" s="87"/>
      <c r="Z340" s="88"/>
      <c r="AA340" s="35"/>
    </row>
    <row r="341" spans="1:27" ht="14.25" customHeight="1" x14ac:dyDescent="0.25">
      <c r="A341" s="35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36"/>
      <c r="O341" s="85"/>
      <c r="P341" s="90"/>
      <c r="Q341" s="136"/>
      <c r="R341" s="136"/>
      <c r="S341" s="136"/>
      <c r="T341" s="136"/>
      <c r="U341" s="136"/>
      <c r="V341" s="136"/>
      <c r="W341" s="86"/>
      <c r="X341" s="86"/>
      <c r="Y341" s="87"/>
      <c r="Z341" s="88"/>
      <c r="AA341" s="35"/>
    </row>
    <row r="342" spans="1:27" ht="14.25" customHeight="1" x14ac:dyDescent="0.25">
      <c r="A342" s="35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36"/>
      <c r="O342" s="85"/>
      <c r="P342" s="90"/>
      <c r="Q342" s="136"/>
      <c r="R342" s="136"/>
      <c r="S342" s="136"/>
      <c r="T342" s="136"/>
      <c r="U342" s="136"/>
      <c r="V342" s="136"/>
      <c r="W342" s="86"/>
      <c r="X342" s="86"/>
      <c r="Y342" s="87"/>
      <c r="Z342" s="88"/>
      <c r="AA342" s="35"/>
    </row>
    <row r="343" spans="1:27" ht="14.25" customHeight="1" x14ac:dyDescent="0.25">
      <c r="A343" s="35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136"/>
      <c r="O343" s="85"/>
      <c r="P343" s="90"/>
      <c r="Q343" s="136"/>
      <c r="R343" s="136"/>
      <c r="S343" s="136"/>
      <c r="T343" s="136"/>
      <c r="U343" s="136"/>
      <c r="V343" s="136"/>
      <c r="W343" s="86"/>
      <c r="X343" s="86"/>
      <c r="Y343" s="87"/>
      <c r="Z343" s="88"/>
      <c r="AA343" s="35"/>
    </row>
    <row r="344" spans="1:27" ht="14.25" customHeight="1" x14ac:dyDescent="0.25">
      <c r="A344" s="35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136"/>
      <c r="O344" s="85"/>
      <c r="P344" s="90"/>
      <c r="Q344" s="136"/>
      <c r="R344" s="136"/>
      <c r="S344" s="136"/>
      <c r="T344" s="136"/>
      <c r="U344" s="136"/>
      <c r="V344" s="136"/>
      <c r="W344" s="86"/>
      <c r="X344" s="86"/>
      <c r="Y344" s="87"/>
      <c r="Z344" s="88"/>
      <c r="AA344" s="35"/>
    </row>
    <row r="345" spans="1:27" ht="14.25" customHeight="1" x14ac:dyDescent="0.25">
      <c r="A345" s="35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36"/>
      <c r="O345" s="85"/>
      <c r="P345" s="90"/>
      <c r="Q345" s="136"/>
      <c r="R345" s="136"/>
      <c r="S345" s="136"/>
      <c r="T345" s="136"/>
      <c r="U345" s="136"/>
      <c r="V345" s="136"/>
      <c r="W345" s="86"/>
      <c r="X345" s="86"/>
      <c r="Y345" s="87"/>
      <c r="Z345" s="88"/>
      <c r="AA345" s="35"/>
    </row>
    <row r="346" spans="1:27" ht="14.25" customHeight="1" x14ac:dyDescent="0.25">
      <c r="A346" s="35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36"/>
      <c r="O346" s="85"/>
      <c r="P346" s="90"/>
      <c r="Q346" s="136"/>
      <c r="R346" s="136"/>
      <c r="S346" s="136"/>
      <c r="T346" s="136"/>
      <c r="U346" s="136"/>
      <c r="V346" s="136"/>
      <c r="W346" s="86"/>
      <c r="X346" s="86"/>
      <c r="Y346" s="87"/>
      <c r="Z346" s="88"/>
      <c r="AA346" s="35"/>
    </row>
    <row r="347" spans="1:27" ht="14.25" customHeight="1" x14ac:dyDescent="0.25">
      <c r="A347" s="35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136"/>
      <c r="O347" s="85"/>
      <c r="P347" s="90"/>
      <c r="Q347" s="136"/>
      <c r="R347" s="136"/>
      <c r="S347" s="136"/>
      <c r="T347" s="136"/>
      <c r="U347" s="136"/>
      <c r="V347" s="136"/>
      <c r="W347" s="86"/>
      <c r="X347" s="86"/>
      <c r="Y347" s="87"/>
      <c r="Z347" s="88"/>
      <c r="AA347" s="35"/>
    </row>
    <row r="348" spans="1:27" ht="14.25" customHeight="1" x14ac:dyDescent="0.25">
      <c r="A348" s="35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136"/>
      <c r="O348" s="85"/>
      <c r="P348" s="90"/>
      <c r="Q348" s="136"/>
      <c r="R348" s="136"/>
      <c r="S348" s="136"/>
      <c r="T348" s="136"/>
      <c r="U348" s="136"/>
      <c r="V348" s="136"/>
      <c r="W348" s="86"/>
      <c r="X348" s="86"/>
      <c r="Y348" s="87"/>
      <c r="Z348" s="88"/>
      <c r="AA348" s="35"/>
    </row>
    <row r="349" spans="1:27" ht="14.25" customHeight="1" x14ac:dyDescent="0.25">
      <c r="A349" s="35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136"/>
      <c r="O349" s="85"/>
      <c r="P349" s="90"/>
      <c r="Q349" s="136"/>
      <c r="R349" s="136"/>
      <c r="S349" s="136"/>
      <c r="T349" s="136"/>
      <c r="U349" s="136"/>
      <c r="V349" s="136"/>
      <c r="W349" s="86"/>
      <c r="X349" s="86"/>
      <c r="Y349" s="87"/>
      <c r="Z349" s="88"/>
      <c r="AA349" s="35"/>
    </row>
    <row r="350" spans="1:27" ht="14.25" customHeight="1" x14ac:dyDescent="0.25">
      <c r="A350" s="35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136"/>
      <c r="O350" s="85"/>
      <c r="P350" s="90"/>
      <c r="Q350" s="136"/>
      <c r="R350" s="136"/>
      <c r="S350" s="136"/>
      <c r="T350" s="136"/>
      <c r="U350" s="136"/>
      <c r="V350" s="136"/>
      <c r="W350" s="86"/>
      <c r="X350" s="86"/>
      <c r="Y350" s="87"/>
      <c r="Z350" s="88"/>
      <c r="AA350" s="35"/>
    </row>
    <row r="351" spans="1:27" ht="14.25" customHeight="1" x14ac:dyDescent="0.25">
      <c r="A351" s="35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136"/>
      <c r="O351" s="85"/>
      <c r="P351" s="90"/>
      <c r="Q351" s="136"/>
      <c r="R351" s="136"/>
      <c r="S351" s="136"/>
      <c r="T351" s="136"/>
      <c r="U351" s="136"/>
      <c r="V351" s="136"/>
      <c r="W351" s="86"/>
      <c r="X351" s="86"/>
      <c r="Y351" s="87"/>
      <c r="Z351" s="88"/>
      <c r="AA351" s="35"/>
    </row>
    <row r="352" spans="1:27" ht="14.25" customHeight="1" x14ac:dyDescent="0.25">
      <c r="A352" s="35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136"/>
      <c r="O352" s="85"/>
      <c r="P352" s="90"/>
      <c r="Q352" s="136"/>
      <c r="R352" s="136"/>
      <c r="S352" s="136"/>
      <c r="T352" s="136"/>
      <c r="U352" s="136"/>
      <c r="V352" s="136"/>
      <c r="W352" s="86"/>
      <c r="X352" s="86"/>
      <c r="Y352" s="87"/>
      <c r="Z352" s="88"/>
      <c r="AA352" s="35"/>
    </row>
    <row r="353" spans="1:32" ht="14.25" customHeight="1" x14ac:dyDescent="0.25">
      <c r="A353" s="35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136"/>
      <c r="O353" s="85"/>
      <c r="P353" s="90"/>
      <c r="Q353" s="136"/>
      <c r="R353" s="136"/>
      <c r="S353" s="136"/>
      <c r="T353" s="136"/>
      <c r="U353" s="136"/>
      <c r="V353" s="136"/>
      <c r="W353" s="86"/>
      <c r="X353" s="86"/>
      <c r="Y353" s="87"/>
      <c r="Z353" s="88"/>
      <c r="AA353" s="35"/>
    </row>
    <row r="354" spans="1:32" ht="14.25" customHeight="1" x14ac:dyDescent="0.25"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136"/>
      <c r="O354" s="85"/>
      <c r="P354" s="90"/>
      <c r="Q354" s="136"/>
      <c r="R354" s="136"/>
      <c r="S354" s="136"/>
      <c r="T354" s="136"/>
      <c r="U354" s="136"/>
      <c r="V354" s="136"/>
      <c r="W354" s="86"/>
      <c r="X354" s="86"/>
      <c r="Y354" s="87"/>
      <c r="Z354" s="88"/>
      <c r="AA354" s="35"/>
    </row>
    <row r="355" spans="1:32" ht="14.25" customHeight="1" x14ac:dyDescent="0.25"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136"/>
      <c r="O355" s="85"/>
      <c r="P355" s="90"/>
      <c r="Q355" s="136"/>
      <c r="R355" s="136"/>
      <c r="S355" s="136"/>
      <c r="T355" s="136"/>
      <c r="U355" s="136"/>
      <c r="V355" s="136"/>
      <c r="W355" s="86"/>
      <c r="X355" s="86"/>
      <c r="Y355" s="87"/>
      <c r="Z355" s="88"/>
      <c r="AA355" s="35"/>
    </row>
    <row r="356" spans="1:32" ht="14.25" customHeight="1" x14ac:dyDescent="0.25">
      <c r="A356" s="61"/>
    </row>
    <row r="357" spans="1:32" ht="14.25" customHeight="1" x14ac:dyDescent="0.25"/>
    <row r="358" spans="1:32" ht="14.25" customHeight="1" x14ac:dyDescent="0.25">
      <c r="A358" s="70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6"/>
      <c r="M358" s="36"/>
      <c r="N358" s="36"/>
      <c r="O358" s="36"/>
      <c r="P358" s="35"/>
      <c r="Q358" s="35"/>
      <c r="R358" s="35"/>
      <c r="S358" s="37"/>
      <c r="T358" s="37"/>
      <c r="U358" s="37"/>
      <c r="V358" s="37"/>
      <c r="W358" s="36"/>
      <c r="X358" s="35"/>
      <c r="Y358" s="35"/>
      <c r="Z358" s="35"/>
      <c r="AA358" s="35"/>
      <c r="AB358" s="35"/>
      <c r="AC358" s="35"/>
      <c r="AD358" s="35"/>
      <c r="AE358" s="35"/>
      <c r="AF358" s="35"/>
    </row>
    <row r="359" spans="1:32" ht="14.25" customHeight="1" x14ac:dyDescent="0.25"/>
    <row r="360" spans="1:32" ht="14.25" customHeight="1" x14ac:dyDescent="0.25">
      <c r="B360" s="140"/>
      <c r="C360" s="141"/>
      <c r="D360" s="141"/>
      <c r="E360" s="41"/>
      <c r="F360" s="41"/>
      <c r="G360" s="41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41"/>
      <c r="Z360" s="34"/>
      <c r="AA360" s="70"/>
      <c r="AF360" s="70"/>
    </row>
    <row r="361" spans="1:32" ht="14.25" customHeight="1" x14ac:dyDescent="0.25">
      <c r="B361" s="137"/>
      <c r="C361" s="137"/>
      <c r="D361" s="137"/>
      <c r="E361" s="89"/>
      <c r="F361" s="89"/>
      <c r="G361" s="89"/>
      <c r="H361" s="138"/>
      <c r="I361" s="138"/>
      <c r="J361" s="138"/>
      <c r="K361" s="138"/>
      <c r="L361" s="139"/>
      <c r="M361" s="139"/>
      <c r="N361" s="139"/>
      <c r="O361" s="139"/>
      <c r="P361" s="139"/>
      <c r="Q361" s="139"/>
      <c r="R361" s="139"/>
      <c r="S361" s="139"/>
      <c r="T361" s="139"/>
      <c r="U361" s="139"/>
      <c r="V361" s="139"/>
      <c r="W361" s="91"/>
      <c r="Z361" s="93"/>
    </row>
    <row r="362" spans="1:32" ht="14.25" customHeight="1" x14ac:dyDescent="0.25">
      <c r="B362" s="137"/>
      <c r="C362" s="137"/>
      <c r="D362" s="137"/>
      <c r="E362" s="89"/>
      <c r="F362" s="89"/>
      <c r="G362" s="89"/>
      <c r="H362" s="138"/>
      <c r="I362" s="138"/>
      <c r="J362" s="138"/>
      <c r="K362" s="138"/>
      <c r="L362" s="139"/>
      <c r="M362" s="139"/>
      <c r="N362" s="139"/>
      <c r="O362" s="139"/>
      <c r="P362" s="139"/>
      <c r="Q362" s="139"/>
      <c r="R362" s="139"/>
      <c r="S362" s="139"/>
      <c r="T362" s="139"/>
      <c r="U362" s="139"/>
      <c r="V362" s="139"/>
      <c r="W362" s="91"/>
      <c r="Z362" s="93"/>
    </row>
    <row r="363" spans="1:32" ht="14.25" customHeight="1" x14ac:dyDescent="0.25">
      <c r="B363" s="137"/>
      <c r="C363" s="137"/>
      <c r="D363" s="137"/>
      <c r="E363" s="89"/>
      <c r="F363" s="89"/>
      <c r="G363" s="89"/>
      <c r="H363" s="138"/>
      <c r="I363" s="138"/>
      <c r="J363" s="138"/>
      <c r="K363" s="138"/>
      <c r="L363" s="139"/>
      <c r="M363" s="139"/>
      <c r="N363" s="139"/>
      <c r="O363" s="139"/>
      <c r="P363" s="139"/>
      <c r="Q363" s="139"/>
      <c r="R363" s="139"/>
      <c r="S363" s="139"/>
      <c r="T363" s="139"/>
      <c r="U363" s="139"/>
      <c r="V363" s="139"/>
      <c r="W363" s="91"/>
      <c r="Z363" s="93"/>
    </row>
    <row r="364" spans="1:32" ht="14.25" customHeight="1" x14ac:dyDescent="0.25">
      <c r="B364" s="137"/>
      <c r="C364" s="137"/>
      <c r="D364" s="137"/>
      <c r="E364" s="89"/>
      <c r="F364" s="89"/>
      <c r="G364" s="89"/>
      <c r="H364" s="138"/>
      <c r="I364" s="138"/>
      <c r="J364" s="138"/>
      <c r="K364" s="138"/>
      <c r="L364" s="139"/>
      <c r="M364" s="139"/>
      <c r="N364" s="139"/>
      <c r="O364" s="139"/>
      <c r="P364" s="139"/>
      <c r="Q364" s="139"/>
      <c r="R364" s="139"/>
      <c r="S364" s="139"/>
      <c r="T364" s="139"/>
      <c r="U364" s="139"/>
      <c r="V364" s="139"/>
      <c r="W364" s="91"/>
      <c r="Z364" s="93"/>
    </row>
    <row r="365" spans="1:32" ht="14.25" customHeight="1" x14ac:dyDescent="0.25">
      <c r="B365" s="137"/>
      <c r="C365" s="137"/>
      <c r="D365" s="137"/>
      <c r="E365" s="89"/>
      <c r="F365" s="89"/>
      <c r="G365" s="89"/>
      <c r="H365" s="138"/>
      <c r="I365" s="138"/>
      <c r="J365" s="138"/>
      <c r="K365" s="138"/>
      <c r="L365" s="139"/>
      <c r="M365" s="139"/>
      <c r="N365" s="139"/>
      <c r="O365" s="139"/>
      <c r="P365" s="139"/>
      <c r="Q365" s="139"/>
      <c r="R365" s="139"/>
      <c r="S365" s="139"/>
      <c r="T365" s="139"/>
      <c r="U365" s="139"/>
      <c r="V365" s="139"/>
      <c r="W365" s="91"/>
      <c r="Z365" s="93"/>
    </row>
    <row r="366" spans="1:32" ht="14.25" customHeight="1" x14ac:dyDescent="0.25">
      <c r="B366" s="137"/>
      <c r="C366" s="137"/>
      <c r="D366" s="137"/>
      <c r="E366" s="89"/>
      <c r="F366" s="89"/>
      <c r="G366" s="89"/>
      <c r="H366" s="138"/>
      <c r="I366" s="138"/>
      <c r="J366" s="138"/>
      <c r="K366" s="138"/>
      <c r="L366" s="139"/>
      <c r="M366" s="139"/>
      <c r="N366" s="139"/>
      <c r="O366" s="139"/>
      <c r="P366" s="139"/>
      <c r="Q366" s="139"/>
      <c r="R366" s="139"/>
      <c r="S366" s="139"/>
      <c r="T366" s="139"/>
      <c r="U366" s="139"/>
      <c r="V366" s="139"/>
      <c r="W366" s="91"/>
      <c r="Z366" s="93"/>
    </row>
    <row r="367" spans="1:32" ht="14.25" customHeight="1" x14ac:dyDescent="0.25">
      <c r="B367" s="137"/>
      <c r="C367" s="137"/>
      <c r="D367" s="137"/>
      <c r="E367" s="89"/>
      <c r="F367" s="89"/>
      <c r="G367" s="89"/>
      <c r="H367" s="138"/>
      <c r="I367" s="138"/>
      <c r="J367" s="138"/>
      <c r="K367" s="138"/>
      <c r="L367" s="139"/>
      <c r="M367" s="139"/>
      <c r="N367" s="139"/>
      <c r="O367" s="139"/>
      <c r="P367" s="139"/>
      <c r="Q367" s="139"/>
      <c r="R367" s="139"/>
      <c r="S367" s="139"/>
      <c r="T367" s="139"/>
      <c r="U367" s="139"/>
      <c r="V367" s="139"/>
      <c r="W367" s="91"/>
      <c r="Z367" s="93"/>
    </row>
    <row r="368" spans="1:32" ht="14.25" customHeight="1" x14ac:dyDescent="0.25">
      <c r="B368" s="137"/>
      <c r="C368" s="137"/>
      <c r="D368" s="137"/>
      <c r="E368" s="89"/>
      <c r="F368" s="89"/>
      <c r="G368" s="89"/>
      <c r="H368" s="138"/>
      <c r="I368" s="138"/>
      <c r="J368" s="138"/>
      <c r="K368" s="138"/>
      <c r="L368" s="139"/>
      <c r="M368" s="139"/>
      <c r="N368" s="139"/>
      <c r="O368" s="139"/>
      <c r="P368" s="139"/>
      <c r="Q368" s="139"/>
      <c r="R368" s="139"/>
      <c r="S368" s="139"/>
      <c r="T368" s="139"/>
      <c r="U368" s="139"/>
      <c r="V368" s="139"/>
      <c r="W368" s="91"/>
      <c r="Z368" s="93"/>
    </row>
    <row r="369" spans="1:30" ht="14.25" customHeight="1" x14ac:dyDescent="0.25">
      <c r="B369" s="137"/>
      <c r="C369" s="137"/>
      <c r="D369" s="137"/>
      <c r="E369" s="89"/>
      <c r="F369" s="89"/>
      <c r="G369" s="89"/>
      <c r="H369" s="138"/>
      <c r="I369" s="138"/>
      <c r="J369" s="138"/>
      <c r="K369" s="138"/>
      <c r="L369" s="139"/>
      <c r="M369" s="139"/>
      <c r="N369" s="139"/>
      <c r="O369" s="139"/>
      <c r="P369" s="139"/>
      <c r="Q369" s="139"/>
      <c r="R369" s="139"/>
      <c r="S369" s="139"/>
      <c r="T369" s="139"/>
      <c r="U369" s="139"/>
      <c r="V369" s="139"/>
      <c r="W369" s="91"/>
      <c r="Z369" s="93"/>
    </row>
    <row r="370" spans="1:30" ht="14.25" customHeight="1" x14ac:dyDescent="0.25">
      <c r="B370" s="137"/>
      <c r="C370" s="137"/>
      <c r="D370" s="137"/>
      <c r="E370" s="89"/>
      <c r="F370" s="89"/>
      <c r="G370" s="89"/>
      <c r="H370" s="138"/>
      <c r="I370" s="138"/>
      <c r="J370" s="138"/>
      <c r="K370" s="138"/>
      <c r="L370" s="139"/>
      <c r="M370" s="139"/>
      <c r="N370" s="139"/>
      <c r="O370" s="139"/>
      <c r="P370" s="139"/>
      <c r="Q370" s="139"/>
      <c r="R370" s="139"/>
      <c r="S370" s="139"/>
      <c r="T370" s="139"/>
      <c r="U370" s="139"/>
      <c r="V370" s="139"/>
      <c r="W370" s="91"/>
      <c r="Z370" s="93"/>
    </row>
    <row r="371" spans="1:30" ht="14.25" customHeight="1" x14ac:dyDescent="0.25">
      <c r="B371" s="137"/>
      <c r="C371" s="137"/>
      <c r="D371" s="137"/>
      <c r="E371" s="89"/>
      <c r="F371" s="89"/>
      <c r="G371" s="89"/>
      <c r="H371" s="138"/>
      <c r="I371" s="138"/>
      <c r="J371" s="138"/>
      <c r="K371" s="138"/>
      <c r="L371" s="139"/>
      <c r="M371" s="139"/>
      <c r="N371" s="139"/>
      <c r="O371" s="139"/>
      <c r="P371" s="139"/>
      <c r="Q371" s="139"/>
      <c r="R371" s="139"/>
      <c r="S371" s="139"/>
      <c r="T371" s="139"/>
      <c r="U371" s="139"/>
      <c r="V371" s="139"/>
      <c r="W371" s="91"/>
      <c r="Z371" s="93"/>
    </row>
    <row r="372" spans="1:30" ht="14.25" customHeight="1" x14ac:dyDescent="0.25">
      <c r="B372" s="137"/>
      <c r="C372" s="137"/>
      <c r="D372" s="137"/>
      <c r="E372" s="89"/>
      <c r="F372" s="89"/>
      <c r="G372" s="89"/>
      <c r="H372" s="138"/>
      <c r="I372" s="138"/>
      <c r="J372" s="138"/>
      <c r="K372" s="138"/>
      <c r="L372" s="139"/>
      <c r="M372" s="139"/>
      <c r="N372" s="139"/>
      <c r="O372" s="139"/>
      <c r="P372" s="139"/>
      <c r="Q372" s="139"/>
      <c r="R372" s="139"/>
      <c r="S372" s="139"/>
      <c r="T372" s="139"/>
      <c r="U372" s="139"/>
      <c r="V372" s="139"/>
      <c r="W372" s="91"/>
      <c r="Z372" s="93"/>
    </row>
    <row r="373" spans="1:30" ht="14.25" customHeight="1" x14ac:dyDescent="0.25">
      <c r="B373" s="137"/>
      <c r="C373" s="137"/>
      <c r="D373" s="137"/>
      <c r="E373" s="89"/>
      <c r="F373" s="89"/>
      <c r="G373" s="89"/>
      <c r="H373" s="138"/>
      <c r="I373" s="138"/>
      <c r="J373" s="138"/>
      <c r="K373" s="138"/>
      <c r="L373" s="139"/>
      <c r="M373" s="139"/>
      <c r="N373" s="139"/>
      <c r="O373" s="139"/>
      <c r="P373" s="139"/>
      <c r="Q373" s="139"/>
      <c r="R373" s="139"/>
      <c r="S373" s="139"/>
      <c r="T373" s="139"/>
      <c r="U373" s="139"/>
      <c r="V373" s="139"/>
      <c r="W373" s="91"/>
      <c r="Z373" s="93"/>
    </row>
    <row r="374" spans="1:30" ht="14.25" customHeight="1" x14ac:dyDescent="0.25">
      <c r="B374" s="137"/>
      <c r="C374" s="137"/>
      <c r="D374" s="137"/>
      <c r="E374" s="89"/>
      <c r="F374" s="89"/>
      <c r="G374" s="89"/>
      <c r="H374" s="138"/>
      <c r="I374" s="138"/>
      <c r="J374" s="138"/>
      <c r="K374" s="138"/>
      <c r="L374" s="139"/>
      <c r="M374" s="139"/>
      <c r="N374" s="139"/>
      <c r="O374" s="139"/>
      <c r="P374" s="139"/>
      <c r="Q374" s="139"/>
      <c r="R374" s="139"/>
      <c r="S374" s="139"/>
      <c r="T374" s="139"/>
      <c r="U374" s="139"/>
      <c r="V374" s="139"/>
      <c r="W374" s="91"/>
      <c r="Z374" s="93"/>
    </row>
    <row r="375" spans="1:30" ht="14.25" customHeight="1" x14ac:dyDescent="0.25">
      <c r="B375" s="137"/>
      <c r="C375" s="137"/>
      <c r="D375" s="137"/>
      <c r="E375" s="89"/>
      <c r="F375" s="89"/>
      <c r="G375" s="89"/>
      <c r="H375" s="138"/>
      <c r="I375" s="138"/>
      <c r="J375" s="138"/>
      <c r="K375" s="138"/>
      <c r="L375" s="139"/>
      <c r="M375" s="139"/>
      <c r="N375" s="139"/>
      <c r="O375" s="139"/>
      <c r="P375" s="139"/>
      <c r="Q375" s="139"/>
      <c r="R375" s="139"/>
      <c r="S375" s="139"/>
      <c r="T375" s="139"/>
      <c r="U375" s="139"/>
      <c r="V375" s="139"/>
      <c r="W375" s="91"/>
      <c r="Z375" s="93"/>
    </row>
    <row r="376" spans="1:30" ht="14.25" customHeight="1" x14ac:dyDescent="0.25">
      <c r="B376" s="137"/>
      <c r="C376" s="137"/>
      <c r="D376" s="137"/>
      <c r="E376" s="89"/>
      <c r="F376" s="89"/>
      <c r="G376" s="89"/>
      <c r="H376" s="138"/>
      <c r="I376" s="138"/>
      <c r="J376" s="138"/>
      <c r="K376" s="138"/>
      <c r="L376" s="139"/>
      <c r="M376" s="139"/>
      <c r="N376" s="139"/>
      <c r="O376" s="139"/>
      <c r="P376" s="139"/>
      <c r="Q376" s="139"/>
      <c r="R376" s="139"/>
      <c r="S376" s="139"/>
      <c r="T376" s="139"/>
      <c r="U376" s="139"/>
      <c r="V376" s="139"/>
      <c r="W376" s="91"/>
      <c r="Z376" s="93"/>
    </row>
    <row r="377" spans="1:30" ht="14.25" customHeight="1" x14ac:dyDescent="0.25">
      <c r="B377" s="137"/>
      <c r="C377" s="137"/>
      <c r="D377" s="137"/>
      <c r="E377" s="89"/>
      <c r="F377" s="89"/>
      <c r="G377" s="89"/>
      <c r="H377" s="138"/>
      <c r="I377" s="138"/>
      <c r="J377" s="138"/>
      <c r="K377" s="138"/>
      <c r="L377" s="139"/>
      <c r="M377" s="139"/>
      <c r="N377" s="139"/>
      <c r="O377" s="139"/>
      <c r="P377" s="139"/>
      <c r="Q377" s="139"/>
      <c r="R377" s="139"/>
      <c r="S377" s="139"/>
      <c r="T377" s="139"/>
      <c r="U377" s="139"/>
      <c r="V377" s="139"/>
      <c r="W377" s="91"/>
      <c r="Z377" s="93"/>
    </row>
    <row r="378" spans="1:30" ht="14.25" customHeight="1" x14ac:dyDescent="0.25">
      <c r="B378" s="137"/>
      <c r="C378" s="137"/>
      <c r="D378" s="137"/>
      <c r="E378" s="89"/>
      <c r="F378" s="89"/>
      <c r="G378" s="89"/>
      <c r="H378" s="138"/>
      <c r="I378" s="138"/>
      <c r="J378" s="138"/>
      <c r="K378" s="138"/>
      <c r="L378" s="139"/>
      <c r="M378" s="139"/>
      <c r="N378" s="139"/>
      <c r="O378" s="139"/>
      <c r="P378" s="139"/>
      <c r="Q378" s="139"/>
      <c r="R378" s="139"/>
      <c r="S378" s="139"/>
      <c r="T378" s="139"/>
      <c r="U378" s="139"/>
      <c r="V378" s="139"/>
      <c r="W378" s="91"/>
      <c r="Z378" s="93"/>
    </row>
    <row r="379" spans="1:30" ht="14.25" customHeight="1" x14ac:dyDescent="0.25">
      <c r="L379" s="95"/>
      <c r="M379" s="95"/>
      <c r="N379" s="95"/>
      <c r="O379" s="95"/>
      <c r="P379" s="95"/>
      <c r="Q379" s="95"/>
      <c r="Z379" s="92"/>
      <c r="AA379" s="91"/>
    </row>
    <row r="380" spans="1:30" ht="14.25" customHeight="1" x14ac:dyDescent="0.25">
      <c r="A380" s="35"/>
      <c r="K380" s="95"/>
      <c r="L380" s="95"/>
      <c r="M380" s="95"/>
      <c r="N380" s="95"/>
      <c r="O380" s="95"/>
      <c r="P380" s="95"/>
    </row>
    <row r="381" spans="1:30" ht="14.25" customHeight="1" x14ac:dyDescent="0.25">
      <c r="A381" s="35"/>
      <c r="B381" s="140"/>
      <c r="C381" s="141"/>
      <c r="D381" s="141"/>
      <c r="E381" s="142"/>
      <c r="F381" s="142"/>
      <c r="G381" s="142"/>
      <c r="H381" s="142"/>
      <c r="I381" s="142"/>
      <c r="J381" s="142"/>
      <c r="K381" s="142"/>
      <c r="L381" s="142"/>
      <c r="M381" s="142"/>
      <c r="N381" s="142"/>
      <c r="O381" s="41"/>
      <c r="P381" s="41"/>
      <c r="Q381" s="41"/>
      <c r="R381" s="140"/>
      <c r="S381" s="140"/>
      <c r="T381" s="140"/>
      <c r="U381" s="140"/>
      <c r="V381" s="140"/>
      <c r="W381" s="140"/>
      <c r="X381" s="41"/>
      <c r="Y381" s="41"/>
      <c r="Z381" s="41"/>
      <c r="AA381" s="41"/>
    </row>
    <row r="382" spans="1:30" ht="14.25" customHeight="1" x14ac:dyDescent="0.25">
      <c r="A382" s="35"/>
      <c r="B382" s="136"/>
      <c r="C382" s="136"/>
      <c r="D382" s="136"/>
      <c r="E382" s="136"/>
      <c r="F382" s="136"/>
      <c r="G382" s="136"/>
      <c r="H382" s="136"/>
      <c r="I382" s="136"/>
      <c r="J382" s="136"/>
      <c r="K382" s="136"/>
      <c r="L382" s="136"/>
      <c r="M382" s="136"/>
      <c r="N382" s="136"/>
      <c r="O382" s="85"/>
      <c r="P382" s="90"/>
      <c r="Q382" s="90"/>
      <c r="R382" s="136"/>
      <c r="S382" s="136"/>
      <c r="T382" s="136"/>
      <c r="U382" s="136"/>
      <c r="V382" s="136"/>
      <c r="W382" s="136"/>
      <c r="X382" s="86"/>
      <c r="Y382" s="86"/>
      <c r="Z382" s="87"/>
      <c r="AA382" s="88"/>
      <c r="AB382" s="35"/>
      <c r="AC382" s="35"/>
      <c r="AD382" s="35"/>
    </row>
    <row r="383" spans="1:30" ht="14.25" customHeight="1" x14ac:dyDescent="0.25">
      <c r="A383" s="35"/>
      <c r="B383" s="136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136"/>
      <c r="O383" s="85"/>
      <c r="P383" s="90"/>
      <c r="Q383" s="90"/>
      <c r="R383" s="136"/>
      <c r="S383" s="136"/>
      <c r="T383" s="136"/>
      <c r="U383" s="136"/>
      <c r="V383" s="136"/>
      <c r="W383" s="136"/>
      <c r="X383" s="86"/>
      <c r="Y383" s="86"/>
      <c r="Z383" s="87"/>
      <c r="AA383" s="88"/>
      <c r="AB383" s="35"/>
      <c r="AC383" s="35"/>
      <c r="AD383" s="35"/>
    </row>
    <row r="384" spans="1:30" ht="14.25" customHeight="1" x14ac:dyDescent="0.25">
      <c r="A384" s="35"/>
      <c r="B384" s="136"/>
      <c r="C384" s="136"/>
      <c r="D384" s="136"/>
      <c r="E384" s="136"/>
      <c r="F384" s="136"/>
      <c r="G384" s="136"/>
      <c r="H384" s="136"/>
      <c r="I384" s="136"/>
      <c r="J384" s="136"/>
      <c r="K384" s="136"/>
      <c r="L384" s="136"/>
      <c r="M384" s="136"/>
      <c r="N384" s="136"/>
      <c r="O384" s="85"/>
      <c r="P384" s="90"/>
      <c r="Q384" s="90"/>
      <c r="R384" s="136"/>
      <c r="S384" s="136"/>
      <c r="T384" s="136"/>
      <c r="U384" s="136"/>
      <c r="V384" s="136"/>
      <c r="W384" s="136"/>
      <c r="X384" s="86"/>
      <c r="Y384" s="86"/>
      <c r="Z384" s="87"/>
      <c r="AA384" s="88"/>
      <c r="AB384" s="35"/>
      <c r="AC384" s="35"/>
      <c r="AD384" s="35"/>
    </row>
    <row r="385" spans="1:30" ht="14.25" customHeight="1" x14ac:dyDescent="0.25">
      <c r="A385" s="35"/>
      <c r="B385" s="136"/>
      <c r="C385" s="136"/>
      <c r="D385" s="136"/>
      <c r="E385" s="136"/>
      <c r="F385" s="136"/>
      <c r="G385" s="136"/>
      <c r="H385" s="136"/>
      <c r="I385" s="136"/>
      <c r="J385" s="136"/>
      <c r="K385" s="136"/>
      <c r="L385" s="136"/>
      <c r="M385" s="136"/>
      <c r="N385" s="136"/>
      <c r="O385" s="85"/>
      <c r="P385" s="90"/>
      <c r="Q385" s="90"/>
      <c r="R385" s="136"/>
      <c r="S385" s="136"/>
      <c r="T385" s="136"/>
      <c r="U385" s="136"/>
      <c r="V385" s="136"/>
      <c r="W385" s="136"/>
      <c r="X385" s="86"/>
      <c r="Y385" s="86"/>
      <c r="Z385" s="87"/>
      <c r="AA385" s="88"/>
      <c r="AB385" s="35"/>
      <c r="AC385" s="35"/>
      <c r="AD385" s="35"/>
    </row>
    <row r="386" spans="1:30" ht="14.25" customHeight="1" x14ac:dyDescent="0.25">
      <c r="A386" s="35"/>
      <c r="B386" s="136"/>
      <c r="C386" s="136"/>
      <c r="D386" s="136"/>
      <c r="E386" s="136"/>
      <c r="F386" s="136"/>
      <c r="G386" s="136"/>
      <c r="H386" s="136"/>
      <c r="I386" s="136"/>
      <c r="J386" s="136"/>
      <c r="K386" s="136"/>
      <c r="L386" s="136"/>
      <c r="M386" s="136"/>
      <c r="N386" s="136"/>
      <c r="O386" s="85"/>
      <c r="P386" s="90"/>
      <c r="Q386" s="90"/>
      <c r="R386" s="136"/>
      <c r="S386" s="136"/>
      <c r="T386" s="136"/>
      <c r="U386" s="136"/>
      <c r="V386" s="136"/>
      <c r="W386" s="136"/>
      <c r="X386" s="86"/>
      <c r="Y386" s="86"/>
      <c r="Z386" s="87"/>
      <c r="AA386" s="88"/>
      <c r="AB386" s="35"/>
      <c r="AC386" s="35"/>
      <c r="AD386" s="35"/>
    </row>
    <row r="387" spans="1:30" ht="14.25" customHeight="1" x14ac:dyDescent="0.25">
      <c r="A387" s="35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36"/>
      <c r="O387" s="85"/>
      <c r="P387" s="90"/>
      <c r="Q387" s="90"/>
      <c r="R387" s="136"/>
      <c r="S387" s="136"/>
      <c r="T387" s="136"/>
      <c r="U387" s="136"/>
      <c r="V387" s="136"/>
      <c r="W387" s="136"/>
      <c r="X387" s="86"/>
      <c r="Y387" s="86"/>
      <c r="Z387" s="87"/>
      <c r="AA387" s="88"/>
      <c r="AB387" s="35"/>
      <c r="AC387" s="35"/>
      <c r="AD387" s="35"/>
    </row>
    <row r="388" spans="1:30" ht="14.25" customHeight="1" x14ac:dyDescent="0.25">
      <c r="A388" s="35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36"/>
      <c r="O388" s="85"/>
      <c r="P388" s="90"/>
      <c r="Q388" s="90"/>
      <c r="R388" s="136"/>
      <c r="S388" s="136"/>
      <c r="T388" s="136"/>
      <c r="U388" s="136"/>
      <c r="V388" s="136"/>
      <c r="W388" s="136"/>
      <c r="X388" s="86"/>
      <c r="Y388" s="86"/>
      <c r="Z388" s="87"/>
      <c r="AA388" s="88"/>
      <c r="AB388" s="35"/>
      <c r="AC388" s="35"/>
      <c r="AD388" s="35"/>
    </row>
    <row r="389" spans="1:30" ht="14.25" customHeight="1" x14ac:dyDescent="0.25">
      <c r="A389" s="35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36"/>
      <c r="O389" s="85"/>
      <c r="P389" s="90"/>
      <c r="Q389" s="90"/>
      <c r="R389" s="136"/>
      <c r="S389" s="136"/>
      <c r="T389" s="136"/>
      <c r="U389" s="136"/>
      <c r="V389" s="136"/>
      <c r="W389" s="136"/>
      <c r="X389" s="86"/>
      <c r="Y389" s="86"/>
      <c r="Z389" s="87"/>
      <c r="AA389" s="88"/>
      <c r="AB389" s="35"/>
      <c r="AC389" s="35"/>
      <c r="AD389" s="35"/>
    </row>
    <row r="390" spans="1:30" ht="14.25" customHeight="1" x14ac:dyDescent="0.25">
      <c r="A390" s="35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136"/>
      <c r="O390" s="85"/>
      <c r="P390" s="90"/>
      <c r="Q390" s="90"/>
      <c r="R390" s="136"/>
      <c r="S390" s="136"/>
      <c r="T390" s="136"/>
      <c r="U390" s="136"/>
      <c r="V390" s="136"/>
      <c r="W390" s="136"/>
      <c r="X390" s="86"/>
      <c r="Y390" s="86"/>
      <c r="Z390" s="87"/>
      <c r="AA390" s="88"/>
      <c r="AB390" s="35"/>
      <c r="AC390" s="35"/>
      <c r="AD390" s="35"/>
    </row>
    <row r="391" spans="1:30" ht="14.25" customHeight="1" x14ac:dyDescent="0.25">
      <c r="A391" s="35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36"/>
      <c r="O391" s="85"/>
      <c r="P391" s="90"/>
      <c r="Q391" s="90"/>
      <c r="R391" s="136"/>
      <c r="S391" s="136"/>
      <c r="T391" s="136"/>
      <c r="U391" s="136"/>
      <c r="V391" s="136"/>
      <c r="W391" s="136"/>
      <c r="X391" s="86"/>
      <c r="Y391" s="86"/>
      <c r="Z391" s="87"/>
      <c r="AA391" s="88"/>
      <c r="AB391" s="35"/>
      <c r="AC391" s="35"/>
      <c r="AD391" s="35"/>
    </row>
    <row r="392" spans="1:30" ht="14.25" customHeight="1" x14ac:dyDescent="0.25">
      <c r="A392" s="35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36"/>
      <c r="O392" s="85"/>
      <c r="P392" s="90"/>
      <c r="Q392" s="90"/>
      <c r="R392" s="136"/>
      <c r="S392" s="136"/>
      <c r="T392" s="136"/>
      <c r="U392" s="136"/>
      <c r="V392" s="136"/>
      <c r="W392" s="136"/>
      <c r="X392" s="86"/>
      <c r="Y392" s="86"/>
      <c r="Z392" s="87"/>
      <c r="AA392" s="88"/>
      <c r="AB392" s="35"/>
      <c r="AC392" s="35"/>
      <c r="AD392" s="35"/>
    </row>
    <row r="393" spans="1:30" ht="14.25" customHeight="1" x14ac:dyDescent="0.25">
      <c r="A393" s="35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36"/>
      <c r="O393" s="85"/>
      <c r="P393" s="90"/>
      <c r="Q393" s="90"/>
      <c r="R393" s="136"/>
      <c r="S393" s="136"/>
      <c r="T393" s="136"/>
      <c r="U393" s="136"/>
      <c r="V393" s="136"/>
      <c r="W393" s="136"/>
      <c r="X393" s="86"/>
      <c r="Y393" s="86"/>
      <c r="Z393" s="87"/>
      <c r="AA393" s="88"/>
      <c r="AB393" s="35"/>
      <c r="AC393" s="35"/>
      <c r="AD393" s="35"/>
    </row>
    <row r="394" spans="1:30" ht="14.25" customHeight="1" x14ac:dyDescent="0.25">
      <c r="A394" s="35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36"/>
      <c r="O394" s="85"/>
      <c r="P394" s="90"/>
      <c r="Q394" s="90"/>
      <c r="R394" s="136"/>
      <c r="S394" s="136"/>
      <c r="T394" s="136"/>
      <c r="U394" s="136"/>
      <c r="V394" s="136"/>
      <c r="W394" s="136"/>
      <c r="X394" s="86"/>
      <c r="Y394" s="86"/>
      <c r="Z394" s="87"/>
      <c r="AA394" s="88"/>
      <c r="AB394" s="35"/>
      <c r="AC394" s="35"/>
      <c r="AD394" s="35"/>
    </row>
    <row r="395" spans="1:30" ht="14.25" customHeight="1" x14ac:dyDescent="0.25">
      <c r="A395" s="35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36"/>
      <c r="O395" s="85"/>
      <c r="P395" s="90"/>
      <c r="Q395" s="90"/>
      <c r="R395" s="136"/>
      <c r="S395" s="136"/>
      <c r="T395" s="136"/>
      <c r="U395" s="136"/>
      <c r="V395" s="136"/>
      <c r="W395" s="136"/>
      <c r="X395" s="86"/>
      <c r="Y395" s="86"/>
      <c r="Z395" s="87"/>
      <c r="AA395" s="88"/>
      <c r="AB395" s="35"/>
      <c r="AC395" s="35"/>
      <c r="AD395" s="35"/>
    </row>
    <row r="396" spans="1:30" ht="14.25" customHeight="1" x14ac:dyDescent="0.25">
      <c r="A396" s="35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36"/>
      <c r="O396" s="85"/>
      <c r="P396" s="90"/>
      <c r="Q396" s="90"/>
      <c r="R396" s="136"/>
      <c r="S396" s="136"/>
      <c r="T396" s="136"/>
      <c r="U396" s="136"/>
      <c r="V396" s="136"/>
      <c r="W396" s="136"/>
      <c r="X396" s="86"/>
      <c r="Y396" s="86"/>
      <c r="Z396" s="87"/>
      <c r="AA396" s="88"/>
      <c r="AB396" s="35"/>
      <c r="AC396" s="35"/>
      <c r="AD396" s="35"/>
    </row>
    <row r="397" spans="1:30" ht="14.25" customHeight="1" x14ac:dyDescent="0.25">
      <c r="A397" s="35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36"/>
      <c r="O397" s="85"/>
      <c r="P397" s="90"/>
      <c r="Q397" s="90"/>
      <c r="R397" s="136"/>
      <c r="S397" s="136"/>
      <c r="T397" s="136"/>
      <c r="U397" s="136"/>
      <c r="V397" s="136"/>
      <c r="W397" s="136"/>
      <c r="X397" s="86"/>
      <c r="Y397" s="86"/>
      <c r="Z397" s="87"/>
      <c r="AA397" s="88"/>
      <c r="AB397" s="35"/>
      <c r="AC397" s="35"/>
      <c r="AD397" s="35"/>
    </row>
    <row r="398" spans="1:30" ht="14.25" customHeight="1" x14ac:dyDescent="0.25">
      <c r="A398" s="35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36"/>
      <c r="O398" s="85"/>
      <c r="P398" s="90"/>
      <c r="Q398" s="90"/>
      <c r="R398" s="136"/>
      <c r="S398" s="136"/>
      <c r="T398" s="136"/>
      <c r="U398" s="136"/>
      <c r="V398" s="136"/>
      <c r="W398" s="136"/>
      <c r="X398" s="86"/>
      <c r="Y398" s="86"/>
      <c r="Z398" s="87"/>
      <c r="AA398" s="88"/>
      <c r="AB398" s="35"/>
      <c r="AC398" s="35"/>
      <c r="AD398" s="35"/>
    </row>
    <row r="399" spans="1:30" ht="14.25" customHeight="1" x14ac:dyDescent="0.25">
      <c r="A399" s="35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36"/>
      <c r="O399" s="85"/>
      <c r="P399" s="90"/>
      <c r="Q399" s="90"/>
      <c r="R399" s="136"/>
      <c r="S399" s="136"/>
      <c r="T399" s="136"/>
      <c r="U399" s="136"/>
      <c r="V399" s="136"/>
      <c r="W399" s="136"/>
      <c r="X399" s="86"/>
      <c r="Y399" s="86"/>
      <c r="Z399" s="87"/>
      <c r="AA399" s="88"/>
      <c r="AB399" s="35"/>
      <c r="AC399" s="35"/>
      <c r="AD399" s="35"/>
    </row>
    <row r="400" spans="1:30" ht="14.25" customHeight="1" x14ac:dyDescent="0.25">
      <c r="A400" s="35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36"/>
      <c r="O400" s="85"/>
      <c r="P400" s="90"/>
      <c r="Q400" s="90"/>
      <c r="R400" s="136"/>
      <c r="S400" s="136"/>
      <c r="T400" s="136"/>
      <c r="U400" s="136"/>
      <c r="V400" s="136"/>
      <c r="W400" s="136"/>
      <c r="X400" s="86"/>
      <c r="Y400" s="86"/>
      <c r="Z400" s="87"/>
      <c r="AA400" s="88"/>
      <c r="AB400" s="35"/>
      <c r="AC400" s="35"/>
      <c r="AD400" s="35"/>
    </row>
    <row r="401" spans="1:30" ht="14.25" customHeight="1" x14ac:dyDescent="0.25">
      <c r="A401" s="35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136"/>
      <c r="O401" s="85"/>
      <c r="P401" s="90"/>
      <c r="Q401" s="90"/>
      <c r="R401" s="136"/>
      <c r="S401" s="136"/>
      <c r="T401" s="136"/>
      <c r="U401" s="136"/>
      <c r="V401" s="136"/>
      <c r="W401" s="136"/>
      <c r="X401" s="86"/>
      <c r="Y401" s="86"/>
      <c r="Z401" s="87"/>
      <c r="AA401" s="88"/>
      <c r="AB401" s="35"/>
      <c r="AC401" s="35"/>
      <c r="AD401" s="35"/>
    </row>
    <row r="402" spans="1:30" ht="14.25" customHeight="1" x14ac:dyDescent="0.25">
      <c r="A402" s="35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136"/>
      <c r="O402" s="85"/>
      <c r="P402" s="90"/>
      <c r="Q402" s="90"/>
      <c r="R402" s="136"/>
      <c r="S402" s="136"/>
      <c r="T402" s="136"/>
      <c r="U402" s="136"/>
      <c r="V402" s="136"/>
      <c r="W402" s="136"/>
      <c r="X402" s="86"/>
      <c r="Y402" s="86"/>
      <c r="Z402" s="87"/>
      <c r="AA402" s="88"/>
      <c r="AB402" s="35"/>
      <c r="AC402" s="35"/>
      <c r="AD402" s="35"/>
    </row>
    <row r="403" spans="1:30" ht="14.25" customHeight="1" x14ac:dyDescent="0.25">
      <c r="A403" s="35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136"/>
      <c r="O403" s="85"/>
      <c r="P403" s="90"/>
      <c r="Q403" s="90"/>
      <c r="R403" s="136"/>
      <c r="S403" s="136"/>
      <c r="T403" s="136"/>
      <c r="U403" s="136"/>
      <c r="V403" s="136"/>
      <c r="W403" s="136"/>
      <c r="X403" s="86"/>
      <c r="Y403" s="86"/>
      <c r="Z403" s="87"/>
      <c r="AA403" s="88"/>
      <c r="AB403" s="35"/>
      <c r="AC403" s="35"/>
      <c r="AD403" s="35"/>
    </row>
    <row r="404" spans="1:30" ht="14.25" customHeight="1" x14ac:dyDescent="0.25">
      <c r="A404" s="35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136"/>
      <c r="O404" s="85"/>
      <c r="P404" s="90"/>
      <c r="Q404" s="90"/>
      <c r="R404" s="136"/>
      <c r="S404" s="136"/>
      <c r="T404" s="136"/>
      <c r="U404" s="136"/>
      <c r="V404" s="136"/>
      <c r="W404" s="136"/>
      <c r="X404" s="86"/>
      <c r="Y404" s="86"/>
      <c r="Z404" s="87"/>
      <c r="AA404" s="88"/>
      <c r="AB404" s="35"/>
      <c r="AC404" s="35"/>
      <c r="AD404" s="35"/>
    </row>
    <row r="405" spans="1:30" ht="14.25" customHeight="1" x14ac:dyDescent="0.25">
      <c r="A405" s="35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136"/>
      <c r="O405" s="85"/>
      <c r="P405" s="90"/>
      <c r="Q405" s="90"/>
      <c r="R405" s="136"/>
      <c r="S405" s="136"/>
      <c r="T405" s="136"/>
      <c r="U405" s="136"/>
      <c r="V405" s="136"/>
      <c r="W405" s="136"/>
      <c r="X405" s="86"/>
      <c r="Y405" s="86"/>
      <c r="Z405" s="87"/>
      <c r="AA405" s="88"/>
      <c r="AB405" s="35"/>
      <c r="AC405" s="35"/>
      <c r="AD405" s="35"/>
    </row>
    <row r="406" spans="1:30" ht="14.25" customHeight="1" x14ac:dyDescent="0.25">
      <c r="A406" s="35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136"/>
      <c r="O406" s="85"/>
      <c r="P406" s="90"/>
      <c r="Q406" s="90"/>
      <c r="R406" s="136"/>
      <c r="S406" s="136"/>
      <c r="T406" s="136"/>
      <c r="U406" s="136"/>
      <c r="V406" s="136"/>
      <c r="W406" s="136"/>
      <c r="X406" s="86"/>
      <c r="Y406" s="86"/>
      <c r="Z406" s="87"/>
      <c r="AA406" s="88"/>
      <c r="AB406" s="35"/>
      <c r="AC406" s="35"/>
      <c r="AD406" s="35"/>
    </row>
    <row r="407" spans="1:30" ht="14.25" customHeight="1" x14ac:dyDescent="0.25">
      <c r="A407" s="35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136"/>
      <c r="O407" s="85"/>
      <c r="P407" s="90"/>
      <c r="Q407" s="90"/>
      <c r="R407" s="136"/>
      <c r="S407" s="136"/>
      <c r="T407" s="136"/>
      <c r="U407" s="136"/>
      <c r="V407" s="136"/>
      <c r="W407" s="136"/>
      <c r="X407" s="86"/>
      <c r="Y407" s="86"/>
      <c r="Z407" s="87"/>
      <c r="AA407" s="88"/>
      <c r="AB407" s="35"/>
      <c r="AC407" s="35"/>
      <c r="AD407" s="35"/>
    </row>
    <row r="408" spans="1:30" ht="14.25" customHeight="1" x14ac:dyDescent="0.25">
      <c r="A408" s="35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136"/>
      <c r="O408" s="85"/>
      <c r="P408" s="90"/>
      <c r="Q408" s="90"/>
      <c r="R408" s="136"/>
      <c r="S408" s="136"/>
      <c r="T408" s="136"/>
      <c r="U408" s="136"/>
      <c r="V408" s="136"/>
      <c r="W408" s="136"/>
      <c r="X408" s="86"/>
      <c r="Y408" s="86"/>
      <c r="Z408" s="87"/>
      <c r="AA408" s="88"/>
      <c r="AB408" s="35"/>
      <c r="AC408" s="35"/>
      <c r="AD408" s="35"/>
    </row>
    <row r="409" spans="1:30" ht="14.25" customHeight="1" x14ac:dyDescent="0.25">
      <c r="A409" s="35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136"/>
      <c r="O409" s="85"/>
      <c r="P409" s="90"/>
      <c r="Q409" s="90"/>
      <c r="R409" s="136"/>
      <c r="S409" s="136"/>
      <c r="T409" s="136"/>
      <c r="U409" s="136"/>
      <c r="V409" s="136"/>
      <c r="W409" s="136"/>
      <c r="X409" s="86"/>
      <c r="Y409" s="86"/>
      <c r="Z409" s="87"/>
      <c r="AA409" s="88"/>
      <c r="AB409" s="35"/>
      <c r="AC409" s="35"/>
      <c r="AD409" s="35"/>
    </row>
    <row r="410" spans="1:30" ht="14.25" customHeight="1" x14ac:dyDescent="0.25">
      <c r="A410" s="35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136"/>
      <c r="O410" s="85"/>
      <c r="P410" s="90"/>
      <c r="Q410" s="90"/>
      <c r="R410" s="136"/>
      <c r="S410" s="136"/>
      <c r="T410" s="136"/>
      <c r="U410" s="136"/>
      <c r="V410" s="136"/>
      <c r="W410" s="136"/>
      <c r="X410" s="86"/>
      <c r="Y410" s="86"/>
      <c r="Z410" s="87"/>
      <c r="AA410" s="88"/>
      <c r="AB410" s="35"/>
      <c r="AC410" s="35"/>
      <c r="AD410" s="35"/>
    </row>
    <row r="411" spans="1:30" ht="14.25" customHeight="1" x14ac:dyDescent="0.25">
      <c r="A411" s="35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136"/>
      <c r="O411" s="85"/>
      <c r="P411" s="90"/>
      <c r="Q411" s="90"/>
      <c r="R411" s="136"/>
      <c r="S411" s="136"/>
      <c r="T411" s="136"/>
      <c r="U411" s="136"/>
      <c r="V411" s="136"/>
      <c r="W411" s="136"/>
      <c r="X411" s="86"/>
      <c r="Y411" s="86"/>
      <c r="Z411" s="87"/>
      <c r="AA411" s="88"/>
      <c r="AB411" s="35"/>
      <c r="AC411" s="35"/>
      <c r="AD411" s="35"/>
    </row>
    <row r="412" spans="1:30" ht="14.25" customHeight="1" x14ac:dyDescent="0.25">
      <c r="A412" s="35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136"/>
      <c r="O412" s="85"/>
      <c r="P412" s="90"/>
      <c r="Q412" s="90"/>
      <c r="R412" s="136"/>
      <c r="S412" s="136"/>
      <c r="T412" s="136"/>
      <c r="U412" s="136"/>
      <c r="V412" s="136"/>
      <c r="W412" s="136"/>
      <c r="X412" s="86"/>
      <c r="Y412" s="86"/>
      <c r="Z412" s="87"/>
      <c r="AA412" s="88"/>
      <c r="AB412" s="35"/>
      <c r="AC412" s="35"/>
      <c r="AD412" s="35"/>
    </row>
    <row r="413" spans="1:30" ht="14.25" customHeight="1" x14ac:dyDescent="0.25">
      <c r="A413" s="35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136"/>
      <c r="O413" s="85"/>
      <c r="P413" s="90"/>
      <c r="Q413" s="90"/>
      <c r="R413" s="136"/>
      <c r="S413" s="136"/>
      <c r="T413" s="136"/>
      <c r="U413" s="136"/>
      <c r="V413" s="136"/>
      <c r="W413" s="136"/>
      <c r="X413" s="86"/>
      <c r="Y413" s="86"/>
      <c r="Z413" s="87"/>
      <c r="AA413" s="88"/>
      <c r="AB413" s="35"/>
      <c r="AC413" s="35"/>
      <c r="AD413" s="35"/>
    </row>
    <row r="414" spans="1:30" ht="14.25" customHeight="1" x14ac:dyDescent="0.25">
      <c r="A414" s="35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136"/>
      <c r="O414" s="85"/>
      <c r="P414" s="90"/>
      <c r="Q414" s="90"/>
      <c r="R414" s="136"/>
      <c r="S414" s="136"/>
      <c r="T414" s="136"/>
      <c r="U414" s="136"/>
      <c r="V414" s="136"/>
      <c r="W414" s="136"/>
      <c r="X414" s="86"/>
      <c r="Y414" s="86"/>
      <c r="Z414" s="87"/>
      <c r="AA414" s="88"/>
      <c r="AB414" s="35"/>
      <c r="AC414" s="35"/>
      <c r="AD414" s="35"/>
    </row>
    <row r="415" spans="1:30" ht="14.25" customHeight="1" x14ac:dyDescent="0.25">
      <c r="A415" s="35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136"/>
      <c r="O415" s="85"/>
      <c r="P415" s="90"/>
      <c r="Q415" s="90"/>
      <c r="R415" s="136"/>
      <c r="S415" s="136"/>
      <c r="T415" s="136"/>
      <c r="U415" s="136"/>
      <c r="V415" s="136"/>
      <c r="W415" s="136"/>
      <c r="X415" s="86"/>
      <c r="Y415" s="86"/>
      <c r="Z415" s="87"/>
      <c r="AA415" s="88"/>
      <c r="AB415" s="35"/>
      <c r="AC415" s="35"/>
      <c r="AD415" s="35"/>
    </row>
    <row r="416" spans="1:30" ht="14.25" customHeight="1" x14ac:dyDescent="0.25">
      <c r="A416" s="35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36"/>
      <c r="O416" s="85"/>
      <c r="P416" s="90"/>
      <c r="Q416" s="90"/>
      <c r="R416" s="136"/>
      <c r="S416" s="136"/>
      <c r="T416" s="136"/>
      <c r="U416" s="136"/>
      <c r="V416" s="136"/>
      <c r="W416" s="136"/>
      <c r="X416" s="86"/>
      <c r="Y416" s="86"/>
      <c r="Z416" s="87"/>
      <c r="AA416" s="88"/>
      <c r="AB416" s="35"/>
      <c r="AC416" s="35"/>
      <c r="AD416" s="35"/>
    </row>
    <row r="417" spans="1:30" ht="14.25" customHeight="1" x14ac:dyDescent="0.25">
      <c r="A417" s="35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136"/>
      <c r="O417" s="85"/>
      <c r="P417" s="90"/>
      <c r="Q417" s="90"/>
      <c r="R417" s="136"/>
      <c r="S417" s="136"/>
      <c r="T417" s="136"/>
      <c r="U417" s="136"/>
      <c r="V417" s="136"/>
      <c r="W417" s="136"/>
      <c r="X417" s="86"/>
      <c r="Y417" s="86"/>
      <c r="Z417" s="87"/>
      <c r="AA417" s="88"/>
      <c r="AB417" s="35"/>
      <c r="AC417" s="35"/>
      <c r="AD417" s="35"/>
    </row>
    <row r="418" spans="1:30" ht="14.25" customHeight="1" x14ac:dyDescent="0.25">
      <c r="A418" s="35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36"/>
      <c r="O418" s="85"/>
      <c r="P418" s="90"/>
      <c r="Q418" s="90"/>
      <c r="R418" s="136"/>
      <c r="S418" s="136"/>
      <c r="T418" s="136"/>
      <c r="U418" s="136"/>
      <c r="V418" s="136"/>
      <c r="W418" s="136"/>
      <c r="X418" s="86"/>
      <c r="Y418" s="86"/>
      <c r="Z418" s="87"/>
      <c r="AA418" s="88"/>
      <c r="AB418" s="35"/>
      <c r="AC418" s="35"/>
      <c r="AD418" s="35"/>
    </row>
    <row r="419" spans="1:30" ht="14.25" customHeight="1" x14ac:dyDescent="0.25">
      <c r="A419" s="35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36"/>
      <c r="O419" s="85"/>
      <c r="P419" s="90"/>
      <c r="Q419" s="90"/>
      <c r="R419" s="136"/>
      <c r="S419" s="136"/>
      <c r="T419" s="136"/>
      <c r="U419" s="136"/>
      <c r="V419" s="136"/>
      <c r="W419" s="136"/>
      <c r="X419" s="86"/>
      <c r="Y419" s="86"/>
      <c r="Z419" s="87"/>
      <c r="AA419" s="88"/>
      <c r="AB419" s="35"/>
      <c r="AC419" s="35"/>
      <c r="AD419" s="35"/>
    </row>
    <row r="420" spans="1:30" ht="14.25" customHeight="1" x14ac:dyDescent="0.25">
      <c r="A420" s="35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36"/>
      <c r="O420" s="85"/>
      <c r="P420" s="90"/>
      <c r="Q420" s="90"/>
      <c r="R420" s="136"/>
      <c r="S420" s="136"/>
      <c r="T420" s="136"/>
      <c r="U420" s="136"/>
      <c r="V420" s="136"/>
      <c r="W420" s="136"/>
      <c r="X420" s="86"/>
      <c r="Y420" s="86"/>
      <c r="Z420" s="87"/>
      <c r="AA420" s="88"/>
      <c r="AB420" s="35"/>
      <c r="AC420" s="35"/>
      <c r="AD420" s="35"/>
    </row>
    <row r="421" spans="1:30" ht="14.25" customHeight="1" x14ac:dyDescent="0.25">
      <c r="A421" s="35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136"/>
      <c r="O421" s="85"/>
      <c r="P421" s="90"/>
      <c r="Q421" s="90"/>
      <c r="R421" s="136"/>
      <c r="S421" s="136"/>
      <c r="T421" s="136"/>
      <c r="U421" s="136"/>
      <c r="V421" s="136"/>
      <c r="W421" s="136"/>
      <c r="X421" s="86"/>
      <c r="Y421" s="86"/>
      <c r="Z421" s="87"/>
      <c r="AA421" s="88"/>
      <c r="AB421" s="35"/>
      <c r="AC421" s="35"/>
      <c r="AD421" s="35"/>
    </row>
    <row r="422" spans="1:30" ht="14.25" customHeight="1" x14ac:dyDescent="0.25">
      <c r="A422" s="35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36"/>
      <c r="O422" s="85"/>
      <c r="P422" s="90"/>
      <c r="Q422" s="90"/>
      <c r="R422" s="136"/>
      <c r="S422" s="136"/>
      <c r="T422" s="136"/>
      <c r="U422" s="136"/>
      <c r="V422" s="136"/>
      <c r="W422" s="136"/>
      <c r="X422" s="86"/>
      <c r="Y422" s="86"/>
      <c r="Z422" s="87"/>
      <c r="AA422" s="88"/>
      <c r="AB422" s="35"/>
      <c r="AC422" s="35"/>
      <c r="AD422" s="35"/>
    </row>
    <row r="423" spans="1:30" ht="14.25" customHeight="1" x14ac:dyDescent="0.25">
      <c r="A423" s="35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36"/>
      <c r="O423" s="85"/>
      <c r="P423" s="90"/>
      <c r="Q423" s="90"/>
      <c r="R423" s="136"/>
      <c r="S423" s="136"/>
      <c r="T423" s="136"/>
      <c r="U423" s="136"/>
      <c r="V423" s="136"/>
      <c r="W423" s="136"/>
      <c r="X423" s="86"/>
      <c r="Y423" s="86"/>
      <c r="Z423" s="87"/>
      <c r="AA423" s="88"/>
      <c r="AB423" s="35"/>
      <c r="AC423" s="35"/>
      <c r="AD423" s="35"/>
    </row>
    <row r="424" spans="1:30" ht="14.25" customHeight="1" x14ac:dyDescent="0.25">
      <c r="A424" s="35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136"/>
      <c r="O424" s="85"/>
      <c r="P424" s="90"/>
      <c r="Q424" s="90"/>
      <c r="R424" s="136"/>
      <c r="S424" s="136"/>
      <c r="T424" s="136"/>
      <c r="U424" s="136"/>
      <c r="V424" s="136"/>
      <c r="W424" s="136"/>
      <c r="X424" s="86"/>
      <c r="Y424" s="86"/>
      <c r="Z424" s="87"/>
      <c r="AA424" s="88"/>
      <c r="AB424" s="35"/>
      <c r="AC424" s="35"/>
      <c r="AD424" s="35"/>
    </row>
    <row r="425" spans="1:30" ht="14.25" customHeight="1" x14ac:dyDescent="0.25">
      <c r="A425" s="35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36"/>
      <c r="O425" s="85"/>
      <c r="P425" s="90"/>
      <c r="Q425" s="90"/>
      <c r="R425" s="136"/>
      <c r="S425" s="136"/>
      <c r="T425" s="136"/>
      <c r="U425" s="136"/>
      <c r="V425" s="136"/>
      <c r="W425" s="136"/>
      <c r="X425" s="86"/>
      <c r="Y425" s="86"/>
      <c r="Z425" s="87"/>
      <c r="AA425" s="88"/>
      <c r="AB425" s="35"/>
      <c r="AC425" s="35"/>
      <c r="AD425" s="35"/>
    </row>
    <row r="426" spans="1:30" ht="14.25" customHeight="1" x14ac:dyDescent="0.25">
      <c r="A426" s="35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36"/>
      <c r="O426" s="85"/>
      <c r="P426" s="90"/>
      <c r="Q426" s="90"/>
      <c r="R426" s="136"/>
      <c r="S426" s="136"/>
      <c r="T426" s="136"/>
      <c r="U426" s="136"/>
      <c r="V426" s="136"/>
      <c r="W426" s="136"/>
      <c r="X426" s="86"/>
      <c r="Y426" s="86"/>
      <c r="Z426" s="87"/>
      <c r="AA426" s="88"/>
      <c r="AB426" s="35"/>
      <c r="AC426" s="35"/>
      <c r="AD426" s="35"/>
    </row>
    <row r="427" spans="1:30" ht="14.25" customHeight="1" x14ac:dyDescent="0.25">
      <c r="A427" s="35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85"/>
      <c r="P427" s="90"/>
      <c r="Q427" s="90"/>
      <c r="R427" s="136"/>
      <c r="S427" s="136"/>
      <c r="T427" s="136"/>
      <c r="U427" s="136"/>
      <c r="V427" s="136"/>
      <c r="W427" s="136"/>
      <c r="X427" s="86"/>
      <c r="Y427" s="86"/>
      <c r="Z427" s="87"/>
      <c r="AA427" s="88"/>
      <c r="AB427" s="35"/>
      <c r="AC427" s="35"/>
      <c r="AD427" s="35"/>
    </row>
    <row r="428" spans="1:30" ht="14.25" customHeight="1" x14ac:dyDescent="0.25">
      <c r="A428" s="35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36"/>
      <c r="O428" s="85"/>
      <c r="P428" s="90"/>
      <c r="Q428" s="90"/>
      <c r="R428" s="136"/>
      <c r="S428" s="136"/>
      <c r="T428" s="136"/>
      <c r="U428" s="136"/>
      <c r="V428" s="136"/>
      <c r="W428" s="136"/>
      <c r="X428" s="86"/>
      <c r="Y428" s="86"/>
      <c r="Z428" s="87"/>
      <c r="AA428" s="88"/>
      <c r="AB428" s="35"/>
      <c r="AC428" s="35"/>
      <c r="AD428" s="35"/>
    </row>
    <row r="429" spans="1:30" ht="14.25" customHeight="1" x14ac:dyDescent="0.25">
      <c r="A429" s="35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36"/>
      <c r="O429" s="85"/>
      <c r="P429" s="90"/>
      <c r="Q429" s="90"/>
      <c r="R429" s="136"/>
      <c r="S429" s="136"/>
      <c r="T429" s="136"/>
      <c r="U429" s="136"/>
      <c r="V429" s="136"/>
      <c r="W429" s="136"/>
      <c r="X429" s="86"/>
      <c r="Y429" s="86"/>
      <c r="Z429" s="87"/>
      <c r="AA429" s="88"/>
      <c r="AB429" s="35"/>
      <c r="AC429" s="35"/>
      <c r="AD429" s="35"/>
    </row>
    <row r="430" spans="1:30" ht="14.25" customHeight="1" x14ac:dyDescent="0.25">
      <c r="A430" s="35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85"/>
      <c r="P430" s="90"/>
      <c r="Q430" s="90"/>
      <c r="R430" s="136"/>
      <c r="S430" s="136"/>
      <c r="T430" s="136"/>
      <c r="U430" s="136"/>
      <c r="V430" s="136"/>
      <c r="W430" s="136"/>
      <c r="X430" s="86"/>
      <c r="Y430" s="86"/>
      <c r="Z430" s="87"/>
      <c r="AA430" s="88"/>
      <c r="AB430" s="35"/>
      <c r="AC430" s="35"/>
      <c r="AD430" s="35"/>
    </row>
    <row r="431" spans="1:30" ht="14.25" customHeight="1" x14ac:dyDescent="0.25">
      <c r="A431" s="35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36"/>
      <c r="O431" s="85"/>
      <c r="P431" s="90"/>
      <c r="Q431" s="90"/>
      <c r="R431" s="136"/>
      <c r="S431" s="136"/>
      <c r="T431" s="136"/>
      <c r="U431" s="136"/>
      <c r="V431" s="136"/>
      <c r="W431" s="136"/>
      <c r="X431" s="86"/>
      <c r="Y431" s="86"/>
      <c r="Z431" s="87"/>
      <c r="AA431" s="88"/>
      <c r="AB431" s="35"/>
      <c r="AC431" s="35"/>
      <c r="AD431" s="35"/>
    </row>
    <row r="432" spans="1:30" ht="14.25" customHeight="1" x14ac:dyDescent="0.25">
      <c r="A432" s="35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36"/>
      <c r="O432" s="85"/>
      <c r="P432" s="90"/>
      <c r="Q432" s="90"/>
      <c r="R432" s="136"/>
      <c r="S432" s="136"/>
      <c r="T432" s="136"/>
      <c r="U432" s="136"/>
      <c r="V432" s="136"/>
      <c r="W432" s="136"/>
      <c r="X432" s="86"/>
      <c r="Y432" s="86"/>
      <c r="Z432" s="87"/>
      <c r="AA432" s="88"/>
      <c r="AB432" s="35"/>
      <c r="AC432" s="35"/>
      <c r="AD432" s="35"/>
    </row>
    <row r="433" spans="1:30" ht="14.25" customHeight="1" x14ac:dyDescent="0.25">
      <c r="A433" s="35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36"/>
      <c r="O433" s="85"/>
      <c r="P433" s="90"/>
      <c r="Q433" s="90"/>
      <c r="R433" s="136"/>
      <c r="S433" s="136"/>
      <c r="T433" s="136"/>
      <c r="U433" s="136"/>
      <c r="V433" s="136"/>
      <c r="W433" s="136"/>
      <c r="X433" s="86"/>
      <c r="Y433" s="86"/>
      <c r="Z433" s="87"/>
      <c r="AA433" s="88"/>
      <c r="AB433" s="35"/>
      <c r="AC433" s="35"/>
      <c r="AD433" s="35"/>
    </row>
    <row r="434" spans="1:30" ht="14.25" customHeight="1" x14ac:dyDescent="0.25">
      <c r="A434" s="35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36"/>
      <c r="O434" s="85"/>
      <c r="P434" s="90"/>
      <c r="Q434" s="90"/>
      <c r="R434" s="136"/>
      <c r="S434" s="136"/>
      <c r="T434" s="136"/>
      <c r="U434" s="136"/>
      <c r="V434" s="136"/>
      <c r="W434" s="136"/>
      <c r="X434" s="86"/>
      <c r="Y434" s="86"/>
      <c r="Z434" s="87"/>
      <c r="AA434" s="88"/>
      <c r="AB434" s="35"/>
      <c r="AC434" s="35"/>
      <c r="AD434" s="35"/>
    </row>
    <row r="435" spans="1:30" ht="14.25" customHeight="1" x14ac:dyDescent="0.25">
      <c r="A435" s="35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36"/>
      <c r="O435" s="85"/>
      <c r="P435" s="90"/>
      <c r="Q435" s="90"/>
      <c r="R435" s="136"/>
      <c r="S435" s="136"/>
      <c r="T435" s="136"/>
      <c r="U435" s="136"/>
      <c r="V435" s="136"/>
      <c r="W435" s="136"/>
      <c r="X435" s="86"/>
      <c r="Y435" s="86"/>
      <c r="Z435" s="87"/>
      <c r="AA435" s="88"/>
      <c r="AB435" s="35"/>
      <c r="AC435" s="35"/>
      <c r="AD435" s="35"/>
    </row>
    <row r="436" spans="1:30" ht="14.25" customHeight="1" x14ac:dyDescent="0.25">
      <c r="A436" s="35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36"/>
      <c r="O436" s="85"/>
      <c r="P436" s="90"/>
      <c r="Q436" s="90"/>
      <c r="R436" s="136"/>
      <c r="S436" s="136"/>
      <c r="T436" s="136"/>
      <c r="U436" s="136"/>
      <c r="V436" s="136"/>
      <c r="W436" s="136"/>
      <c r="X436" s="86"/>
      <c r="Y436" s="86"/>
      <c r="Z436" s="87"/>
      <c r="AA436" s="88"/>
      <c r="AB436" s="35"/>
      <c r="AC436" s="35"/>
      <c r="AD436" s="35"/>
    </row>
    <row r="437" spans="1:30" ht="14.25" customHeight="1" x14ac:dyDescent="0.25">
      <c r="A437" s="35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36"/>
      <c r="O437" s="85"/>
      <c r="P437" s="90"/>
      <c r="Q437" s="90"/>
      <c r="R437" s="136"/>
      <c r="S437" s="136"/>
      <c r="T437" s="136"/>
      <c r="U437" s="136"/>
      <c r="V437" s="136"/>
      <c r="W437" s="136"/>
      <c r="X437" s="86"/>
      <c r="Y437" s="86"/>
      <c r="Z437" s="87"/>
      <c r="AA437" s="88"/>
      <c r="AB437" s="35"/>
      <c r="AC437" s="35"/>
      <c r="AD437" s="35"/>
    </row>
    <row r="438" spans="1:30" ht="14.25" customHeight="1" x14ac:dyDescent="0.25">
      <c r="A438" s="35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36"/>
      <c r="O438" s="85"/>
      <c r="P438" s="90"/>
      <c r="Q438" s="90"/>
      <c r="R438" s="136"/>
      <c r="S438" s="136"/>
      <c r="T438" s="136"/>
      <c r="U438" s="136"/>
      <c r="V438" s="136"/>
      <c r="W438" s="136"/>
      <c r="X438" s="86"/>
      <c r="Y438" s="86"/>
      <c r="Z438" s="87"/>
      <c r="AA438" s="88"/>
      <c r="AB438" s="35"/>
      <c r="AC438" s="35"/>
      <c r="AD438" s="35"/>
    </row>
    <row r="439" spans="1:30" ht="14.25" customHeight="1" x14ac:dyDescent="0.25">
      <c r="A439" s="35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136"/>
      <c r="O439" s="85"/>
      <c r="P439" s="90"/>
      <c r="Q439" s="90"/>
      <c r="R439" s="136"/>
      <c r="S439" s="136"/>
      <c r="T439" s="136"/>
      <c r="U439" s="136"/>
      <c r="V439" s="136"/>
      <c r="W439" s="136"/>
      <c r="X439" s="86"/>
      <c r="Y439" s="86"/>
      <c r="Z439" s="87"/>
      <c r="AA439" s="88"/>
      <c r="AB439" s="35"/>
      <c r="AC439" s="35"/>
      <c r="AD439" s="35"/>
    </row>
    <row r="440" spans="1:30" ht="14.25" customHeight="1" x14ac:dyDescent="0.25">
      <c r="A440" s="35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36"/>
      <c r="O440" s="85"/>
      <c r="P440" s="90"/>
      <c r="Q440" s="90"/>
      <c r="R440" s="136"/>
      <c r="S440" s="136"/>
      <c r="T440" s="136"/>
      <c r="U440" s="136"/>
      <c r="V440" s="136"/>
      <c r="W440" s="136"/>
      <c r="X440" s="86"/>
      <c r="Y440" s="86"/>
      <c r="Z440" s="87"/>
      <c r="AA440" s="88"/>
      <c r="AB440" s="35"/>
      <c r="AC440" s="35"/>
      <c r="AD440" s="35"/>
    </row>
    <row r="441" spans="1:30" ht="14.25" customHeight="1" x14ac:dyDescent="0.25">
      <c r="A441" s="35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36"/>
      <c r="O441" s="85"/>
      <c r="P441" s="90"/>
      <c r="Q441" s="90"/>
      <c r="R441" s="136"/>
      <c r="S441" s="136"/>
      <c r="T441" s="136"/>
      <c r="U441" s="136"/>
      <c r="V441" s="136"/>
      <c r="W441" s="136"/>
      <c r="X441" s="86"/>
      <c r="Y441" s="86"/>
      <c r="Z441" s="87"/>
      <c r="AA441" s="88"/>
      <c r="AB441" s="35"/>
      <c r="AC441" s="35"/>
      <c r="AD441" s="35"/>
    </row>
    <row r="442" spans="1:30" ht="14.25" customHeight="1" x14ac:dyDescent="0.25">
      <c r="A442" s="35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36"/>
      <c r="O442" s="85"/>
      <c r="P442" s="90"/>
      <c r="Q442" s="90"/>
      <c r="R442" s="136"/>
      <c r="S442" s="136"/>
      <c r="T442" s="136"/>
      <c r="U442" s="136"/>
      <c r="V442" s="136"/>
      <c r="W442" s="136"/>
      <c r="X442" s="86"/>
      <c r="Y442" s="86"/>
      <c r="Z442" s="87"/>
      <c r="AA442" s="88"/>
      <c r="AB442" s="35"/>
      <c r="AC442" s="35"/>
      <c r="AD442" s="35"/>
    </row>
    <row r="443" spans="1:30" ht="14.25" customHeight="1" x14ac:dyDescent="0.25">
      <c r="A443" s="35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36"/>
      <c r="O443" s="85"/>
      <c r="P443" s="90"/>
      <c r="Q443" s="90"/>
      <c r="R443" s="136"/>
      <c r="S443" s="136"/>
      <c r="T443" s="136"/>
      <c r="U443" s="136"/>
      <c r="V443" s="136"/>
      <c r="W443" s="136"/>
      <c r="X443" s="86"/>
      <c r="Y443" s="86"/>
      <c r="Z443" s="87"/>
      <c r="AA443" s="88"/>
      <c r="AB443" s="35"/>
      <c r="AC443" s="35"/>
      <c r="AD443" s="35"/>
    </row>
    <row r="444" spans="1:30" ht="14.25" customHeight="1" x14ac:dyDescent="0.25">
      <c r="A444" s="35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36"/>
      <c r="O444" s="85"/>
      <c r="P444" s="90"/>
      <c r="Q444" s="90"/>
      <c r="R444" s="136"/>
      <c r="S444" s="136"/>
      <c r="T444" s="136"/>
      <c r="U444" s="136"/>
      <c r="V444" s="136"/>
      <c r="W444" s="136"/>
      <c r="X444" s="86"/>
      <c r="Y444" s="86"/>
      <c r="Z444" s="87"/>
      <c r="AA444" s="88"/>
      <c r="AB444" s="35"/>
      <c r="AC444" s="35"/>
      <c r="AD444" s="35"/>
    </row>
    <row r="445" spans="1:30" ht="14.25" customHeight="1" x14ac:dyDescent="0.25">
      <c r="A445" s="35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36"/>
      <c r="O445" s="85"/>
      <c r="P445" s="90"/>
      <c r="Q445" s="90"/>
      <c r="R445" s="136"/>
      <c r="S445" s="136"/>
      <c r="T445" s="136"/>
      <c r="U445" s="136"/>
      <c r="V445" s="136"/>
      <c r="W445" s="136"/>
      <c r="X445" s="86"/>
      <c r="Y445" s="86"/>
      <c r="Z445" s="87"/>
      <c r="AA445" s="88"/>
      <c r="AB445" s="35"/>
      <c r="AC445" s="35"/>
      <c r="AD445" s="35"/>
    </row>
    <row r="446" spans="1:30" ht="14.25" customHeight="1" x14ac:dyDescent="0.25">
      <c r="A446" s="35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36"/>
      <c r="O446" s="85"/>
      <c r="P446" s="90"/>
      <c r="Q446" s="90"/>
      <c r="R446" s="136"/>
      <c r="S446" s="136"/>
      <c r="T446" s="136"/>
      <c r="U446" s="136"/>
      <c r="V446" s="136"/>
      <c r="W446" s="136"/>
      <c r="X446" s="86"/>
      <c r="Y446" s="86"/>
      <c r="Z446" s="87"/>
      <c r="AA446" s="88"/>
      <c r="AB446" s="35"/>
      <c r="AC446" s="35"/>
      <c r="AD446" s="35"/>
    </row>
    <row r="447" spans="1:30" ht="14.25" customHeight="1" x14ac:dyDescent="0.25">
      <c r="A447" s="35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136"/>
      <c r="O447" s="85"/>
      <c r="P447" s="90"/>
      <c r="Q447" s="90"/>
      <c r="R447" s="136"/>
      <c r="S447" s="136"/>
      <c r="T447" s="136"/>
      <c r="U447" s="136"/>
      <c r="V447" s="136"/>
      <c r="W447" s="136"/>
      <c r="X447" s="86"/>
      <c r="Y447" s="86"/>
      <c r="Z447" s="87"/>
      <c r="AA447" s="88"/>
      <c r="AB447" s="35"/>
      <c r="AC447" s="35"/>
      <c r="AD447" s="35"/>
    </row>
    <row r="448" spans="1:30" ht="14.25" customHeight="1" x14ac:dyDescent="0.25">
      <c r="A448" s="35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36"/>
      <c r="O448" s="85"/>
      <c r="P448" s="90"/>
      <c r="Q448" s="90"/>
      <c r="R448" s="136"/>
      <c r="S448" s="136"/>
      <c r="T448" s="136"/>
      <c r="U448" s="136"/>
      <c r="V448" s="136"/>
      <c r="W448" s="136"/>
      <c r="X448" s="86"/>
      <c r="Y448" s="86"/>
      <c r="Z448" s="87"/>
      <c r="AA448" s="88"/>
      <c r="AB448" s="35"/>
      <c r="AC448" s="35"/>
      <c r="AD448" s="35"/>
    </row>
    <row r="449" spans="1:30" ht="14.25" customHeight="1" x14ac:dyDescent="0.25">
      <c r="A449" s="35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36"/>
      <c r="O449" s="85"/>
      <c r="P449" s="90"/>
      <c r="Q449" s="90"/>
      <c r="R449" s="136"/>
      <c r="S449" s="136"/>
      <c r="T449" s="136"/>
      <c r="U449" s="136"/>
      <c r="V449" s="136"/>
      <c r="W449" s="136"/>
      <c r="X449" s="86"/>
      <c r="Y449" s="86"/>
      <c r="Z449" s="87"/>
      <c r="AA449" s="88"/>
      <c r="AB449" s="35"/>
      <c r="AC449" s="35"/>
      <c r="AD449" s="35"/>
    </row>
    <row r="450" spans="1:30" ht="14.25" customHeight="1" x14ac:dyDescent="0.25">
      <c r="A450" s="35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36"/>
      <c r="O450" s="85"/>
      <c r="P450" s="90"/>
      <c r="Q450" s="90"/>
      <c r="R450" s="136"/>
      <c r="S450" s="136"/>
      <c r="T450" s="136"/>
      <c r="U450" s="136"/>
      <c r="V450" s="136"/>
      <c r="W450" s="136"/>
      <c r="X450" s="86"/>
      <c r="Y450" s="86"/>
      <c r="Z450" s="87"/>
      <c r="AA450" s="88"/>
      <c r="AB450" s="35"/>
      <c r="AC450" s="35"/>
      <c r="AD450" s="35"/>
    </row>
    <row r="451" spans="1:30" ht="14.25" customHeight="1" x14ac:dyDescent="0.25">
      <c r="A451" s="35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36"/>
      <c r="O451" s="85"/>
      <c r="P451" s="90"/>
      <c r="Q451" s="90"/>
      <c r="R451" s="136"/>
      <c r="S451" s="136"/>
      <c r="T451" s="136"/>
      <c r="U451" s="136"/>
      <c r="V451" s="136"/>
      <c r="W451" s="136"/>
      <c r="X451" s="86"/>
      <c r="Y451" s="86"/>
      <c r="Z451" s="87"/>
      <c r="AA451" s="88"/>
      <c r="AB451" s="35"/>
      <c r="AC451" s="35"/>
      <c r="AD451" s="35"/>
    </row>
    <row r="452" spans="1:30" ht="14.25" customHeight="1" x14ac:dyDescent="0.25">
      <c r="A452" s="35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136"/>
      <c r="O452" s="85"/>
      <c r="P452" s="90"/>
      <c r="Q452" s="90"/>
      <c r="R452" s="136"/>
      <c r="S452" s="136"/>
      <c r="T452" s="136"/>
      <c r="U452" s="136"/>
      <c r="V452" s="136"/>
      <c r="W452" s="136"/>
      <c r="X452" s="86"/>
      <c r="Y452" s="86"/>
      <c r="Z452" s="87"/>
      <c r="AA452" s="88"/>
      <c r="AB452" s="35"/>
      <c r="AC452" s="35"/>
      <c r="AD452" s="35"/>
    </row>
    <row r="453" spans="1:30" ht="14.25" customHeight="1" x14ac:dyDescent="0.25">
      <c r="A453" s="35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136"/>
      <c r="O453" s="85"/>
      <c r="P453" s="90"/>
      <c r="Q453" s="90"/>
      <c r="R453" s="136"/>
      <c r="S453" s="136"/>
      <c r="T453" s="136"/>
      <c r="U453" s="136"/>
      <c r="V453" s="136"/>
      <c r="W453" s="136"/>
      <c r="X453" s="86"/>
      <c r="Y453" s="86"/>
      <c r="Z453" s="87"/>
      <c r="AA453" s="88"/>
      <c r="AB453" s="35"/>
      <c r="AC453" s="35"/>
      <c r="AD453" s="35"/>
    </row>
    <row r="454" spans="1:30" ht="14.25" customHeight="1" x14ac:dyDescent="0.25">
      <c r="A454" s="35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136"/>
      <c r="O454" s="85"/>
      <c r="P454" s="90"/>
      <c r="Q454" s="90"/>
      <c r="R454" s="136"/>
      <c r="S454" s="136"/>
      <c r="T454" s="136"/>
      <c r="U454" s="136"/>
      <c r="V454" s="136"/>
      <c r="W454" s="136"/>
      <c r="X454" s="86"/>
      <c r="Y454" s="86"/>
      <c r="Z454" s="87"/>
      <c r="AA454" s="88"/>
      <c r="AB454" s="35"/>
      <c r="AC454" s="35"/>
      <c r="AD454" s="35"/>
    </row>
    <row r="455" spans="1:30" ht="14.25" customHeight="1" x14ac:dyDescent="0.25">
      <c r="A455" s="35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36"/>
      <c r="O455" s="85"/>
      <c r="P455" s="90"/>
      <c r="Q455" s="90"/>
      <c r="R455" s="136"/>
      <c r="S455" s="136"/>
      <c r="T455" s="136"/>
      <c r="U455" s="136"/>
      <c r="V455" s="136"/>
      <c r="W455" s="136"/>
      <c r="X455" s="86"/>
      <c r="Y455" s="86"/>
      <c r="Z455" s="87"/>
      <c r="AA455" s="88"/>
      <c r="AB455" s="35"/>
      <c r="AC455" s="35"/>
      <c r="AD455" s="35"/>
    </row>
    <row r="456" spans="1:30" ht="14.25" customHeight="1" x14ac:dyDescent="0.25">
      <c r="A456" s="35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136"/>
      <c r="O456" s="85"/>
      <c r="P456" s="90"/>
      <c r="Q456" s="90"/>
      <c r="R456" s="136"/>
      <c r="S456" s="136"/>
      <c r="T456" s="136"/>
      <c r="U456" s="136"/>
      <c r="V456" s="136"/>
      <c r="W456" s="136"/>
      <c r="X456" s="86"/>
      <c r="Y456" s="86"/>
      <c r="Z456" s="87"/>
      <c r="AA456" s="88"/>
      <c r="AB456" s="35"/>
      <c r="AC456" s="35"/>
      <c r="AD456" s="35"/>
    </row>
    <row r="457" spans="1:30" ht="14.25" customHeight="1" x14ac:dyDescent="0.25">
      <c r="A457" s="35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36"/>
      <c r="O457" s="85"/>
      <c r="P457" s="90"/>
      <c r="Q457" s="90"/>
      <c r="R457" s="136"/>
      <c r="S457" s="136"/>
      <c r="T457" s="136"/>
      <c r="U457" s="136"/>
      <c r="V457" s="136"/>
      <c r="W457" s="136"/>
      <c r="X457" s="86"/>
      <c r="Y457" s="86"/>
      <c r="Z457" s="87"/>
      <c r="AA457" s="88"/>
      <c r="AB457" s="35"/>
      <c r="AC457" s="35"/>
      <c r="AD457" s="35"/>
    </row>
    <row r="458" spans="1:30" ht="14.25" customHeight="1" x14ac:dyDescent="0.25">
      <c r="A458" s="35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36"/>
      <c r="O458" s="85"/>
      <c r="P458" s="90"/>
      <c r="Q458" s="90"/>
      <c r="R458" s="136"/>
      <c r="S458" s="136"/>
      <c r="T458" s="136"/>
      <c r="U458" s="136"/>
      <c r="V458" s="136"/>
      <c r="W458" s="136"/>
      <c r="X458" s="86"/>
      <c r="Y458" s="86"/>
      <c r="Z458" s="87"/>
      <c r="AA458" s="88"/>
      <c r="AB458" s="35"/>
      <c r="AC458" s="35"/>
      <c r="AD458" s="35"/>
    </row>
    <row r="459" spans="1:30" ht="14.25" customHeight="1" x14ac:dyDescent="0.25">
      <c r="A459" s="35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36"/>
      <c r="O459" s="85"/>
      <c r="P459" s="90"/>
      <c r="Q459" s="90"/>
      <c r="R459" s="136"/>
      <c r="S459" s="136"/>
      <c r="T459" s="136"/>
      <c r="U459" s="136"/>
      <c r="V459" s="136"/>
      <c r="W459" s="136"/>
      <c r="X459" s="86"/>
      <c r="Y459" s="86"/>
      <c r="Z459" s="87"/>
      <c r="AA459" s="88"/>
      <c r="AB459" s="35"/>
      <c r="AC459" s="35"/>
      <c r="AD459" s="35"/>
    </row>
    <row r="460" spans="1:30" ht="14.25" customHeight="1" x14ac:dyDescent="0.25">
      <c r="A460" s="35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36"/>
      <c r="O460" s="85"/>
      <c r="P460" s="90"/>
      <c r="Q460" s="90"/>
      <c r="R460" s="136"/>
      <c r="S460" s="136"/>
      <c r="T460" s="136"/>
      <c r="U460" s="136"/>
      <c r="V460" s="136"/>
      <c r="W460" s="136"/>
      <c r="X460" s="86"/>
      <c r="Y460" s="86"/>
      <c r="Z460" s="87"/>
      <c r="AA460" s="88"/>
      <c r="AB460" s="35"/>
      <c r="AC460" s="35"/>
      <c r="AD460" s="35"/>
    </row>
    <row r="461" spans="1:30" ht="14.25" customHeight="1" x14ac:dyDescent="0.25">
      <c r="A461" s="35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36"/>
      <c r="O461" s="85"/>
      <c r="P461" s="90"/>
      <c r="Q461" s="90"/>
      <c r="R461" s="136"/>
      <c r="S461" s="136"/>
      <c r="T461" s="136"/>
      <c r="U461" s="136"/>
      <c r="V461" s="136"/>
      <c r="W461" s="136"/>
      <c r="X461" s="86"/>
      <c r="Y461" s="86"/>
      <c r="Z461" s="87"/>
      <c r="AA461" s="88"/>
      <c r="AB461" s="35"/>
      <c r="AC461" s="35"/>
      <c r="AD461" s="35"/>
    </row>
    <row r="462" spans="1:30" ht="14.25" customHeight="1" x14ac:dyDescent="0.25">
      <c r="A462" s="35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36"/>
      <c r="O462" s="85"/>
      <c r="P462" s="90"/>
      <c r="Q462" s="90"/>
      <c r="R462" s="136"/>
      <c r="S462" s="136"/>
      <c r="T462" s="136"/>
      <c r="U462" s="136"/>
      <c r="V462" s="136"/>
      <c r="W462" s="136"/>
      <c r="X462" s="86"/>
      <c r="Y462" s="86"/>
      <c r="Z462" s="87"/>
      <c r="AA462" s="88"/>
      <c r="AB462" s="35"/>
      <c r="AC462" s="35"/>
      <c r="AD462" s="35"/>
    </row>
    <row r="463" spans="1:30" ht="14.25" customHeight="1" x14ac:dyDescent="0.25">
      <c r="A463" s="35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36"/>
      <c r="O463" s="85"/>
      <c r="P463" s="90"/>
      <c r="Q463" s="90"/>
      <c r="R463" s="136"/>
      <c r="S463" s="136"/>
      <c r="T463" s="136"/>
      <c r="U463" s="136"/>
      <c r="V463" s="136"/>
      <c r="W463" s="136"/>
      <c r="X463" s="86"/>
      <c r="Y463" s="86"/>
      <c r="Z463" s="87"/>
      <c r="AA463" s="88"/>
      <c r="AB463" s="35"/>
      <c r="AC463" s="35"/>
      <c r="AD463" s="35"/>
    </row>
    <row r="464" spans="1:30" ht="14.25" customHeight="1" x14ac:dyDescent="0.25">
      <c r="A464" s="35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36"/>
      <c r="O464" s="85"/>
      <c r="P464" s="90"/>
      <c r="Q464" s="90"/>
      <c r="R464" s="136"/>
      <c r="S464" s="136"/>
      <c r="T464" s="136"/>
      <c r="U464" s="136"/>
      <c r="V464" s="136"/>
      <c r="W464" s="136"/>
      <c r="X464" s="86"/>
      <c r="Y464" s="86"/>
      <c r="Z464" s="87"/>
      <c r="AA464" s="88"/>
      <c r="AB464" s="35"/>
      <c r="AC464" s="35"/>
      <c r="AD464" s="35"/>
    </row>
    <row r="465" spans="1:30" ht="14.25" customHeight="1" x14ac:dyDescent="0.25">
      <c r="A465" s="35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36"/>
      <c r="O465" s="85"/>
      <c r="P465" s="90"/>
      <c r="Q465" s="90"/>
      <c r="R465" s="136"/>
      <c r="S465" s="136"/>
      <c r="T465" s="136"/>
      <c r="U465" s="136"/>
      <c r="V465" s="136"/>
      <c r="W465" s="136"/>
      <c r="X465" s="86"/>
      <c r="Y465" s="86"/>
      <c r="Z465" s="87"/>
      <c r="AA465" s="88"/>
      <c r="AB465" s="35"/>
      <c r="AC465" s="35"/>
      <c r="AD465" s="35"/>
    </row>
    <row r="466" spans="1:30" ht="14.25" customHeight="1" x14ac:dyDescent="0.25">
      <c r="A466" s="35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36"/>
      <c r="O466" s="85"/>
      <c r="P466" s="90"/>
      <c r="Q466" s="90"/>
      <c r="R466" s="136"/>
      <c r="S466" s="136"/>
      <c r="T466" s="136"/>
      <c r="U466" s="136"/>
      <c r="V466" s="136"/>
      <c r="W466" s="136"/>
      <c r="X466" s="86"/>
      <c r="Y466" s="86"/>
      <c r="Z466" s="87"/>
      <c r="AA466" s="88"/>
      <c r="AB466" s="35"/>
      <c r="AC466" s="35"/>
      <c r="AD466" s="35"/>
    </row>
    <row r="467" spans="1:30" ht="14.25" customHeight="1" x14ac:dyDescent="0.25">
      <c r="A467" s="35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85"/>
      <c r="P467" s="90"/>
      <c r="Q467" s="90"/>
      <c r="R467" s="136"/>
      <c r="S467" s="136"/>
      <c r="T467" s="136"/>
      <c r="U467" s="136"/>
      <c r="V467" s="136"/>
      <c r="W467" s="136"/>
      <c r="X467" s="86"/>
      <c r="Y467" s="86"/>
      <c r="Z467" s="87"/>
      <c r="AA467" s="88"/>
      <c r="AB467" s="35"/>
      <c r="AC467" s="35"/>
      <c r="AD467" s="35"/>
    </row>
    <row r="468" spans="1:30" ht="14.25" customHeight="1" x14ac:dyDescent="0.25">
      <c r="A468" s="35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136"/>
      <c r="O468" s="85"/>
      <c r="P468" s="90"/>
      <c r="Q468" s="90"/>
      <c r="R468" s="136"/>
      <c r="S468" s="136"/>
      <c r="T468" s="136"/>
      <c r="U468" s="136"/>
      <c r="V468" s="136"/>
      <c r="W468" s="136"/>
      <c r="X468" s="86"/>
      <c r="Y468" s="86"/>
      <c r="Z468" s="87"/>
      <c r="AA468" s="88"/>
      <c r="AB468" s="35"/>
      <c r="AC468" s="35"/>
      <c r="AD468" s="35"/>
    </row>
    <row r="469" spans="1:30" ht="14.25" customHeight="1" x14ac:dyDescent="0.25">
      <c r="A469" s="35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36"/>
      <c r="O469" s="85"/>
      <c r="P469" s="90"/>
      <c r="Q469" s="90"/>
      <c r="R469" s="136"/>
      <c r="S469" s="136"/>
      <c r="T469" s="136"/>
      <c r="U469" s="136"/>
      <c r="V469" s="136"/>
      <c r="W469" s="136"/>
      <c r="X469" s="86"/>
      <c r="Y469" s="86"/>
      <c r="Z469" s="87"/>
      <c r="AA469" s="88"/>
      <c r="AB469" s="35"/>
      <c r="AC469" s="35"/>
      <c r="AD469" s="35"/>
    </row>
    <row r="470" spans="1:30" ht="14.25" customHeight="1" x14ac:dyDescent="0.25">
      <c r="A470" s="35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36"/>
      <c r="O470" s="85"/>
      <c r="P470" s="90"/>
      <c r="Q470" s="90"/>
      <c r="R470" s="136"/>
      <c r="S470" s="136"/>
      <c r="T470" s="136"/>
      <c r="U470" s="136"/>
      <c r="V470" s="136"/>
      <c r="W470" s="136"/>
      <c r="X470" s="86"/>
      <c r="Y470" s="86"/>
      <c r="Z470" s="87"/>
      <c r="AA470" s="88"/>
      <c r="AB470" s="35"/>
      <c r="AC470" s="35"/>
      <c r="AD470" s="35"/>
    </row>
    <row r="471" spans="1:30" ht="14.25" customHeight="1" x14ac:dyDescent="0.25">
      <c r="A471" s="35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36"/>
      <c r="O471" s="85"/>
      <c r="P471" s="90"/>
      <c r="Q471" s="90"/>
      <c r="R471" s="136"/>
      <c r="S471" s="136"/>
      <c r="T471" s="136"/>
      <c r="U471" s="136"/>
      <c r="V471" s="136"/>
      <c r="W471" s="136"/>
      <c r="X471" s="86"/>
      <c r="Y471" s="86"/>
      <c r="Z471" s="87"/>
      <c r="AA471" s="88"/>
      <c r="AB471" s="35"/>
      <c r="AC471" s="35"/>
      <c r="AD471" s="35"/>
    </row>
    <row r="472" spans="1:30" ht="14.25" customHeight="1" x14ac:dyDescent="0.25">
      <c r="A472" s="35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36"/>
      <c r="O472" s="85"/>
      <c r="P472" s="90"/>
      <c r="Q472" s="90"/>
      <c r="R472" s="136"/>
      <c r="S472" s="136"/>
      <c r="T472" s="136"/>
      <c r="U472" s="136"/>
      <c r="V472" s="136"/>
      <c r="W472" s="136"/>
      <c r="X472" s="86"/>
      <c r="Y472" s="86"/>
      <c r="Z472" s="87"/>
      <c r="AA472" s="88"/>
      <c r="AB472" s="35"/>
      <c r="AC472" s="35"/>
      <c r="AD472" s="35"/>
    </row>
    <row r="473" spans="1:30" ht="14.25" customHeight="1" x14ac:dyDescent="0.25">
      <c r="A473" s="35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36"/>
      <c r="O473" s="85"/>
      <c r="P473" s="90"/>
      <c r="Q473" s="90"/>
      <c r="R473" s="136"/>
      <c r="S473" s="136"/>
      <c r="T473" s="136"/>
      <c r="U473" s="136"/>
      <c r="V473" s="136"/>
      <c r="W473" s="136"/>
      <c r="X473" s="86"/>
      <c r="Y473" s="86"/>
      <c r="Z473" s="87"/>
      <c r="AA473" s="88"/>
      <c r="AB473" s="35"/>
      <c r="AC473" s="35"/>
      <c r="AD473" s="35"/>
    </row>
    <row r="474" spans="1:30" ht="14.25" customHeight="1" x14ac:dyDescent="0.25">
      <c r="A474" s="35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36"/>
      <c r="O474" s="85"/>
      <c r="P474" s="90"/>
      <c r="Q474" s="90"/>
      <c r="R474" s="136"/>
      <c r="S474" s="136"/>
      <c r="T474" s="136"/>
      <c r="U474" s="136"/>
      <c r="V474" s="136"/>
      <c r="W474" s="136"/>
      <c r="X474" s="86"/>
      <c r="Y474" s="86"/>
      <c r="Z474" s="87"/>
      <c r="AA474" s="88"/>
      <c r="AB474" s="35"/>
      <c r="AC474" s="35"/>
      <c r="AD474" s="35"/>
    </row>
    <row r="475" spans="1:30" ht="14.25" customHeight="1" x14ac:dyDescent="0.25">
      <c r="A475" s="35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36"/>
      <c r="O475" s="85"/>
      <c r="P475" s="90"/>
      <c r="Q475" s="90"/>
      <c r="R475" s="136"/>
      <c r="S475" s="136"/>
      <c r="T475" s="136"/>
      <c r="U475" s="136"/>
      <c r="V475" s="136"/>
      <c r="W475" s="136"/>
      <c r="X475" s="86"/>
      <c r="Y475" s="86"/>
      <c r="Z475" s="87"/>
      <c r="AA475" s="88"/>
      <c r="AB475" s="35"/>
      <c r="AC475" s="35"/>
      <c r="AD475" s="35"/>
    </row>
    <row r="476" spans="1:30" ht="14.25" customHeight="1" x14ac:dyDescent="0.25">
      <c r="A476" s="35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85"/>
      <c r="P476" s="90"/>
      <c r="Q476" s="90"/>
      <c r="R476" s="136"/>
      <c r="S476" s="136"/>
      <c r="T476" s="136"/>
      <c r="U476" s="136"/>
      <c r="V476" s="136"/>
      <c r="W476" s="136"/>
      <c r="X476" s="86"/>
      <c r="Y476" s="86"/>
      <c r="Z476" s="87"/>
      <c r="AA476" s="88"/>
      <c r="AB476" s="35"/>
      <c r="AC476" s="35"/>
      <c r="AD476" s="35"/>
    </row>
    <row r="477" spans="1:30" ht="14.25" customHeight="1" x14ac:dyDescent="0.25">
      <c r="A477" s="35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136"/>
      <c r="O477" s="85"/>
      <c r="P477" s="90"/>
      <c r="Q477" s="90"/>
      <c r="R477" s="136"/>
      <c r="S477" s="136"/>
      <c r="T477" s="136"/>
      <c r="U477" s="136"/>
      <c r="V477" s="136"/>
      <c r="W477" s="136"/>
      <c r="X477" s="86"/>
      <c r="Y477" s="86"/>
      <c r="Z477" s="87"/>
      <c r="AA477" s="88"/>
      <c r="AB477" s="35"/>
      <c r="AC477" s="35"/>
      <c r="AD477" s="35"/>
    </row>
    <row r="478" spans="1:30" ht="14.25" customHeight="1" x14ac:dyDescent="0.25">
      <c r="A478" s="35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36"/>
      <c r="O478" s="85"/>
      <c r="P478" s="90"/>
      <c r="Q478" s="90"/>
      <c r="R478" s="136"/>
      <c r="S478" s="136"/>
      <c r="T478" s="136"/>
      <c r="U478" s="136"/>
      <c r="V478" s="136"/>
      <c r="W478" s="136"/>
      <c r="X478" s="86"/>
      <c r="Y478" s="86"/>
      <c r="Z478" s="87"/>
      <c r="AA478" s="88"/>
      <c r="AB478" s="35"/>
      <c r="AC478" s="35"/>
      <c r="AD478" s="35"/>
    </row>
    <row r="479" spans="1:30" ht="14.25" customHeight="1" x14ac:dyDescent="0.25">
      <c r="A479" s="35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36"/>
      <c r="O479" s="85"/>
      <c r="P479" s="90"/>
      <c r="Q479" s="90"/>
      <c r="R479" s="136"/>
      <c r="S479" s="136"/>
      <c r="T479" s="136"/>
      <c r="U479" s="136"/>
      <c r="V479" s="136"/>
      <c r="W479" s="136"/>
      <c r="X479" s="86"/>
      <c r="Y479" s="86"/>
      <c r="Z479" s="87"/>
      <c r="AA479" s="88"/>
      <c r="AB479" s="35"/>
      <c r="AC479" s="35"/>
      <c r="AD479" s="35"/>
    </row>
    <row r="480" spans="1:30" ht="14.25" customHeight="1" x14ac:dyDescent="0.25">
      <c r="A480" s="35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36"/>
      <c r="O480" s="85"/>
      <c r="P480" s="90"/>
      <c r="Q480" s="90"/>
      <c r="R480" s="136"/>
      <c r="S480" s="136"/>
      <c r="T480" s="136"/>
      <c r="U480" s="136"/>
      <c r="V480" s="136"/>
      <c r="W480" s="136"/>
      <c r="X480" s="86"/>
      <c r="Y480" s="86"/>
      <c r="Z480" s="87"/>
      <c r="AA480" s="88"/>
      <c r="AB480" s="35"/>
      <c r="AC480" s="35"/>
      <c r="AD480" s="35"/>
    </row>
    <row r="481" spans="1:30" ht="14.25" customHeight="1" x14ac:dyDescent="0.25">
      <c r="A481" s="35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36"/>
      <c r="O481" s="85"/>
      <c r="P481" s="90"/>
      <c r="Q481" s="90"/>
      <c r="R481" s="136"/>
      <c r="S481" s="136"/>
      <c r="T481" s="136"/>
      <c r="U481" s="136"/>
      <c r="V481" s="136"/>
      <c r="W481" s="136"/>
      <c r="X481" s="86"/>
      <c r="Y481" s="86"/>
      <c r="Z481" s="87"/>
      <c r="AA481" s="88"/>
      <c r="AB481" s="35"/>
      <c r="AC481" s="35"/>
      <c r="AD481" s="35"/>
    </row>
    <row r="482" spans="1:30" ht="14.25" customHeight="1" x14ac:dyDescent="0.25">
      <c r="A482" s="35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136"/>
      <c r="O482" s="85"/>
      <c r="P482" s="90"/>
      <c r="Q482" s="90"/>
      <c r="R482" s="136"/>
      <c r="S482" s="136"/>
      <c r="T482" s="136"/>
      <c r="U482" s="136"/>
      <c r="V482" s="136"/>
      <c r="W482" s="136"/>
      <c r="X482" s="86"/>
      <c r="Y482" s="86"/>
      <c r="Z482" s="87"/>
      <c r="AA482" s="88"/>
      <c r="AB482" s="35"/>
      <c r="AC482" s="35"/>
      <c r="AD482" s="35"/>
    </row>
    <row r="483" spans="1:30" ht="14.25" customHeight="1" x14ac:dyDescent="0.25">
      <c r="A483" s="35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136"/>
      <c r="O483" s="85"/>
      <c r="P483" s="90"/>
      <c r="Q483" s="90"/>
      <c r="R483" s="136"/>
      <c r="S483" s="136"/>
      <c r="T483" s="136"/>
      <c r="U483" s="136"/>
      <c r="V483" s="136"/>
      <c r="W483" s="136"/>
      <c r="X483" s="86"/>
      <c r="Y483" s="86"/>
      <c r="Z483" s="87"/>
      <c r="AA483" s="88"/>
      <c r="AB483" s="35"/>
      <c r="AC483" s="35"/>
      <c r="AD483" s="35"/>
    </row>
    <row r="484" spans="1:30" ht="14.25" customHeight="1" x14ac:dyDescent="0.25">
      <c r="A484" s="35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136"/>
      <c r="O484" s="85"/>
      <c r="P484" s="90"/>
      <c r="Q484" s="90"/>
      <c r="R484" s="136"/>
      <c r="S484" s="136"/>
      <c r="T484" s="136"/>
      <c r="U484" s="136"/>
      <c r="V484" s="136"/>
      <c r="W484" s="136"/>
      <c r="X484" s="86"/>
      <c r="Y484" s="86"/>
      <c r="Z484" s="87"/>
      <c r="AA484" s="88"/>
      <c r="AB484" s="35"/>
      <c r="AC484" s="35"/>
      <c r="AD484" s="35"/>
    </row>
    <row r="485" spans="1:30" ht="14.25" customHeight="1" x14ac:dyDescent="0.25">
      <c r="A485" s="35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136"/>
      <c r="O485" s="85"/>
      <c r="P485" s="90"/>
      <c r="Q485" s="90"/>
      <c r="R485" s="136"/>
      <c r="S485" s="136"/>
      <c r="T485" s="136"/>
      <c r="U485" s="136"/>
      <c r="V485" s="136"/>
      <c r="W485" s="136"/>
      <c r="X485" s="86"/>
      <c r="Y485" s="86"/>
      <c r="Z485" s="87"/>
      <c r="AA485" s="88"/>
      <c r="AB485" s="35"/>
      <c r="AC485" s="35"/>
      <c r="AD485" s="35"/>
    </row>
    <row r="486" spans="1:30" ht="14.25" customHeight="1" x14ac:dyDescent="0.25">
      <c r="A486" s="35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36"/>
      <c r="O486" s="85"/>
      <c r="P486" s="90"/>
      <c r="Q486" s="90"/>
      <c r="R486" s="136"/>
      <c r="S486" s="136"/>
      <c r="T486" s="136"/>
      <c r="U486" s="136"/>
      <c r="V486" s="136"/>
      <c r="W486" s="136"/>
      <c r="X486" s="86"/>
      <c r="Y486" s="86"/>
      <c r="Z486" s="87"/>
      <c r="AA486" s="88"/>
      <c r="AB486" s="35"/>
      <c r="AC486" s="35"/>
      <c r="AD486" s="35"/>
    </row>
    <row r="487" spans="1:30" ht="14.25" customHeight="1" x14ac:dyDescent="0.25">
      <c r="A487" s="35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136"/>
      <c r="O487" s="85"/>
      <c r="P487" s="90"/>
      <c r="Q487" s="90"/>
      <c r="R487" s="136"/>
      <c r="S487" s="136"/>
      <c r="T487" s="136"/>
      <c r="U487" s="136"/>
      <c r="V487" s="136"/>
      <c r="W487" s="136"/>
      <c r="X487" s="86"/>
      <c r="Y487" s="86"/>
      <c r="Z487" s="87"/>
      <c r="AA487" s="88"/>
      <c r="AB487" s="35"/>
      <c r="AC487" s="35"/>
      <c r="AD487" s="35"/>
    </row>
    <row r="488" spans="1:30" ht="14.25" customHeight="1" x14ac:dyDescent="0.25">
      <c r="A488" s="35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136"/>
      <c r="O488" s="85"/>
      <c r="P488" s="90"/>
      <c r="Q488" s="90"/>
      <c r="R488" s="136"/>
      <c r="S488" s="136"/>
      <c r="T488" s="136"/>
      <c r="U488" s="136"/>
      <c r="V488" s="136"/>
      <c r="W488" s="136"/>
      <c r="X488" s="86"/>
      <c r="Y488" s="86"/>
      <c r="Z488" s="87"/>
      <c r="AA488" s="88"/>
      <c r="AB488" s="35"/>
      <c r="AC488" s="35"/>
      <c r="AD488" s="35"/>
    </row>
    <row r="489" spans="1:30" ht="14.25" customHeight="1" x14ac:dyDescent="0.25">
      <c r="A489" s="35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136"/>
      <c r="O489" s="85"/>
      <c r="P489" s="90"/>
      <c r="Q489" s="90"/>
      <c r="R489" s="136"/>
      <c r="S489" s="136"/>
      <c r="T489" s="136"/>
      <c r="U489" s="136"/>
      <c r="V489" s="136"/>
      <c r="W489" s="136"/>
      <c r="X489" s="86"/>
      <c r="Y489" s="86"/>
      <c r="Z489" s="87"/>
      <c r="AA489" s="88"/>
      <c r="AB489" s="35"/>
      <c r="AC489" s="35"/>
      <c r="AD489" s="35"/>
    </row>
    <row r="490" spans="1:30" ht="14.25" customHeight="1" x14ac:dyDescent="0.25">
      <c r="A490" s="35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136"/>
      <c r="O490" s="85"/>
      <c r="P490" s="90"/>
      <c r="Q490" s="90"/>
      <c r="R490" s="136"/>
      <c r="S490" s="136"/>
      <c r="T490" s="136"/>
      <c r="U490" s="136"/>
      <c r="V490" s="136"/>
      <c r="W490" s="136"/>
      <c r="X490" s="86"/>
      <c r="Y490" s="86"/>
      <c r="Z490" s="87"/>
      <c r="AA490" s="88"/>
      <c r="AB490" s="35"/>
      <c r="AC490" s="35"/>
      <c r="AD490" s="35"/>
    </row>
    <row r="491" spans="1:30" ht="14.25" customHeight="1" x14ac:dyDescent="0.25">
      <c r="A491" s="35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136"/>
      <c r="O491" s="85"/>
      <c r="P491" s="90"/>
      <c r="Q491" s="90"/>
      <c r="R491" s="136"/>
      <c r="S491" s="136"/>
      <c r="T491" s="136"/>
      <c r="U491" s="136"/>
      <c r="V491" s="136"/>
      <c r="W491" s="136"/>
      <c r="X491" s="86"/>
      <c r="Y491" s="86"/>
      <c r="Z491" s="87"/>
      <c r="AA491" s="88"/>
      <c r="AB491" s="35"/>
      <c r="AC491" s="35"/>
      <c r="AD491" s="35"/>
    </row>
    <row r="492" spans="1:30" ht="14.25" customHeight="1" x14ac:dyDescent="0.25">
      <c r="A492" s="35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136"/>
      <c r="O492" s="85"/>
      <c r="P492" s="90"/>
      <c r="Q492" s="90"/>
      <c r="R492" s="136"/>
      <c r="S492" s="136"/>
      <c r="T492" s="136"/>
      <c r="U492" s="136"/>
      <c r="V492" s="136"/>
      <c r="W492" s="136"/>
      <c r="X492" s="86"/>
      <c r="Y492" s="86"/>
      <c r="Z492" s="87"/>
      <c r="AA492" s="88"/>
      <c r="AB492" s="35"/>
      <c r="AC492" s="35"/>
      <c r="AD492" s="35"/>
    </row>
    <row r="493" spans="1:30" ht="14.25" customHeight="1" x14ac:dyDescent="0.25">
      <c r="A493" s="35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136"/>
      <c r="O493" s="85"/>
      <c r="P493" s="90"/>
      <c r="Q493" s="90"/>
      <c r="R493" s="136"/>
      <c r="S493" s="136"/>
      <c r="T493" s="136"/>
      <c r="U493" s="136"/>
      <c r="V493" s="136"/>
      <c r="W493" s="136"/>
      <c r="X493" s="86"/>
      <c r="Y493" s="86"/>
      <c r="Z493" s="87"/>
      <c r="AA493" s="88"/>
      <c r="AB493" s="35"/>
      <c r="AC493" s="35"/>
      <c r="AD493" s="35"/>
    </row>
    <row r="494" spans="1:30" ht="14.25" customHeight="1" x14ac:dyDescent="0.25">
      <c r="A494" s="35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36"/>
      <c r="O494" s="85"/>
      <c r="P494" s="90"/>
      <c r="Q494" s="90"/>
      <c r="R494" s="136"/>
      <c r="S494" s="136"/>
      <c r="T494" s="136"/>
      <c r="U494" s="136"/>
      <c r="V494" s="136"/>
      <c r="W494" s="136"/>
      <c r="X494" s="86"/>
      <c r="Y494" s="86"/>
      <c r="Z494" s="87"/>
      <c r="AA494" s="88"/>
      <c r="AB494" s="35"/>
      <c r="AC494" s="35"/>
      <c r="AD494" s="35"/>
    </row>
    <row r="495" spans="1:30" ht="14.25" customHeight="1" x14ac:dyDescent="0.25">
      <c r="A495" s="35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136"/>
      <c r="O495" s="85"/>
      <c r="P495" s="90"/>
      <c r="Q495" s="90"/>
      <c r="R495" s="136"/>
      <c r="S495" s="136"/>
      <c r="T495" s="136"/>
      <c r="U495" s="136"/>
      <c r="V495" s="136"/>
      <c r="W495" s="136"/>
      <c r="X495" s="86"/>
      <c r="Y495" s="86"/>
      <c r="Z495" s="87"/>
      <c r="AA495" s="88"/>
      <c r="AB495" s="35"/>
      <c r="AC495" s="35"/>
      <c r="AD495" s="35"/>
    </row>
    <row r="496" spans="1:30" ht="14.25" customHeight="1" x14ac:dyDescent="0.25">
      <c r="A496" s="35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136"/>
      <c r="O496" s="85"/>
      <c r="P496" s="90"/>
      <c r="Q496" s="90"/>
      <c r="R496" s="136"/>
      <c r="S496" s="136"/>
      <c r="T496" s="136"/>
      <c r="U496" s="136"/>
      <c r="V496" s="136"/>
      <c r="W496" s="136"/>
      <c r="X496" s="86"/>
      <c r="Y496" s="86"/>
      <c r="Z496" s="87"/>
      <c r="AA496" s="88"/>
      <c r="AB496" s="35"/>
      <c r="AC496" s="35"/>
      <c r="AD496" s="35"/>
    </row>
    <row r="497" spans="1:30" ht="14.25" customHeight="1" x14ac:dyDescent="0.25">
      <c r="A497" s="35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36"/>
      <c r="O497" s="85"/>
      <c r="P497" s="90"/>
      <c r="Q497" s="90"/>
      <c r="R497" s="136"/>
      <c r="S497" s="136"/>
      <c r="T497" s="136"/>
      <c r="U497" s="136"/>
      <c r="V497" s="136"/>
      <c r="W497" s="136"/>
      <c r="X497" s="86"/>
      <c r="Y497" s="86"/>
      <c r="Z497" s="87"/>
      <c r="AA497" s="88"/>
      <c r="AB497" s="35"/>
      <c r="AC497" s="35"/>
      <c r="AD497" s="35"/>
    </row>
    <row r="498" spans="1:30" ht="14.25" customHeight="1" x14ac:dyDescent="0.25">
      <c r="A498" s="35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36"/>
      <c r="O498" s="85"/>
      <c r="P498" s="90"/>
      <c r="Q498" s="90"/>
      <c r="R498" s="136"/>
      <c r="S498" s="136"/>
      <c r="T498" s="136"/>
      <c r="U498" s="136"/>
      <c r="V498" s="136"/>
      <c r="W498" s="136"/>
      <c r="X498" s="86"/>
      <c r="Y498" s="86"/>
      <c r="Z498" s="87"/>
      <c r="AA498" s="88"/>
      <c r="AB498" s="35"/>
      <c r="AC498" s="35"/>
      <c r="AD498" s="35"/>
    </row>
    <row r="499" spans="1:30" ht="14.25" customHeight="1" x14ac:dyDescent="0.25">
      <c r="A499" s="35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136"/>
      <c r="O499" s="85"/>
      <c r="P499" s="90"/>
      <c r="Q499" s="90"/>
      <c r="R499" s="136"/>
      <c r="S499" s="136"/>
      <c r="T499" s="136"/>
      <c r="U499" s="136"/>
      <c r="V499" s="136"/>
      <c r="W499" s="136"/>
      <c r="X499" s="86"/>
      <c r="Y499" s="86"/>
      <c r="Z499" s="87"/>
      <c r="AA499" s="88"/>
      <c r="AB499" s="35"/>
      <c r="AC499" s="35"/>
      <c r="AD499" s="35"/>
    </row>
    <row r="500" spans="1:30" ht="14.25" customHeight="1" x14ac:dyDescent="0.25">
      <c r="A500" s="35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136"/>
      <c r="O500" s="85"/>
      <c r="P500" s="90"/>
      <c r="Q500" s="90"/>
      <c r="R500" s="136"/>
      <c r="S500" s="136"/>
      <c r="T500" s="136"/>
      <c r="U500" s="136"/>
      <c r="V500" s="136"/>
      <c r="W500" s="136"/>
      <c r="X500" s="86"/>
      <c r="Y500" s="86"/>
      <c r="Z500" s="87"/>
      <c r="AA500" s="88"/>
      <c r="AB500" s="35"/>
      <c r="AC500" s="35"/>
      <c r="AD500" s="35"/>
    </row>
    <row r="501" spans="1:30" ht="14.25" customHeight="1" x14ac:dyDescent="0.25">
      <c r="A501" s="35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136"/>
      <c r="O501" s="85"/>
      <c r="P501" s="90"/>
      <c r="Q501" s="90"/>
      <c r="R501" s="136"/>
      <c r="S501" s="136"/>
      <c r="T501" s="136"/>
      <c r="U501" s="136"/>
      <c r="V501" s="136"/>
      <c r="W501" s="136"/>
      <c r="X501" s="86"/>
      <c r="Y501" s="86"/>
      <c r="Z501" s="87"/>
      <c r="AA501" s="88"/>
      <c r="AB501" s="35"/>
      <c r="AC501" s="35"/>
      <c r="AD501" s="35"/>
    </row>
    <row r="502" spans="1:30" ht="14.25" customHeight="1" x14ac:dyDescent="0.25">
      <c r="A502" s="35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136"/>
      <c r="O502" s="85"/>
      <c r="P502" s="90"/>
      <c r="Q502" s="90"/>
      <c r="R502" s="136"/>
      <c r="S502" s="136"/>
      <c r="T502" s="136"/>
      <c r="U502" s="136"/>
      <c r="V502" s="136"/>
      <c r="W502" s="136"/>
      <c r="X502" s="86"/>
      <c r="Y502" s="86"/>
      <c r="Z502" s="87"/>
      <c r="AA502" s="88"/>
      <c r="AB502" s="35"/>
      <c r="AC502" s="35"/>
      <c r="AD502" s="35"/>
    </row>
    <row r="503" spans="1:30" ht="14.25" customHeight="1" x14ac:dyDescent="0.25">
      <c r="A503" s="35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136"/>
      <c r="O503" s="85"/>
      <c r="P503" s="90"/>
      <c r="Q503" s="90"/>
      <c r="R503" s="136"/>
      <c r="S503" s="136"/>
      <c r="T503" s="136"/>
      <c r="U503" s="136"/>
      <c r="V503" s="136"/>
      <c r="W503" s="136"/>
      <c r="X503" s="86"/>
      <c r="Y503" s="86"/>
      <c r="Z503" s="87"/>
      <c r="AA503" s="88"/>
      <c r="AB503" s="35"/>
      <c r="AC503" s="35"/>
      <c r="AD503" s="35"/>
    </row>
    <row r="504" spans="1:30" ht="14.25" customHeight="1" x14ac:dyDescent="0.25">
      <c r="A504" s="35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136"/>
      <c r="O504" s="85"/>
      <c r="P504" s="90"/>
      <c r="Q504" s="90"/>
      <c r="R504" s="136"/>
      <c r="S504" s="136"/>
      <c r="T504" s="136"/>
      <c r="U504" s="136"/>
      <c r="V504" s="136"/>
      <c r="W504" s="136"/>
      <c r="X504" s="86"/>
      <c r="Y504" s="86"/>
      <c r="Z504" s="87"/>
      <c r="AA504" s="88"/>
      <c r="AB504" s="35"/>
      <c r="AC504" s="35"/>
      <c r="AD504" s="35"/>
    </row>
    <row r="505" spans="1:30" ht="14.25" customHeight="1" x14ac:dyDescent="0.25">
      <c r="A505" s="35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136"/>
      <c r="O505" s="85"/>
      <c r="P505" s="90"/>
      <c r="Q505" s="90"/>
      <c r="R505" s="136"/>
      <c r="S505" s="136"/>
      <c r="T505" s="136"/>
      <c r="U505" s="136"/>
      <c r="V505" s="136"/>
      <c r="W505" s="136"/>
      <c r="X505" s="86"/>
      <c r="Y505" s="86"/>
      <c r="Z505" s="87"/>
      <c r="AA505" s="88"/>
      <c r="AB505" s="35"/>
      <c r="AC505" s="35"/>
      <c r="AD505" s="35"/>
    </row>
    <row r="506" spans="1:30" ht="14.25" customHeight="1" x14ac:dyDescent="0.25">
      <c r="A506" s="35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136"/>
      <c r="O506" s="85"/>
      <c r="P506" s="90"/>
      <c r="Q506" s="90"/>
      <c r="R506" s="136"/>
      <c r="S506" s="136"/>
      <c r="T506" s="136"/>
      <c r="U506" s="136"/>
      <c r="V506" s="136"/>
      <c r="W506" s="136"/>
      <c r="X506" s="86"/>
      <c r="Y506" s="86"/>
      <c r="Z506" s="87"/>
      <c r="AA506" s="88"/>
      <c r="AB506" s="35"/>
      <c r="AC506" s="35"/>
      <c r="AD506" s="35"/>
    </row>
    <row r="507" spans="1:30" ht="14.25" customHeight="1" x14ac:dyDescent="0.25">
      <c r="A507" s="35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136"/>
      <c r="O507" s="85"/>
      <c r="P507" s="90"/>
      <c r="Q507" s="90"/>
      <c r="R507" s="136"/>
      <c r="S507" s="136"/>
      <c r="T507" s="136"/>
      <c r="U507" s="136"/>
      <c r="V507" s="136"/>
      <c r="W507" s="136"/>
      <c r="X507" s="86"/>
      <c r="Y507" s="86"/>
      <c r="Z507" s="87"/>
      <c r="AA507" s="88"/>
      <c r="AB507" s="35"/>
      <c r="AC507" s="35"/>
      <c r="AD507" s="35"/>
    </row>
    <row r="508" spans="1:30" ht="14.25" customHeight="1" x14ac:dyDescent="0.25">
      <c r="A508" s="35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136"/>
      <c r="O508" s="85"/>
      <c r="P508" s="90"/>
      <c r="Q508" s="90"/>
      <c r="R508" s="136"/>
      <c r="S508" s="136"/>
      <c r="T508" s="136"/>
      <c r="U508" s="136"/>
      <c r="V508" s="136"/>
      <c r="W508" s="136"/>
      <c r="X508" s="86"/>
      <c r="Y508" s="86"/>
      <c r="Z508" s="87"/>
      <c r="AA508" s="88"/>
      <c r="AB508" s="35"/>
      <c r="AC508" s="35"/>
      <c r="AD508" s="35"/>
    </row>
    <row r="509" spans="1:30" ht="14.25" customHeight="1" x14ac:dyDescent="0.25">
      <c r="A509" s="35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136"/>
      <c r="O509" s="85"/>
      <c r="P509" s="90"/>
      <c r="Q509" s="90"/>
      <c r="R509" s="136"/>
      <c r="S509" s="136"/>
      <c r="T509" s="136"/>
      <c r="U509" s="136"/>
      <c r="V509" s="136"/>
      <c r="W509" s="136"/>
      <c r="X509" s="86"/>
      <c r="Y509" s="86"/>
      <c r="Z509" s="87"/>
      <c r="AA509" s="88"/>
      <c r="AB509" s="35"/>
      <c r="AC509" s="35"/>
      <c r="AD509" s="35"/>
    </row>
    <row r="510" spans="1:30" ht="14.25" customHeight="1" x14ac:dyDescent="0.25">
      <c r="A510" s="35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136"/>
      <c r="O510" s="85"/>
      <c r="P510" s="90"/>
      <c r="Q510" s="90"/>
      <c r="R510" s="136"/>
      <c r="S510" s="136"/>
      <c r="T510" s="136"/>
      <c r="U510" s="136"/>
      <c r="V510" s="136"/>
      <c r="W510" s="136"/>
      <c r="X510" s="86"/>
      <c r="Y510" s="86"/>
      <c r="Z510" s="87"/>
      <c r="AA510" s="88"/>
      <c r="AB510" s="35"/>
      <c r="AC510" s="35"/>
      <c r="AD510" s="35"/>
    </row>
    <row r="511" spans="1:30" ht="14.25" customHeight="1" x14ac:dyDescent="0.25">
      <c r="A511" s="35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136"/>
      <c r="O511" s="85"/>
      <c r="P511" s="90"/>
      <c r="Q511" s="90"/>
      <c r="R511" s="136"/>
      <c r="S511" s="136"/>
      <c r="T511" s="136"/>
      <c r="U511" s="136"/>
      <c r="V511" s="136"/>
      <c r="W511" s="136"/>
      <c r="X511" s="86"/>
      <c r="Y511" s="86"/>
      <c r="Z511" s="87"/>
      <c r="AA511" s="88"/>
      <c r="AB511" s="35"/>
      <c r="AC511" s="35"/>
      <c r="AD511" s="35"/>
    </row>
    <row r="512" spans="1:30" ht="14.25" customHeight="1" x14ac:dyDescent="0.25">
      <c r="A512" s="35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136"/>
      <c r="O512" s="85"/>
      <c r="P512" s="90"/>
      <c r="Q512" s="90"/>
      <c r="R512" s="136"/>
      <c r="S512" s="136"/>
      <c r="T512" s="136"/>
      <c r="U512" s="136"/>
      <c r="V512" s="136"/>
      <c r="W512" s="136"/>
      <c r="X512" s="86"/>
      <c r="Y512" s="86"/>
      <c r="Z512" s="87"/>
      <c r="AA512" s="88"/>
      <c r="AB512" s="35"/>
      <c r="AC512" s="35"/>
      <c r="AD512" s="35"/>
    </row>
    <row r="513" spans="1:30" ht="14.25" customHeight="1" x14ac:dyDescent="0.25">
      <c r="A513" s="35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136"/>
      <c r="O513" s="85"/>
      <c r="P513" s="90"/>
      <c r="Q513" s="90"/>
      <c r="R513" s="136"/>
      <c r="S513" s="136"/>
      <c r="T513" s="136"/>
      <c r="U513" s="136"/>
      <c r="V513" s="136"/>
      <c r="W513" s="136"/>
      <c r="X513" s="86"/>
      <c r="Y513" s="86"/>
      <c r="Z513" s="87"/>
      <c r="AA513" s="88"/>
      <c r="AB513" s="35"/>
      <c r="AC513" s="35"/>
      <c r="AD513" s="35"/>
    </row>
    <row r="514" spans="1:30" ht="14.25" customHeight="1" x14ac:dyDescent="0.25">
      <c r="A514" s="35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136"/>
      <c r="O514" s="85"/>
      <c r="P514" s="90"/>
      <c r="Q514" s="90"/>
      <c r="R514" s="136"/>
      <c r="S514" s="136"/>
      <c r="T514" s="136"/>
      <c r="U514" s="136"/>
      <c r="V514" s="136"/>
      <c r="W514" s="136"/>
      <c r="X514" s="86"/>
      <c r="Y514" s="86"/>
      <c r="Z514" s="87"/>
      <c r="AA514" s="88"/>
      <c r="AB514" s="35"/>
      <c r="AC514" s="35"/>
      <c r="AD514" s="35"/>
    </row>
    <row r="515" spans="1:30" ht="14.25" customHeight="1" x14ac:dyDescent="0.25">
      <c r="A515" s="35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36"/>
      <c r="O515" s="85"/>
      <c r="P515" s="90"/>
      <c r="Q515" s="90"/>
      <c r="R515" s="136"/>
      <c r="S515" s="136"/>
      <c r="T515" s="136"/>
      <c r="U515" s="136"/>
      <c r="V515" s="136"/>
      <c r="W515" s="136"/>
      <c r="X515" s="86"/>
      <c r="Y515" s="86"/>
      <c r="Z515" s="87"/>
      <c r="AA515" s="88"/>
      <c r="AB515" s="35"/>
      <c r="AC515" s="35"/>
      <c r="AD515" s="35"/>
    </row>
    <row r="516" spans="1:30" ht="14.25" customHeight="1" x14ac:dyDescent="0.25">
      <c r="A516" s="35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136"/>
      <c r="O516" s="85"/>
      <c r="P516" s="90"/>
      <c r="Q516" s="90"/>
      <c r="R516" s="136"/>
      <c r="S516" s="136"/>
      <c r="T516" s="136"/>
      <c r="U516" s="136"/>
      <c r="V516" s="136"/>
      <c r="W516" s="136"/>
      <c r="X516" s="86"/>
      <c r="Y516" s="86"/>
      <c r="Z516" s="87"/>
      <c r="AA516" s="88"/>
      <c r="AB516" s="35"/>
      <c r="AC516" s="35"/>
      <c r="AD516" s="35"/>
    </row>
    <row r="517" spans="1:30" ht="14.25" customHeight="1" x14ac:dyDescent="0.25">
      <c r="A517" s="35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136"/>
      <c r="O517" s="85"/>
      <c r="P517" s="90"/>
      <c r="Q517" s="90"/>
      <c r="R517" s="136"/>
      <c r="S517" s="136"/>
      <c r="T517" s="136"/>
      <c r="U517" s="136"/>
      <c r="V517" s="136"/>
      <c r="W517" s="136"/>
      <c r="X517" s="86"/>
      <c r="Y517" s="86"/>
      <c r="Z517" s="87"/>
      <c r="AA517" s="88"/>
      <c r="AB517" s="35"/>
      <c r="AC517" s="35"/>
      <c r="AD517" s="35"/>
    </row>
    <row r="518" spans="1:30" ht="14.25" customHeight="1" x14ac:dyDescent="0.25">
      <c r="A518" s="35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136"/>
      <c r="O518" s="85"/>
      <c r="P518" s="90"/>
      <c r="Q518" s="90"/>
      <c r="R518" s="136"/>
      <c r="S518" s="136"/>
      <c r="T518" s="136"/>
      <c r="U518" s="136"/>
      <c r="V518" s="136"/>
      <c r="W518" s="136"/>
      <c r="X518" s="86"/>
      <c r="Y518" s="86"/>
      <c r="Z518" s="87"/>
      <c r="AA518" s="88"/>
      <c r="AB518" s="35"/>
      <c r="AC518" s="35"/>
      <c r="AD518" s="35"/>
    </row>
    <row r="519" spans="1:30" ht="14.25" customHeight="1" x14ac:dyDescent="0.25">
      <c r="A519" s="35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136"/>
      <c r="O519" s="85"/>
      <c r="P519" s="90"/>
      <c r="Q519" s="90"/>
      <c r="R519" s="136"/>
      <c r="S519" s="136"/>
      <c r="T519" s="136"/>
      <c r="U519" s="136"/>
      <c r="V519" s="136"/>
      <c r="W519" s="136"/>
      <c r="X519" s="86"/>
      <c r="Y519" s="86"/>
      <c r="Z519" s="87"/>
      <c r="AA519" s="88"/>
      <c r="AB519" s="35"/>
      <c r="AC519" s="35"/>
      <c r="AD519" s="35"/>
    </row>
    <row r="520" spans="1:30" ht="14.25" customHeight="1" x14ac:dyDescent="0.25">
      <c r="A520" s="35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136"/>
      <c r="O520" s="85"/>
      <c r="P520" s="90"/>
      <c r="Q520" s="90"/>
      <c r="R520" s="136"/>
      <c r="S520" s="136"/>
      <c r="T520" s="136"/>
      <c r="U520" s="136"/>
      <c r="V520" s="136"/>
      <c r="W520" s="136"/>
      <c r="X520" s="86"/>
      <c r="Y520" s="86"/>
      <c r="Z520" s="87"/>
      <c r="AA520" s="88"/>
      <c r="AB520" s="35"/>
      <c r="AC520" s="35"/>
      <c r="AD520" s="35"/>
    </row>
    <row r="521" spans="1:30" ht="14.25" customHeight="1" x14ac:dyDescent="0.25">
      <c r="A521" s="35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136"/>
      <c r="O521" s="85"/>
      <c r="P521" s="90"/>
      <c r="Q521" s="90"/>
      <c r="R521" s="136"/>
      <c r="S521" s="136"/>
      <c r="T521" s="136"/>
      <c r="U521" s="136"/>
      <c r="V521" s="136"/>
      <c r="W521" s="136"/>
      <c r="X521" s="86"/>
      <c r="Y521" s="86"/>
      <c r="Z521" s="87"/>
      <c r="AA521" s="88"/>
      <c r="AB521" s="35"/>
      <c r="AC521" s="35"/>
      <c r="AD521" s="35"/>
    </row>
    <row r="522" spans="1:30" ht="14.25" customHeight="1" x14ac:dyDescent="0.25">
      <c r="A522" s="35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136"/>
      <c r="O522" s="85"/>
      <c r="P522" s="90"/>
      <c r="Q522" s="90"/>
      <c r="R522" s="136"/>
      <c r="S522" s="136"/>
      <c r="T522" s="136"/>
      <c r="U522" s="136"/>
      <c r="V522" s="136"/>
      <c r="W522" s="136"/>
      <c r="X522" s="86"/>
      <c r="Y522" s="86"/>
      <c r="Z522" s="87"/>
      <c r="AA522" s="88"/>
      <c r="AB522" s="35"/>
      <c r="AC522" s="35"/>
      <c r="AD522" s="35"/>
    </row>
    <row r="523" spans="1:30" ht="14.25" customHeight="1" x14ac:dyDescent="0.25">
      <c r="A523" s="35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136"/>
      <c r="O523" s="85"/>
      <c r="P523" s="90"/>
      <c r="Q523" s="90"/>
      <c r="R523" s="136"/>
      <c r="S523" s="136"/>
      <c r="T523" s="136"/>
      <c r="U523" s="136"/>
      <c r="V523" s="136"/>
      <c r="W523" s="136"/>
      <c r="X523" s="86"/>
      <c r="Y523" s="86"/>
      <c r="Z523" s="87"/>
      <c r="AA523" s="88"/>
      <c r="AB523" s="35"/>
      <c r="AC523" s="35"/>
      <c r="AD523" s="35"/>
    </row>
    <row r="524" spans="1:30" ht="14.25" customHeight="1" x14ac:dyDescent="0.25">
      <c r="A524" s="35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136"/>
      <c r="O524" s="85"/>
      <c r="P524" s="90"/>
      <c r="Q524" s="90"/>
      <c r="R524" s="136"/>
      <c r="S524" s="136"/>
      <c r="T524" s="136"/>
      <c r="U524" s="136"/>
      <c r="V524" s="136"/>
      <c r="W524" s="136"/>
      <c r="X524" s="86"/>
      <c r="Y524" s="86"/>
      <c r="Z524" s="87"/>
      <c r="AA524" s="88"/>
      <c r="AB524" s="35"/>
      <c r="AC524" s="35"/>
      <c r="AD524" s="35"/>
    </row>
    <row r="525" spans="1:30" ht="14.25" customHeight="1" x14ac:dyDescent="0.25">
      <c r="A525" s="35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136"/>
      <c r="O525" s="85"/>
      <c r="P525" s="90"/>
      <c r="Q525" s="90"/>
      <c r="R525" s="136"/>
      <c r="S525" s="136"/>
      <c r="T525" s="136"/>
      <c r="U525" s="136"/>
      <c r="V525" s="136"/>
      <c r="W525" s="136"/>
      <c r="X525" s="86"/>
      <c r="Y525" s="86"/>
      <c r="Z525" s="87"/>
      <c r="AA525" s="88"/>
      <c r="AB525" s="35"/>
      <c r="AC525" s="35"/>
      <c r="AD525" s="35"/>
    </row>
    <row r="526" spans="1:30" ht="14.25" customHeight="1" x14ac:dyDescent="0.25">
      <c r="A526" s="35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136"/>
      <c r="O526" s="85"/>
      <c r="P526" s="90"/>
      <c r="Q526" s="90"/>
      <c r="R526" s="136"/>
      <c r="S526" s="136"/>
      <c r="T526" s="136"/>
      <c r="U526" s="136"/>
      <c r="V526" s="136"/>
      <c r="W526" s="136"/>
      <c r="X526" s="86"/>
      <c r="Y526" s="86"/>
      <c r="Z526" s="87"/>
      <c r="AA526" s="88"/>
      <c r="AB526" s="35"/>
      <c r="AC526" s="35"/>
      <c r="AD526" s="35"/>
    </row>
    <row r="527" spans="1:30" ht="14.25" customHeight="1" x14ac:dyDescent="0.25">
      <c r="A527" s="35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136"/>
      <c r="O527" s="85"/>
      <c r="P527" s="90"/>
      <c r="Q527" s="90"/>
      <c r="R527" s="136"/>
      <c r="S527" s="136"/>
      <c r="T527" s="136"/>
      <c r="U527" s="136"/>
      <c r="V527" s="136"/>
      <c r="W527" s="136"/>
      <c r="X527" s="86"/>
      <c r="Y527" s="86"/>
      <c r="Z527" s="87"/>
      <c r="AA527" s="88"/>
      <c r="AB527" s="35"/>
      <c r="AC527" s="35"/>
      <c r="AD527" s="35"/>
    </row>
    <row r="528" spans="1:30" ht="14.25" customHeight="1" x14ac:dyDescent="0.25">
      <c r="A528" s="35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36"/>
      <c r="O528" s="85"/>
      <c r="P528" s="90"/>
      <c r="Q528" s="90"/>
      <c r="R528" s="136"/>
      <c r="S528" s="136"/>
      <c r="T528" s="136"/>
      <c r="U528" s="136"/>
      <c r="V528" s="136"/>
      <c r="W528" s="136"/>
      <c r="X528" s="86"/>
      <c r="Y528" s="86"/>
      <c r="Z528" s="87"/>
      <c r="AA528" s="88"/>
      <c r="AB528" s="35"/>
      <c r="AC528" s="35"/>
      <c r="AD528" s="35"/>
    </row>
    <row r="529" spans="1:30" ht="14.25" customHeight="1" x14ac:dyDescent="0.25">
      <c r="A529" s="35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36"/>
      <c r="O529" s="85"/>
      <c r="P529" s="90"/>
      <c r="Q529" s="90"/>
      <c r="R529" s="136"/>
      <c r="S529" s="136"/>
      <c r="T529" s="136"/>
      <c r="U529" s="136"/>
      <c r="V529" s="136"/>
      <c r="W529" s="136"/>
      <c r="X529" s="86"/>
      <c r="Y529" s="86"/>
      <c r="Z529" s="87"/>
      <c r="AA529" s="88"/>
      <c r="AB529" s="35"/>
      <c r="AC529" s="35"/>
      <c r="AD529" s="35"/>
    </row>
    <row r="530" spans="1:30" ht="14.25" customHeight="1" x14ac:dyDescent="0.25">
      <c r="A530" s="35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136"/>
      <c r="O530" s="85"/>
      <c r="P530" s="90"/>
      <c r="Q530" s="90"/>
      <c r="R530" s="136"/>
      <c r="S530" s="136"/>
      <c r="T530" s="136"/>
      <c r="U530" s="136"/>
      <c r="V530" s="136"/>
      <c r="W530" s="136"/>
      <c r="X530" s="86"/>
      <c r="Y530" s="86"/>
      <c r="Z530" s="87"/>
      <c r="AA530" s="88"/>
      <c r="AB530" s="35"/>
      <c r="AC530" s="35"/>
      <c r="AD530" s="35"/>
    </row>
    <row r="531" spans="1:30" ht="14.25" customHeight="1" x14ac:dyDescent="0.25">
      <c r="A531" s="35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136"/>
      <c r="O531" s="85"/>
      <c r="P531" s="90"/>
      <c r="Q531" s="90"/>
      <c r="R531" s="136"/>
      <c r="S531" s="136"/>
      <c r="T531" s="136"/>
      <c r="U531" s="136"/>
      <c r="V531" s="136"/>
      <c r="W531" s="136"/>
      <c r="X531" s="86"/>
      <c r="Y531" s="86"/>
      <c r="Z531" s="87"/>
      <c r="AA531" s="88"/>
      <c r="AB531" s="35"/>
      <c r="AC531" s="35"/>
      <c r="AD531" s="35"/>
    </row>
    <row r="532" spans="1:30" ht="14.25" customHeight="1" x14ac:dyDescent="0.25">
      <c r="A532" s="35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136"/>
      <c r="O532" s="85"/>
      <c r="P532" s="90"/>
      <c r="Q532" s="90"/>
      <c r="R532" s="136"/>
      <c r="S532" s="136"/>
      <c r="T532" s="136"/>
      <c r="U532" s="136"/>
      <c r="V532" s="136"/>
      <c r="W532" s="136"/>
      <c r="X532" s="86"/>
      <c r="Y532" s="86"/>
      <c r="Z532" s="87"/>
      <c r="AA532" s="88"/>
      <c r="AB532" s="35"/>
      <c r="AC532" s="35"/>
      <c r="AD532" s="35"/>
    </row>
    <row r="533" spans="1:30" ht="14.25" customHeight="1" x14ac:dyDescent="0.25">
      <c r="A533" s="35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136"/>
      <c r="O533" s="85"/>
      <c r="P533" s="90"/>
      <c r="Q533" s="90"/>
      <c r="R533" s="136"/>
      <c r="S533" s="136"/>
      <c r="T533" s="136"/>
      <c r="U533" s="136"/>
      <c r="V533" s="136"/>
      <c r="W533" s="136"/>
      <c r="X533" s="86"/>
      <c r="Y533" s="86"/>
      <c r="Z533" s="87"/>
      <c r="AA533" s="88"/>
      <c r="AB533" s="35"/>
      <c r="AC533" s="35"/>
      <c r="AD533" s="35"/>
    </row>
    <row r="534" spans="1:30" ht="14.25" customHeight="1" x14ac:dyDescent="0.25">
      <c r="A534" s="35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136"/>
      <c r="O534" s="85"/>
      <c r="P534" s="90"/>
      <c r="Q534" s="90"/>
      <c r="R534" s="136"/>
      <c r="S534" s="136"/>
      <c r="T534" s="136"/>
      <c r="U534" s="136"/>
      <c r="V534" s="136"/>
      <c r="W534" s="136"/>
      <c r="X534" s="86"/>
      <c r="Y534" s="86"/>
      <c r="Z534" s="87"/>
      <c r="AA534" s="88"/>
      <c r="AB534" s="35"/>
      <c r="AC534" s="35"/>
      <c r="AD534" s="35"/>
    </row>
    <row r="535" spans="1:30" ht="14.25" customHeight="1" x14ac:dyDescent="0.25">
      <c r="A535" s="35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136"/>
      <c r="O535" s="85"/>
      <c r="P535" s="90"/>
      <c r="Q535" s="90"/>
      <c r="R535" s="136"/>
      <c r="S535" s="136"/>
      <c r="T535" s="136"/>
      <c r="U535" s="136"/>
      <c r="V535" s="136"/>
      <c r="W535" s="136"/>
      <c r="X535" s="86"/>
      <c r="Y535" s="86"/>
      <c r="Z535" s="87"/>
      <c r="AA535" s="88"/>
      <c r="AB535" s="35"/>
      <c r="AC535" s="35"/>
      <c r="AD535" s="35"/>
    </row>
    <row r="536" spans="1:30" ht="14.25" customHeight="1" x14ac:dyDescent="0.25">
      <c r="A536" s="35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136"/>
      <c r="O536" s="85"/>
      <c r="P536" s="90"/>
      <c r="Q536" s="90"/>
      <c r="R536" s="136"/>
      <c r="S536" s="136"/>
      <c r="T536" s="136"/>
      <c r="U536" s="136"/>
      <c r="V536" s="136"/>
      <c r="W536" s="136"/>
      <c r="X536" s="86"/>
      <c r="Y536" s="86"/>
      <c r="Z536" s="87"/>
      <c r="AA536" s="88"/>
      <c r="AB536" s="35"/>
      <c r="AC536" s="35"/>
      <c r="AD536" s="35"/>
    </row>
    <row r="537" spans="1:30" ht="14.25" customHeight="1" x14ac:dyDescent="0.25">
      <c r="A537" s="35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136"/>
      <c r="O537" s="85"/>
      <c r="P537" s="90"/>
      <c r="Q537" s="90"/>
      <c r="R537" s="136"/>
      <c r="S537" s="136"/>
      <c r="T537" s="136"/>
      <c r="U537" s="136"/>
      <c r="V537" s="136"/>
      <c r="W537" s="136"/>
      <c r="X537" s="86"/>
      <c r="Y537" s="86"/>
      <c r="Z537" s="87"/>
      <c r="AA537" s="88"/>
      <c r="AB537" s="35"/>
      <c r="AC537" s="35"/>
      <c r="AD537" s="35"/>
    </row>
    <row r="538" spans="1:30" ht="14.25" customHeight="1" x14ac:dyDescent="0.25">
      <c r="A538" s="35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136"/>
      <c r="O538" s="85"/>
      <c r="P538" s="90"/>
      <c r="Q538" s="90"/>
      <c r="R538" s="136"/>
      <c r="S538" s="136"/>
      <c r="T538" s="136"/>
      <c r="U538" s="136"/>
      <c r="V538" s="136"/>
      <c r="W538" s="136"/>
      <c r="X538" s="86"/>
      <c r="Y538" s="86"/>
      <c r="Z538" s="87"/>
      <c r="AA538" s="88"/>
      <c r="AB538" s="35"/>
      <c r="AC538" s="35"/>
      <c r="AD538" s="35"/>
    </row>
    <row r="539" spans="1:30" ht="14.25" customHeight="1" x14ac:dyDescent="0.25">
      <c r="A539" s="35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136"/>
      <c r="O539" s="85"/>
      <c r="P539" s="90"/>
      <c r="Q539" s="90"/>
      <c r="R539" s="136"/>
      <c r="S539" s="136"/>
      <c r="T539" s="136"/>
      <c r="U539" s="136"/>
      <c r="V539" s="136"/>
      <c r="W539" s="136"/>
      <c r="X539" s="86"/>
      <c r="Y539" s="86"/>
      <c r="Z539" s="87"/>
      <c r="AA539" s="88"/>
      <c r="AB539" s="35"/>
      <c r="AC539" s="35"/>
      <c r="AD539" s="35"/>
    </row>
    <row r="540" spans="1:30" ht="14.25" customHeight="1" x14ac:dyDescent="0.25">
      <c r="A540" s="35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136"/>
      <c r="O540" s="85"/>
      <c r="P540" s="90"/>
      <c r="Q540" s="90"/>
      <c r="R540" s="136"/>
      <c r="S540" s="136"/>
      <c r="T540" s="136"/>
      <c r="U540" s="136"/>
      <c r="V540" s="136"/>
      <c r="W540" s="136"/>
      <c r="X540" s="86"/>
      <c r="Y540" s="86"/>
      <c r="Z540" s="87"/>
      <c r="AA540" s="88"/>
      <c r="AB540" s="35"/>
      <c r="AC540" s="35"/>
      <c r="AD540" s="35"/>
    </row>
    <row r="541" spans="1:30" ht="14.25" customHeight="1" x14ac:dyDescent="0.25">
      <c r="A541" s="35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36"/>
      <c r="O541" s="85"/>
      <c r="P541" s="90"/>
      <c r="Q541" s="90"/>
      <c r="R541" s="136"/>
      <c r="S541" s="136"/>
      <c r="T541" s="136"/>
      <c r="U541" s="136"/>
      <c r="V541" s="136"/>
      <c r="W541" s="136"/>
      <c r="X541" s="86"/>
      <c r="Y541" s="86"/>
      <c r="Z541" s="87"/>
      <c r="AA541" s="88"/>
      <c r="AB541" s="35"/>
      <c r="AC541" s="35"/>
      <c r="AD541" s="35"/>
    </row>
    <row r="542" spans="1:30" ht="14.25" customHeight="1" x14ac:dyDescent="0.25">
      <c r="A542" s="35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36"/>
      <c r="O542" s="85"/>
      <c r="P542" s="90"/>
      <c r="Q542" s="90"/>
      <c r="R542" s="136"/>
      <c r="S542" s="136"/>
      <c r="T542" s="136"/>
      <c r="U542" s="136"/>
      <c r="V542" s="136"/>
      <c r="W542" s="136"/>
      <c r="X542" s="86"/>
      <c r="Y542" s="86"/>
      <c r="Z542" s="87"/>
      <c r="AA542" s="88"/>
      <c r="AB542" s="35"/>
      <c r="AC542" s="35"/>
      <c r="AD542" s="35"/>
    </row>
    <row r="543" spans="1:30" ht="14.25" customHeight="1" x14ac:dyDescent="0.25">
      <c r="A543" s="35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136"/>
      <c r="O543" s="85"/>
      <c r="P543" s="90"/>
      <c r="Q543" s="90"/>
      <c r="R543" s="136"/>
      <c r="S543" s="136"/>
      <c r="T543" s="136"/>
      <c r="U543" s="136"/>
      <c r="V543" s="136"/>
      <c r="W543" s="136"/>
      <c r="X543" s="86"/>
      <c r="Y543" s="86"/>
      <c r="Z543" s="87"/>
      <c r="AA543" s="88"/>
      <c r="AB543" s="35"/>
      <c r="AC543" s="35"/>
      <c r="AD543" s="35"/>
    </row>
    <row r="544" spans="1:30" ht="14.25" customHeight="1" x14ac:dyDescent="0.25">
      <c r="A544" s="35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136"/>
      <c r="O544" s="85"/>
      <c r="P544" s="90"/>
      <c r="Q544" s="90"/>
      <c r="R544" s="136"/>
      <c r="S544" s="136"/>
      <c r="T544" s="136"/>
      <c r="U544" s="136"/>
      <c r="V544" s="136"/>
      <c r="W544" s="136"/>
      <c r="X544" s="86"/>
      <c r="Y544" s="86"/>
      <c r="Z544" s="87"/>
      <c r="AA544" s="88"/>
      <c r="AB544" s="35"/>
      <c r="AC544" s="35"/>
      <c r="AD544" s="35"/>
    </row>
    <row r="545" spans="1:31" ht="14.25" customHeight="1" x14ac:dyDescent="0.25">
      <c r="A545" s="35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136"/>
      <c r="O545" s="85"/>
      <c r="P545" s="90"/>
      <c r="Q545" s="90"/>
      <c r="R545" s="136"/>
      <c r="S545" s="136"/>
      <c r="T545" s="136"/>
      <c r="U545" s="136"/>
      <c r="V545" s="136"/>
      <c r="W545" s="136"/>
      <c r="X545" s="86"/>
      <c r="Y545" s="86"/>
      <c r="Z545" s="87"/>
      <c r="AA545" s="88"/>
      <c r="AB545" s="35"/>
      <c r="AC545" s="35"/>
      <c r="AD545" s="35"/>
    </row>
    <row r="546" spans="1:31" ht="14.25" customHeight="1" x14ac:dyDescent="0.25">
      <c r="A546" s="35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136"/>
      <c r="O546" s="85"/>
      <c r="P546" s="90"/>
      <c r="Q546" s="90"/>
      <c r="R546" s="136"/>
      <c r="S546" s="136"/>
      <c r="T546" s="136"/>
      <c r="U546" s="136"/>
      <c r="V546" s="136"/>
      <c r="W546" s="136"/>
      <c r="X546" s="86"/>
      <c r="Y546" s="86"/>
      <c r="Z546" s="87"/>
      <c r="AA546" s="88"/>
      <c r="AB546" s="35"/>
      <c r="AC546" s="35"/>
      <c r="AD546" s="35"/>
    </row>
    <row r="547" spans="1:31" ht="14.25" customHeight="1" x14ac:dyDescent="0.25"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136"/>
      <c r="O547" s="85"/>
      <c r="P547" s="90"/>
      <c r="Q547" s="90"/>
      <c r="R547" s="136"/>
      <c r="S547" s="136"/>
      <c r="T547" s="136"/>
      <c r="U547" s="136"/>
      <c r="V547" s="136"/>
      <c r="W547" s="136"/>
      <c r="X547" s="86"/>
      <c r="Y547" s="86"/>
      <c r="Z547" s="87"/>
      <c r="AA547" s="88"/>
      <c r="AB547" s="35"/>
      <c r="AC547" s="35"/>
      <c r="AD547" s="35"/>
    </row>
    <row r="548" spans="1:31" ht="14.25" customHeight="1" x14ac:dyDescent="0.25"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136"/>
      <c r="O548" s="85"/>
      <c r="P548" s="90"/>
      <c r="Q548" s="90"/>
      <c r="R548" s="136"/>
      <c r="S548" s="136"/>
      <c r="T548" s="136"/>
      <c r="U548" s="136"/>
      <c r="V548" s="136"/>
      <c r="W548" s="136"/>
      <c r="X548" s="86"/>
      <c r="Y548" s="86"/>
      <c r="Z548" s="87"/>
      <c r="AA548" s="88"/>
      <c r="AB548" s="35"/>
      <c r="AC548" s="35"/>
      <c r="AD548" s="35"/>
    </row>
    <row r="549" spans="1:31" ht="14.25" customHeight="1" x14ac:dyDescent="0.25">
      <c r="A549" s="61"/>
    </row>
    <row r="550" spans="1:31" ht="14.25" customHeight="1" x14ac:dyDescent="0.25"/>
    <row r="551" spans="1:31" ht="14.25" customHeight="1" x14ac:dyDescent="0.25">
      <c r="A551" s="70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6"/>
      <c r="M551" s="36"/>
      <c r="N551" s="36"/>
      <c r="O551" s="36"/>
      <c r="P551" s="35"/>
      <c r="Q551" s="35"/>
      <c r="R551" s="35"/>
      <c r="S551" s="37"/>
      <c r="T551" s="37"/>
      <c r="U551" s="37"/>
      <c r="V551" s="37"/>
      <c r="W551" s="36"/>
      <c r="X551" s="35"/>
      <c r="Y551" s="35"/>
      <c r="Z551" s="35"/>
      <c r="AA551" s="35"/>
      <c r="AB551" s="35"/>
      <c r="AC551" s="35"/>
      <c r="AD551" s="35"/>
      <c r="AE551" s="35"/>
    </row>
    <row r="552" spans="1:31" ht="14.25" customHeight="1" x14ac:dyDescent="0.25"/>
    <row r="553" spans="1:31" ht="14.25" customHeight="1" x14ac:dyDescent="0.25">
      <c r="B553" s="140"/>
      <c r="C553" s="141"/>
      <c r="D553" s="141"/>
      <c r="E553" s="41"/>
      <c r="F553" s="41"/>
      <c r="G553" s="41"/>
      <c r="H553" s="140"/>
      <c r="I553" s="140"/>
      <c r="J553" s="140"/>
      <c r="K553" s="140"/>
      <c r="L553" s="140"/>
      <c r="M553" s="140"/>
      <c r="N553" s="140"/>
      <c r="O553" s="140"/>
      <c r="P553" s="140"/>
      <c r="Q553" s="140"/>
      <c r="R553" s="41"/>
      <c r="X553" s="70"/>
      <c r="Y553" s="70"/>
      <c r="Z553" s="34"/>
      <c r="AA553" s="70"/>
      <c r="AE553" s="70"/>
    </row>
    <row r="554" spans="1:31" ht="14.25" customHeight="1" x14ac:dyDescent="0.25">
      <c r="B554" s="137"/>
      <c r="C554" s="137"/>
      <c r="D554" s="137"/>
      <c r="E554" s="89"/>
      <c r="F554" s="89"/>
      <c r="G554" s="89"/>
      <c r="H554" s="138"/>
      <c r="I554" s="138"/>
      <c r="J554" s="138"/>
      <c r="K554" s="138"/>
      <c r="L554" s="139"/>
      <c r="M554" s="139"/>
      <c r="N554" s="139"/>
      <c r="O554" s="139"/>
      <c r="P554" s="139"/>
      <c r="Q554" s="139"/>
      <c r="R554" s="91"/>
      <c r="S554" s="91"/>
      <c r="Z554" s="93"/>
    </row>
    <row r="555" spans="1:31" ht="14.25" customHeight="1" x14ac:dyDescent="0.25">
      <c r="B555" s="137"/>
      <c r="C555" s="137"/>
      <c r="D555" s="137"/>
      <c r="E555" s="89"/>
      <c r="F555" s="89"/>
      <c r="G555" s="89"/>
      <c r="H555" s="138"/>
      <c r="I555" s="138"/>
      <c r="J555" s="138"/>
      <c r="K555" s="138"/>
      <c r="L555" s="139"/>
      <c r="M555" s="139"/>
      <c r="N555" s="139"/>
      <c r="O555" s="139"/>
      <c r="P555" s="139"/>
      <c r="Q555" s="139"/>
      <c r="R555" s="91"/>
      <c r="S555" s="91"/>
      <c r="Z555" s="93"/>
    </row>
    <row r="556" spans="1:31" ht="14.25" customHeight="1" x14ac:dyDescent="0.25">
      <c r="B556" s="137"/>
      <c r="C556" s="137"/>
      <c r="D556" s="137"/>
      <c r="E556" s="89"/>
      <c r="F556" s="89"/>
      <c r="G556" s="89"/>
      <c r="H556" s="138"/>
      <c r="I556" s="138"/>
      <c r="J556" s="138"/>
      <c r="K556" s="138"/>
      <c r="L556" s="139"/>
      <c r="M556" s="139"/>
      <c r="N556" s="139"/>
      <c r="O556" s="139"/>
      <c r="P556" s="139"/>
      <c r="Q556" s="139"/>
      <c r="R556" s="91"/>
      <c r="S556" s="91"/>
      <c r="Z556" s="93"/>
    </row>
    <row r="557" spans="1:31" ht="14.25" customHeight="1" x14ac:dyDescent="0.25">
      <c r="B557" s="137"/>
      <c r="C557" s="137"/>
      <c r="D557" s="137"/>
      <c r="E557" s="89"/>
      <c r="F557" s="89"/>
      <c r="G557" s="89"/>
      <c r="H557" s="138"/>
      <c r="I557" s="138"/>
      <c r="J557" s="138"/>
      <c r="K557" s="138"/>
      <c r="L557" s="139"/>
      <c r="M557" s="139"/>
      <c r="N557" s="139"/>
      <c r="O557" s="139"/>
      <c r="P557" s="139"/>
      <c r="Q557" s="139"/>
      <c r="R557" s="91"/>
      <c r="S557" s="91"/>
      <c r="Z557" s="93"/>
    </row>
    <row r="558" spans="1:31" ht="14.25" customHeight="1" x14ac:dyDescent="0.25">
      <c r="B558" s="137"/>
      <c r="C558" s="137"/>
      <c r="D558" s="137"/>
      <c r="E558" s="89"/>
      <c r="F558" s="89"/>
      <c r="G558" s="89"/>
      <c r="H558" s="138"/>
      <c r="I558" s="138"/>
      <c r="J558" s="138"/>
      <c r="K558" s="138"/>
      <c r="L558" s="139"/>
      <c r="M558" s="139"/>
      <c r="N558" s="139"/>
      <c r="O558" s="139"/>
      <c r="P558" s="139"/>
      <c r="Q558" s="139"/>
      <c r="R558" s="91"/>
      <c r="S558" s="91"/>
      <c r="Z558" s="93"/>
    </row>
    <row r="559" spans="1:31" ht="14.25" customHeight="1" x14ac:dyDescent="0.25">
      <c r="B559" s="137"/>
      <c r="C559" s="137"/>
      <c r="D559" s="137"/>
      <c r="E559" s="89"/>
      <c r="F559" s="89"/>
      <c r="G559" s="89"/>
      <c r="H559" s="138"/>
      <c r="I559" s="138"/>
      <c r="J559" s="138"/>
      <c r="K559" s="138"/>
      <c r="L559" s="139"/>
      <c r="M559" s="139"/>
      <c r="N559" s="139"/>
      <c r="O559" s="139"/>
      <c r="P559" s="139"/>
      <c r="Q559" s="139"/>
      <c r="R559" s="91"/>
      <c r="S559" s="91"/>
      <c r="Z559" s="93"/>
    </row>
    <row r="560" spans="1:31" ht="14.25" customHeight="1" x14ac:dyDescent="0.25">
      <c r="B560" s="137"/>
      <c r="C560" s="137"/>
      <c r="D560" s="137"/>
      <c r="E560" s="89"/>
      <c r="F560" s="89"/>
      <c r="G560" s="89"/>
      <c r="H560" s="138"/>
      <c r="I560" s="138"/>
      <c r="J560" s="138"/>
      <c r="K560" s="138"/>
      <c r="L560" s="139"/>
      <c r="M560" s="139"/>
      <c r="N560" s="139"/>
      <c r="O560" s="139"/>
      <c r="P560" s="139"/>
      <c r="Q560" s="139"/>
      <c r="R560" s="91"/>
      <c r="S560" s="91"/>
      <c r="Z560" s="93"/>
    </row>
    <row r="561" spans="1:27" ht="14.25" customHeight="1" x14ac:dyDescent="0.25">
      <c r="B561" s="137"/>
      <c r="C561" s="137"/>
      <c r="D561" s="137"/>
      <c r="E561" s="89"/>
      <c r="F561" s="89"/>
      <c r="G561" s="89"/>
      <c r="H561" s="138"/>
      <c r="I561" s="138"/>
      <c r="J561" s="138"/>
      <c r="K561" s="138"/>
      <c r="L561" s="139"/>
      <c r="M561" s="139"/>
      <c r="N561" s="139"/>
      <c r="O561" s="139"/>
      <c r="P561" s="139"/>
      <c r="Q561" s="139"/>
      <c r="R561" s="91"/>
      <c r="S561" s="91"/>
      <c r="Z561" s="93"/>
    </row>
    <row r="562" spans="1:27" ht="14.25" customHeight="1" x14ac:dyDescent="0.25">
      <c r="B562" s="137"/>
      <c r="C562" s="137"/>
      <c r="D562" s="137"/>
      <c r="E562" s="89"/>
      <c r="F562" s="89"/>
      <c r="G562" s="89"/>
      <c r="H562" s="138"/>
      <c r="I562" s="138"/>
      <c r="J562" s="138"/>
      <c r="K562" s="138"/>
      <c r="L562" s="139"/>
      <c r="M562" s="139"/>
      <c r="N562" s="139"/>
      <c r="O562" s="139"/>
      <c r="P562" s="139"/>
      <c r="Q562" s="139"/>
      <c r="R562" s="91"/>
      <c r="S562" s="91"/>
      <c r="Z562" s="93"/>
    </row>
    <row r="563" spans="1:27" ht="14.25" customHeight="1" x14ac:dyDescent="0.25">
      <c r="B563" s="137"/>
      <c r="C563" s="137"/>
      <c r="D563" s="137"/>
      <c r="E563" s="89"/>
      <c r="F563" s="89"/>
      <c r="G563" s="89"/>
      <c r="H563" s="138"/>
      <c r="I563" s="138"/>
      <c r="J563" s="138"/>
      <c r="K563" s="138"/>
      <c r="L563" s="139"/>
      <c r="M563" s="139"/>
      <c r="N563" s="139"/>
      <c r="O563" s="139"/>
      <c r="P563" s="139"/>
      <c r="Q563" s="139"/>
      <c r="R563" s="91"/>
      <c r="S563" s="91"/>
      <c r="Z563" s="93"/>
    </row>
    <row r="564" spans="1:27" ht="14.25" customHeight="1" x14ac:dyDescent="0.25">
      <c r="B564" s="137"/>
      <c r="C564" s="137"/>
      <c r="D564" s="137"/>
      <c r="E564" s="89"/>
      <c r="F564" s="89"/>
      <c r="G564" s="89"/>
      <c r="H564" s="138"/>
      <c r="I564" s="138"/>
      <c r="J564" s="138"/>
      <c r="K564" s="138"/>
      <c r="L564" s="139"/>
      <c r="M564" s="139"/>
      <c r="N564" s="139"/>
      <c r="O564" s="139"/>
      <c r="P564" s="139"/>
      <c r="Q564" s="139"/>
      <c r="R564" s="91"/>
      <c r="S564" s="91"/>
      <c r="Z564" s="93"/>
    </row>
    <row r="565" spans="1:27" ht="14.25" customHeight="1" x14ac:dyDescent="0.25">
      <c r="B565" s="137"/>
      <c r="C565" s="137"/>
      <c r="D565" s="137"/>
      <c r="E565" s="89"/>
      <c r="F565" s="89"/>
      <c r="G565" s="89"/>
      <c r="H565" s="138"/>
      <c r="I565" s="138"/>
      <c r="J565" s="138"/>
      <c r="K565" s="138"/>
      <c r="L565" s="139"/>
      <c r="M565" s="139"/>
      <c r="N565" s="139"/>
      <c r="O565" s="139"/>
      <c r="P565" s="139"/>
      <c r="Q565" s="139"/>
      <c r="R565" s="91"/>
      <c r="S565" s="91"/>
      <c r="Z565" s="93"/>
    </row>
    <row r="566" spans="1:27" ht="14.25" customHeight="1" x14ac:dyDescent="0.25">
      <c r="B566" s="137"/>
      <c r="C566" s="137"/>
      <c r="D566" s="137"/>
      <c r="E566" s="89"/>
      <c r="F566" s="89"/>
      <c r="G566" s="89"/>
      <c r="H566" s="138"/>
      <c r="I566" s="138"/>
      <c r="J566" s="138"/>
      <c r="K566" s="138"/>
      <c r="L566" s="139"/>
      <c r="M566" s="139"/>
      <c r="N566" s="139"/>
      <c r="O566" s="139"/>
      <c r="P566" s="139"/>
      <c r="Q566" s="139"/>
      <c r="R566" s="91"/>
      <c r="S566" s="91"/>
      <c r="Z566" s="93"/>
    </row>
    <row r="567" spans="1:27" ht="14.25" customHeight="1" x14ac:dyDescent="0.25">
      <c r="B567" s="137"/>
      <c r="C567" s="137"/>
      <c r="D567" s="137"/>
      <c r="E567" s="89"/>
      <c r="F567" s="89"/>
      <c r="G567" s="89"/>
      <c r="H567" s="138"/>
      <c r="I567" s="138"/>
      <c r="J567" s="138"/>
      <c r="K567" s="138"/>
      <c r="L567" s="139"/>
      <c r="M567" s="139"/>
      <c r="N567" s="139"/>
      <c r="O567" s="139"/>
      <c r="P567" s="139"/>
      <c r="Q567" s="139"/>
      <c r="R567" s="91"/>
      <c r="S567" s="91"/>
      <c r="Z567" s="93"/>
    </row>
    <row r="568" spans="1:27" ht="14.25" customHeight="1" x14ac:dyDescent="0.25">
      <c r="B568" s="137"/>
      <c r="C568" s="137"/>
      <c r="D568" s="137"/>
      <c r="E568" s="89"/>
      <c r="F568" s="89"/>
      <c r="G568" s="89"/>
      <c r="H568" s="138"/>
      <c r="I568" s="138"/>
      <c r="J568" s="138"/>
      <c r="K568" s="138"/>
      <c r="L568" s="139"/>
      <c r="M568" s="139"/>
      <c r="N568" s="139"/>
      <c r="O568" s="139"/>
      <c r="P568" s="139"/>
      <c r="Q568" s="139"/>
      <c r="R568" s="91"/>
      <c r="S568" s="91"/>
      <c r="Z568" s="93"/>
    </row>
    <row r="569" spans="1:27" ht="14.25" customHeight="1" x14ac:dyDescent="0.25">
      <c r="B569" s="137"/>
      <c r="C569" s="137"/>
      <c r="D569" s="137"/>
      <c r="E569" s="89"/>
      <c r="F569" s="89"/>
      <c r="G569" s="89"/>
      <c r="H569" s="138"/>
      <c r="I569" s="138"/>
      <c r="J569" s="138"/>
      <c r="K569" s="138"/>
      <c r="L569" s="139"/>
      <c r="M569" s="139"/>
      <c r="N569" s="139"/>
      <c r="O569" s="139"/>
      <c r="P569" s="139"/>
      <c r="Q569" s="139"/>
      <c r="R569" s="91"/>
      <c r="S569" s="91"/>
      <c r="Z569" s="93"/>
    </row>
    <row r="570" spans="1:27" ht="14.25" customHeight="1" x14ac:dyDescent="0.25">
      <c r="B570" s="137"/>
      <c r="C570" s="137"/>
      <c r="D570" s="137"/>
      <c r="E570" s="89"/>
      <c r="F570" s="89"/>
      <c r="G570" s="89"/>
      <c r="H570" s="138"/>
      <c r="I570" s="138"/>
      <c r="J570" s="138"/>
      <c r="K570" s="138"/>
      <c r="L570" s="139"/>
      <c r="M570" s="139"/>
      <c r="N570" s="139"/>
      <c r="O570" s="139"/>
      <c r="P570" s="139"/>
      <c r="Q570" s="139"/>
      <c r="R570" s="91"/>
      <c r="S570" s="91"/>
      <c r="Z570" s="93"/>
    </row>
    <row r="571" spans="1:27" ht="14.25" customHeight="1" x14ac:dyDescent="0.25">
      <c r="B571" s="137"/>
      <c r="C571" s="137"/>
      <c r="D571" s="137"/>
      <c r="E571" s="89"/>
      <c r="F571" s="89"/>
      <c r="G571" s="89"/>
      <c r="H571" s="138"/>
      <c r="I571" s="138"/>
      <c r="J571" s="138"/>
      <c r="K571" s="138"/>
      <c r="L571" s="139"/>
      <c r="M571" s="139"/>
      <c r="N571" s="139"/>
      <c r="O571" s="139"/>
      <c r="P571" s="139"/>
      <c r="Q571" s="139"/>
      <c r="R571" s="91"/>
      <c r="S571" s="91"/>
      <c r="Z571" s="93"/>
    </row>
    <row r="572" spans="1:27" ht="14.25" customHeight="1" x14ac:dyDescent="0.25">
      <c r="B572" s="137"/>
      <c r="C572" s="137"/>
      <c r="D572" s="137"/>
      <c r="E572" s="89"/>
      <c r="F572" s="89"/>
      <c r="G572" s="89"/>
      <c r="H572" s="138"/>
      <c r="I572" s="138"/>
      <c r="J572" s="138"/>
      <c r="K572" s="138"/>
      <c r="L572" s="139"/>
      <c r="M572" s="139"/>
      <c r="N572" s="139"/>
      <c r="O572" s="139"/>
      <c r="P572" s="139"/>
      <c r="Q572" s="139"/>
      <c r="R572" s="91"/>
      <c r="S572" s="91"/>
      <c r="Z572" s="92"/>
      <c r="AA572" s="91"/>
    </row>
    <row r="573" spans="1:27" ht="14.25" customHeight="1" x14ac:dyDescent="0.25">
      <c r="L573" s="95"/>
      <c r="M573" s="95"/>
      <c r="N573" s="95"/>
      <c r="O573" s="95"/>
      <c r="P573" s="95"/>
      <c r="Q573" s="95"/>
    </row>
    <row r="574" spans="1:27" ht="14.25" customHeight="1" x14ac:dyDescent="0.25">
      <c r="A574" s="35"/>
      <c r="K574" s="95"/>
      <c r="L574" s="95"/>
      <c r="M574" s="95"/>
      <c r="N574" s="95"/>
      <c r="O574" s="95"/>
      <c r="P574" s="95"/>
    </row>
    <row r="575" spans="1:27" ht="14.25" customHeight="1" x14ac:dyDescent="0.25">
      <c r="A575" s="35"/>
      <c r="B575" s="140"/>
      <c r="C575" s="141"/>
      <c r="D575" s="141"/>
      <c r="E575" s="142"/>
      <c r="F575" s="142"/>
      <c r="G575" s="142"/>
      <c r="H575" s="142"/>
      <c r="I575" s="142"/>
      <c r="J575" s="142"/>
      <c r="K575" s="142"/>
      <c r="L575" s="142"/>
      <c r="M575" s="142"/>
      <c r="N575" s="142"/>
      <c r="O575" s="41"/>
      <c r="P575" s="41"/>
      <c r="Q575" s="140"/>
      <c r="R575" s="140"/>
      <c r="S575" s="140"/>
      <c r="T575" s="140"/>
      <c r="U575" s="140"/>
      <c r="V575" s="140"/>
      <c r="W575" s="41"/>
      <c r="X575" s="41"/>
      <c r="Y575" s="41"/>
      <c r="Z575" s="41"/>
    </row>
    <row r="576" spans="1:27" ht="14.25" customHeight="1" x14ac:dyDescent="0.25">
      <c r="A576" s="35"/>
      <c r="B576" s="136"/>
      <c r="C576" s="136"/>
      <c r="D576" s="136"/>
      <c r="E576" s="136"/>
      <c r="F576" s="136"/>
      <c r="G576" s="136"/>
      <c r="H576" s="136"/>
      <c r="I576" s="136"/>
      <c r="J576" s="136"/>
      <c r="K576" s="136"/>
      <c r="L576" s="136"/>
      <c r="M576" s="136"/>
      <c r="N576" s="136"/>
      <c r="O576" s="85"/>
      <c r="P576" s="90"/>
      <c r="Q576" s="136"/>
      <c r="R576" s="136"/>
      <c r="S576" s="136"/>
      <c r="T576" s="136"/>
      <c r="U576" s="136"/>
      <c r="V576" s="136"/>
      <c r="W576" s="86"/>
      <c r="X576" s="86"/>
      <c r="Y576" s="87"/>
      <c r="Z576" s="88"/>
      <c r="AA576" s="35"/>
    </row>
    <row r="577" spans="1:27" ht="14.25" customHeight="1" x14ac:dyDescent="0.25">
      <c r="A577" s="35"/>
      <c r="B577" s="136"/>
      <c r="C577" s="136"/>
      <c r="D577" s="136"/>
      <c r="E577" s="136"/>
      <c r="F577" s="136"/>
      <c r="G577" s="136"/>
      <c r="H577" s="136"/>
      <c r="I577" s="136"/>
      <c r="J577" s="136"/>
      <c r="K577" s="136"/>
      <c r="L577" s="136"/>
      <c r="M577" s="136"/>
      <c r="N577" s="136"/>
      <c r="O577" s="85"/>
      <c r="P577" s="90"/>
      <c r="Q577" s="136"/>
      <c r="R577" s="136"/>
      <c r="S577" s="136"/>
      <c r="T577" s="136"/>
      <c r="U577" s="136"/>
      <c r="V577" s="136"/>
      <c r="W577" s="86"/>
      <c r="X577" s="86"/>
      <c r="Y577" s="87"/>
      <c r="Z577" s="88"/>
      <c r="AA577" s="35"/>
    </row>
    <row r="578" spans="1:27" ht="14.25" customHeight="1" x14ac:dyDescent="0.25">
      <c r="A578" s="35"/>
      <c r="B578" s="136"/>
      <c r="C578" s="136"/>
      <c r="D578" s="136"/>
      <c r="E578" s="136"/>
      <c r="F578" s="136"/>
      <c r="G578" s="136"/>
      <c r="H578" s="136"/>
      <c r="I578" s="136"/>
      <c r="J578" s="136"/>
      <c r="K578" s="136"/>
      <c r="L578" s="136"/>
      <c r="M578" s="136"/>
      <c r="N578" s="136"/>
      <c r="O578" s="85"/>
      <c r="P578" s="90"/>
      <c r="Q578" s="136"/>
      <c r="R578" s="136"/>
      <c r="S578" s="136"/>
      <c r="T578" s="136"/>
      <c r="U578" s="136"/>
      <c r="V578" s="136"/>
      <c r="W578" s="86"/>
      <c r="X578" s="86"/>
      <c r="Y578" s="87"/>
      <c r="Z578" s="88"/>
      <c r="AA578" s="35"/>
    </row>
    <row r="579" spans="1:27" ht="14.25" customHeight="1" x14ac:dyDescent="0.25">
      <c r="A579" s="35"/>
      <c r="B579" s="136"/>
      <c r="C579" s="136"/>
      <c r="D579" s="136"/>
      <c r="E579" s="136"/>
      <c r="F579" s="136"/>
      <c r="G579" s="136"/>
      <c r="H579" s="136"/>
      <c r="I579" s="136"/>
      <c r="J579" s="136"/>
      <c r="K579" s="136"/>
      <c r="L579" s="136"/>
      <c r="M579" s="136"/>
      <c r="N579" s="136"/>
      <c r="O579" s="85"/>
      <c r="P579" s="90"/>
      <c r="Q579" s="136"/>
      <c r="R579" s="136"/>
      <c r="S579" s="136"/>
      <c r="T579" s="136"/>
      <c r="U579" s="136"/>
      <c r="V579" s="136"/>
      <c r="W579" s="86"/>
      <c r="X579" s="86"/>
      <c r="Y579" s="87"/>
      <c r="Z579" s="88"/>
      <c r="AA579" s="35"/>
    </row>
    <row r="580" spans="1:27" ht="14.25" customHeight="1" x14ac:dyDescent="0.25">
      <c r="A580" s="35"/>
      <c r="B580" s="136"/>
      <c r="C580" s="136"/>
      <c r="D580" s="136"/>
      <c r="E580" s="136"/>
      <c r="F580" s="136"/>
      <c r="G580" s="136"/>
      <c r="H580" s="136"/>
      <c r="I580" s="136"/>
      <c r="J580" s="136"/>
      <c r="K580" s="136"/>
      <c r="L580" s="136"/>
      <c r="M580" s="136"/>
      <c r="N580" s="136"/>
      <c r="O580" s="85"/>
      <c r="P580" s="90"/>
      <c r="Q580" s="136"/>
      <c r="R580" s="136"/>
      <c r="S580" s="136"/>
      <c r="T580" s="136"/>
      <c r="U580" s="136"/>
      <c r="V580" s="136"/>
      <c r="W580" s="86"/>
      <c r="X580" s="86"/>
      <c r="Y580" s="87"/>
      <c r="Z580" s="88"/>
      <c r="AA580" s="35"/>
    </row>
    <row r="581" spans="1:27" ht="14.25" customHeight="1" x14ac:dyDescent="0.25">
      <c r="A581" s="35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136"/>
      <c r="O581" s="85"/>
      <c r="P581" s="90"/>
      <c r="Q581" s="136"/>
      <c r="R581" s="136"/>
      <c r="S581" s="136"/>
      <c r="T581" s="136"/>
      <c r="U581" s="136"/>
      <c r="V581" s="136"/>
      <c r="W581" s="86"/>
      <c r="X581" s="86"/>
      <c r="Y581" s="87"/>
      <c r="Z581" s="88"/>
      <c r="AA581" s="35"/>
    </row>
    <row r="582" spans="1:27" ht="14.25" customHeight="1" x14ac:dyDescent="0.25">
      <c r="A582" s="35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36"/>
      <c r="O582" s="85"/>
      <c r="P582" s="90"/>
      <c r="Q582" s="136"/>
      <c r="R582" s="136"/>
      <c r="S582" s="136"/>
      <c r="T582" s="136"/>
      <c r="U582" s="136"/>
      <c r="V582" s="136"/>
      <c r="W582" s="86"/>
      <c r="X582" s="86"/>
      <c r="Y582" s="87"/>
      <c r="Z582" s="88"/>
      <c r="AA582" s="35"/>
    </row>
    <row r="583" spans="1:27" ht="14.25" customHeight="1" x14ac:dyDescent="0.25">
      <c r="A583" s="35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36"/>
      <c r="O583" s="85"/>
      <c r="P583" s="90"/>
      <c r="Q583" s="136"/>
      <c r="R583" s="136"/>
      <c r="S583" s="136"/>
      <c r="T583" s="136"/>
      <c r="U583" s="136"/>
      <c r="V583" s="136"/>
      <c r="W583" s="86"/>
      <c r="X583" s="86"/>
      <c r="Y583" s="87"/>
      <c r="Z583" s="88"/>
      <c r="AA583" s="35"/>
    </row>
    <row r="584" spans="1:27" ht="14.25" customHeight="1" x14ac:dyDescent="0.25">
      <c r="A584" s="35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36"/>
      <c r="O584" s="85"/>
      <c r="P584" s="90"/>
      <c r="Q584" s="136"/>
      <c r="R584" s="136"/>
      <c r="S584" s="136"/>
      <c r="T584" s="136"/>
      <c r="U584" s="136"/>
      <c r="V584" s="136"/>
      <c r="W584" s="86"/>
      <c r="X584" s="86"/>
      <c r="Y584" s="87"/>
      <c r="Z584" s="88"/>
      <c r="AA584" s="35"/>
    </row>
    <row r="585" spans="1:27" ht="14.25" customHeight="1" x14ac:dyDescent="0.25">
      <c r="A585" s="35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36"/>
      <c r="O585" s="85"/>
      <c r="P585" s="90"/>
      <c r="Q585" s="136"/>
      <c r="R585" s="136"/>
      <c r="S585" s="136"/>
      <c r="T585" s="136"/>
      <c r="U585" s="136"/>
      <c r="V585" s="136"/>
      <c r="W585" s="86"/>
      <c r="X585" s="86"/>
      <c r="Y585" s="87"/>
      <c r="Z585" s="88"/>
      <c r="AA585" s="35"/>
    </row>
    <row r="586" spans="1:27" ht="14.25" customHeight="1" x14ac:dyDescent="0.25">
      <c r="A586" s="35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136"/>
      <c r="O586" s="85"/>
      <c r="P586" s="90"/>
      <c r="Q586" s="136"/>
      <c r="R586" s="136"/>
      <c r="S586" s="136"/>
      <c r="T586" s="136"/>
      <c r="U586" s="136"/>
      <c r="V586" s="136"/>
      <c r="W586" s="86"/>
      <c r="X586" s="86"/>
      <c r="Y586" s="87"/>
      <c r="Z586" s="88"/>
      <c r="AA586" s="35"/>
    </row>
    <row r="587" spans="1:27" ht="14.25" customHeight="1" x14ac:dyDescent="0.25">
      <c r="A587" s="35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36"/>
      <c r="O587" s="85"/>
      <c r="P587" s="90"/>
      <c r="Q587" s="136"/>
      <c r="R587" s="136"/>
      <c r="S587" s="136"/>
      <c r="T587" s="136"/>
      <c r="U587" s="136"/>
      <c r="V587" s="136"/>
      <c r="W587" s="86"/>
      <c r="X587" s="86"/>
      <c r="Y587" s="87"/>
      <c r="Z587" s="88"/>
      <c r="AA587" s="35"/>
    </row>
    <row r="588" spans="1:27" ht="14.25" customHeight="1" x14ac:dyDescent="0.25">
      <c r="A588" s="35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36"/>
      <c r="O588" s="85"/>
      <c r="P588" s="90"/>
      <c r="Q588" s="136"/>
      <c r="R588" s="136"/>
      <c r="S588" s="136"/>
      <c r="T588" s="136"/>
      <c r="U588" s="136"/>
      <c r="V588" s="136"/>
      <c r="W588" s="86"/>
      <c r="X588" s="86"/>
      <c r="Y588" s="87"/>
      <c r="Z588" s="88"/>
      <c r="AA588" s="35"/>
    </row>
    <row r="589" spans="1:27" ht="14.25" customHeight="1" x14ac:dyDescent="0.25">
      <c r="A589" s="35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36"/>
      <c r="O589" s="85"/>
      <c r="P589" s="90"/>
      <c r="Q589" s="136"/>
      <c r="R589" s="136"/>
      <c r="S589" s="136"/>
      <c r="T589" s="136"/>
      <c r="U589" s="136"/>
      <c r="V589" s="136"/>
      <c r="W589" s="86"/>
      <c r="X589" s="86"/>
      <c r="Y589" s="87"/>
      <c r="Z589" s="88"/>
      <c r="AA589" s="35"/>
    </row>
    <row r="590" spans="1:27" ht="14.25" customHeight="1" x14ac:dyDescent="0.25">
      <c r="A590" s="35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36"/>
      <c r="O590" s="85"/>
      <c r="P590" s="90"/>
      <c r="Q590" s="136"/>
      <c r="R590" s="136"/>
      <c r="S590" s="136"/>
      <c r="T590" s="136"/>
      <c r="U590" s="136"/>
      <c r="V590" s="136"/>
      <c r="W590" s="86"/>
      <c r="X590" s="86"/>
      <c r="Y590" s="87"/>
      <c r="Z590" s="88"/>
      <c r="AA590" s="35"/>
    </row>
    <row r="591" spans="1:27" ht="14.25" customHeight="1" x14ac:dyDescent="0.25">
      <c r="A591" s="35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136"/>
      <c r="O591" s="85"/>
      <c r="P591" s="90"/>
      <c r="Q591" s="136"/>
      <c r="R591" s="136"/>
      <c r="S591" s="136"/>
      <c r="T591" s="136"/>
      <c r="U591" s="136"/>
      <c r="V591" s="136"/>
      <c r="W591" s="86"/>
      <c r="X591" s="86"/>
      <c r="Y591" s="87"/>
      <c r="Z591" s="88"/>
      <c r="AA591" s="35"/>
    </row>
    <row r="592" spans="1:27" ht="14.25" customHeight="1" x14ac:dyDescent="0.25">
      <c r="A592" s="35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36"/>
      <c r="O592" s="85"/>
      <c r="P592" s="90"/>
      <c r="Q592" s="136"/>
      <c r="R592" s="136"/>
      <c r="S592" s="136"/>
      <c r="T592" s="136"/>
      <c r="U592" s="136"/>
      <c r="V592" s="136"/>
      <c r="W592" s="86"/>
      <c r="X592" s="86"/>
      <c r="Y592" s="87"/>
      <c r="Z592" s="88"/>
      <c r="AA592" s="35"/>
    </row>
    <row r="593" spans="1:27" ht="14.25" customHeight="1" x14ac:dyDescent="0.25">
      <c r="A593" s="35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36"/>
      <c r="O593" s="85"/>
      <c r="P593" s="90"/>
      <c r="Q593" s="136"/>
      <c r="R593" s="136"/>
      <c r="S593" s="136"/>
      <c r="T593" s="136"/>
      <c r="U593" s="136"/>
      <c r="V593" s="136"/>
      <c r="W593" s="86"/>
      <c r="X593" s="86"/>
      <c r="Y593" s="87"/>
      <c r="Z593" s="88"/>
      <c r="AA593" s="35"/>
    </row>
    <row r="594" spans="1:27" ht="14.25" customHeight="1" x14ac:dyDescent="0.25">
      <c r="A594" s="35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136"/>
      <c r="O594" s="85"/>
      <c r="P594" s="90"/>
      <c r="Q594" s="136"/>
      <c r="R594" s="136"/>
      <c r="S594" s="136"/>
      <c r="T594" s="136"/>
      <c r="U594" s="136"/>
      <c r="V594" s="136"/>
      <c r="W594" s="86"/>
      <c r="X594" s="86"/>
      <c r="Y594" s="87"/>
      <c r="Z594" s="88"/>
      <c r="AA594" s="35"/>
    </row>
    <row r="595" spans="1:27" ht="14.25" customHeight="1" x14ac:dyDescent="0.25">
      <c r="A595" s="35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136"/>
      <c r="O595" s="85"/>
      <c r="P595" s="90"/>
      <c r="Q595" s="136"/>
      <c r="R595" s="136"/>
      <c r="S595" s="136"/>
      <c r="T595" s="136"/>
      <c r="U595" s="136"/>
      <c r="V595" s="136"/>
      <c r="W595" s="86"/>
      <c r="X595" s="86"/>
      <c r="Y595" s="87"/>
      <c r="Z595" s="88"/>
      <c r="AA595" s="35"/>
    </row>
    <row r="596" spans="1:27" ht="14.25" customHeight="1" x14ac:dyDescent="0.25">
      <c r="A596" s="35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136"/>
      <c r="O596" s="85"/>
      <c r="P596" s="90"/>
      <c r="Q596" s="136"/>
      <c r="R596" s="136"/>
      <c r="S596" s="136"/>
      <c r="T596" s="136"/>
      <c r="U596" s="136"/>
      <c r="V596" s="136"/>
      <c r="W596" s="86"/>
      <c r="X596" s="86"/>
      <c r="Y596" s="87"/>
      <c r="Z596" s="88"/>
      <c r="AA596" s="35"/>
    </row>
    <row r="597" spans="1:27" ht="14.25" customHeight="1" x14ac:dyDescent="0.25">
      <c r="A597" s="35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36"/>
      <c r="O597" s="85"/>
      <c r="P597" s="90"/>
      <c r="Q597" s="136"/>
      <c r="R597" s="136"/>
      <c r="S597" s="136"/>
      <c r="T597" s="136"/>
      <c r="U597" s="136"/>
      <c r="V597" s="136"/>
      <c r="W597" s="86"/>
      <c r="X597" s="86"/>
      <c r="Y597" s="87"/>
      <c r="Z597" s="88"/>
      <c r="AA597" s="35"/>
    </row>
    <row r="598" spans="1:27" ht="14.25" customHeight="1" x14ac:dyDescent="0.25">
      <c r="A598" s="35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36"/>
      <c r="O598" s="85"/>
      <c r="P598" s="90"/>
      <c r="Q598" s="136"/>
      <c r="R598" s="136"/>
      <c r="S598" s="136"/>
      <c r="T598" s="136"/>
      <c r="U598" s="136"/>
      <c r="V598" s="136"/>
      <c r="W598" s="86"/>
      <c r="X598" s="86"/>
      <c r="Y598" s="87"/>
      <c r="Z598" s="88"/>
      <c r="AA598" s="35"/>
    </row>
    <row r="599" spans="1:27" ht="14.25" customHeight="1" x14ac:dyDescent="0.25">
      <c r="A599" s="35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136"/>
      <c r="O599" s="85"/>
      <c r="P599" s="90"/>
      <c r="Q599" s="136"/>
      <c r="R599" s="136"/>
      <c r="S599" s="136"/>
      <c r="T599" s="136"/>
      <c r="U599" s="136"/>
      <c r="V599" s="136"/>
      <c r="W599" s="86"/>
      <c r="X599" s="86"/>
      <c r="Y599" s="87"/>
      <c r="Z599" s="88"/>
      <c r="AA599" s="35"/>
    </row>
    <row r="600" spans="1:27" ht="14.25" customHeight="1" x14ac:dyDescent="0.25">
      <c r="A600" s="35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136"/>
      <c r="O600" s="85"/>
      <c r="P600" s="90"/>
      <c r="Q600" s="136"/>
      <c r="R600" s="136"/>
      <c r="S600" s="136"/>
      <c r="T600" s="136"/>
      <c r="U600" s="136"/>
      <c r="V600" s="136"/>
      <c r="W600" s="86"/>
      <c r="X600" s="86"/>
      <c r="Y600" s="87"/>
      <c r="Z600" s="88"/>
      <c r="AA600" s="35"/>
    </row>
    <row r="601" spans="1:27" ht="14.25" customHeight="1" x14ac:dyDescent="0.25">
      <c r="A601" s="35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136"/>
      <c r="O601" s="85"/>
      <c r="P601" s="90"/>
      <c r="Q601" s="136"/>
      <c r="R601" s="136"/>
      <c r="S601" s="136"/>
      <c r="T601" s="136"/>
      <c r="U601" s="136"/>
      <c r="V601" s="136"/>
      <c r="W601" s="86"/>
      <c r="X601" s="86"/>
      <c r="Y601" s="87"/>
      <c r="Z601" s="88"/>
      <c r="AA601" s="35"/>
    </row>
    <row r="602" spans="1:27" ht="14.25" customHeight="1" x14ac:dyDescent="0.25">
      <c r="A602" s="35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136"/>
      <c r="O602" s="85"/>
      <c r="P602" s="90"/>
      <c r="Q602" s="136"/>
      <c r="R602" s="136"/>
      <c r="S602" s="136"/>
      <c r="T602" s="136"/>
      <c r="U602" s="136"/>
      <c r="V602" s="136"/>
      <c r="W602" s="86"/>
      <c r="X602" s="86"/>
      <c r="Y602" s="87"/>
      <c r="Z602" s="88"/>
      <c r="AA602" s="35"/>
    </row>
    <row r="603" spans="1:27" ht="14.25" customHeight="1" x14ac:dyDescent="0.25">
      <c r="A603" s="35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136"/>
      <c r="O603" s="85"/>
      <c r="P603" s="90"/>
      <c r="Q603" s="136"/>
      <c r="R603" s="136"/>
      <c r="S603" s="136"/>
      <c r="T603" s="136"/>
      <c r="U603" s="136"/>
      <c r="V603" s="136"/>
      <c r="W603" s="86"/>
      <c r="X603" s="86"/>
      <c r="Y603" s="87"/>
      <c r="Z603" s="88"/>
      <c r="AA603" s="35"/>
    </row>
    <row r="604" spans="1:27" ht="14.25" customHeight="1" x14ac:dyDescent="0.25">
      <c r="A604" s="35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136"/>
      <c r="O604" s="85"/>
      <c r="P604" s="90"/>
      <c r="Q604" s="136"/>
      <c r="R604" s="136"/>
      <c r="S604" s="136"/>
      <c r="T604" s="136"/>
      <c r="U604" s="136"/>
      <c r="V604" s="136"/>
      <c r="W604" s="86"/>
      <c r="X604" s="86"/>
      <c r="Y604" s="87"/>
      <c r="Z604" s="88"/>
      <c r="AA604" s="35"/>
    </row>
    <row r="605" spans="1:27" ht="14.25" customHeight="1" x14ac:dyDescent="0.25">
      <c r="A605" s="35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136"/>
      <c r="O605" s="85"/>
      <c r="P605" s="90"/>
      <c r="Q605" s="136"/>
      <c r="R605" s="136"/>
      <c r="S605" s="136"/>
      <c r="T605" s="136"/>
      <c r="U605" s="136"/>
      <c r="V605" s="136"/>
      <c r="W605" s="86"/>
      <c r="X605" s="86"/>
      <c r="Y605" s="87"/>
      <c r="Z605" s="88"/>
      <c r="AA605" s="35"/>
    </row>
    <row r="606" spans="1:27" ht="14.25" customHeight="1" x14ac:dyDescent="0.25">
      <c r="A606" s="35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136"/>
      <c r="O606" s="85"/>
      <c r="P606" s="90"/>
      <c r="Q606" s="136"/>
      <c r="R606" s="136"/>
      <c r="S606" s="136"/>
      <c r="T606" s="136"/>
      <c r="U606" s="136"/>
      <c r="V606" s="136"/>
      <c r="W606" s="86"/>
      <c r="X606" s="86"/>
      <c r="Y606" s="87"/>
      <c r="Z606" s="88"/>
      <c r="AA606" s="35"/>
    </row>
    <row r="607" spans="1:27" ht="14.25" customHeight="1" x14ac:dyDescent="0.25">
      <c r="A607" s="35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136"/>
      <c r="O607" s="85"/>
      <c r="P607" s="90"/>
      <c r="Q607" s="136"/>
      <c r="R607" s="136"/>
      <c r="S607" s="136"/>
      <c r="T607" s="136"/>
      <c r="U607" s="136"/>
      <c r="V607" s="136"/>
      <c r="W607" s="86"/>
      <c r="X607" s="86"/>
      <c r="Y607" s="87"/>
      <c r="Z607" s="88"/>
      <c r="AA607" s="35"/>
    </row>
    <row r="608" spans="1:27" ht="14.25" customHeight="1" x14ac:dyDescent="0.25">
      <c r="A608" s="35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136"/>
      <c r="O608" s="85"/>
      <c r="P608" s="90"/>
      <c r="Q608" s="136"/>
      <c r="R608" s="136"/>
      <c r="S608" s="136"/>
      <c r="T608" s="136"/>
      <c r="U608" s="136"/>
      <c r="V608" s="136"/>
      <c r="W608" s="86"/>
      <c r="X608" s="86"/>
      <c r="Y608" s="87"/>
      <c r="Z608" s="88"/>
      <c r="AA608" s="35"/>
    </row>
    <row r="609" spans="1:27" ht="14.25" customHeight="1" x14ac:dyDescent="0.25">
      <c r="A609" s="35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136"/>
      <c r="O609" s="85"/>
      <c r="P609" s="90"/>
      <c r="Q609" s="136"/>
      <c r="R609" s="136"/>
      <c r="S609" s="136"/>
      <c r="T609" s="136"/>
      <c r="U609" s="136"/>
      <c r="V609" s="136"/>
      <c r="W609" s="86"/>
      <c r="X609" s="86"/>
      <c r="Y609" s="87"/>
      <c r="Z609" s="88"/>
      <c r="AA609" s="35"/>
    </row>
    <row r="610" spans="1:27" ht="14.25" customHeight="1" x14ac:dyDescent="0.25">
      <c r="A610" s="35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136"/>
      <c r="O610" s="85"/>
      <c r="P610" s="90"/>
      <c r="Q610" s="136"/>
      <c r="R610" s="136"/>
      <c r="S610" s="136"/>
      <c r="T610" s="136"/>
      <c r="U610" s="136"/>
      <c r="V610" s="136"/>
      <c r="W610" s="86"/>
      <c r="X610" s="86"/>
      <c r="Y610" s="87"/>
      <c r="Z610" s="88"/>
      <c r="AA610" s="35"/>
    </row>
    <row r="611" spans="1:27" ht="14.25" customHeight="1" x14ac:dyDescent="0.25">
      <c r="A611" s="35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136"/>
      <c r="O611" s="85"/>
      <c r="P611" s="90"/>
      <c r="Q611" s="136"/>
      <c r="R611" s="136"/>
      <c r="S611" s="136"/>
      <c r="T611" s="136"/>
      <c r="U611" s="136"/>
      <c r="V611" s="136"/>
      <c r="W611" s="86"/>
      <c r="X611" s="86"/>
      <c r="Y611" s="87"/>
      <c r="Z611" s="88"/>
      <c r="AA611" s="35"/>
    </row>
    <row r="612" spans="1:27" ht="14.25" customHeight="1" x14ac:dyDescent="0.25">
      <c r="A612" s="35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136"/>
      <c r="O612" s="85"/>
      <c r="P612" s="90"/>
      <c r="Q612" s="136"/>
      <c r="R612" s="136"/>
      <c r="S612" s="136"/>
      <c r="T612" s="136"/>
      <c r="U612" s="136"/>
      <c r="V612" s="136"/>
      <c r="W612" s="86"/>
      <c r="X612" s="86"/>
      <c r="Y612" s="87"/>
      <c r="Z612" s="88"/>
      <c r="AA612" s="35"/>
    </row>
    <row r="613" spans="1:27" ht="14.25" customHeight="1" x14ac:dyDescent="0.25">
      <c r="A613" s="35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136"/>
      <c r="O613" s="85"/>
      <c r="P613" s="90"/>
      <c r="Q613" s="136"/>
      <c r="R613" s="136"/>
      <c r="S613" s="136"/>
      <c r="T613" s="136"/>
      <c r="U613" s="136"/>
      <c r="V613" s="136"/>
      <c r="W613" s="86"/>
      <c r="X613" s="86"/>
      <c r="Y613" s="87"/>
      <c r="Z613" s="88"/>
      <c r="AA613" s="35"/>
    </row>
    <row r="614" spans="1:27" ht="14.25" customHeight="1" x14ac:dyDescent="0.25">
      <c r="A614" s="35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136"/>
      <c r="O614" s="85"/>
      <c r="P614" s="90"/>
      <c r="Q614" s="136"/>
      <c r="R614" s="136"/>
      <c r="S614" s="136"/>
      <c r="T614" s="136"/>
      <c r="U614" s="136"/>
      <c r="V614" s="136"/>
      <c r="W614" s="86"/>
      <c r="X614" s="86"/>
      <c r="Y614" s="87"/>
      <c r="Z614" s="88"/>
      <c r="AA614" s="35"/>
    </row>
    <row r="615" spans="1:27" ht="14.25" customHeight="1" x14ac:dyDescent="0.25">
      <c r="A615" s="35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136"/>
      <c r="O615" s="85"/>
      <c r="P615" s="90"/>
      <c r="Q615" s="136"/>
      <c r="R615" s="136"/>
      <c r="S615" s="136"/>
      <c r="T615" s="136"/>
      <c r="U615" s="136"/>
      <c r="V615" s="136"/>
      <c r="W615" s="86"/>
      <c r="X615" s="86"/>
      <c r="Y615" s="87"/>
      <c r="Z615" s="88"/>
      <c r="AA615" s="35"/>
    </row>
    <row r="616" spans="1:27" ht="14.25" customHeight="1" x14ac:dyDescent="0.25">
      <c r="A616" s="35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136"/>
      <c r="O616" s="85"/>
      <c r="P616" s="90"/>
      <c r="Q616" s="136"/>
      <c r="R616" s="136"/>
      <c r="S616" s="136"/>
      <c r="T616" s="136"/>
      <c r="U616" s="136"/>
      <c r="V616" s="136"/>
      <c r="W616" s="86"/>
      <c r="X616" s="86"/>
      <c r="Y616" s="87"/>
      <c r="Z616" s="88"/>
      <c r="AA616" s="35"/>
    </row>
    <row r="617" spans="1:27" ht="14.25" customHeight="1" x14ac:dyDescent="0.25">
      <c r="A617" s="35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136"/>
      <c r="O617" s="85"/>
      <c r="P617" s="90"/>
      <c r="Q617" s="136"/>
      <c r="R617" s="136"/>
      <c r="S617" s="136"/>
      <c r="T617" s="136"/>
      <c r="U617" s="136"/>
      <c r="V617" s="136"/>
      <c r="W617" s="86"/>
      <c r="X617" s="86"/>
      <c r="Y617" s="87"/>
      <c r="Z617" s="88"/>
      <c r="AA617" s="35"/>
    </row>
    <row r="618" spans="1:27" ht="14.25" customHeight="1" x14ac:dyDescent="0.25">
      <c r="A618" s="35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136"/>
      <c r="O618" s="85"/>
      <c r="P618" s="90"/>
      <c r="Q618" s="136"/>
      <c r="R618" s="136"/>
      <c r="S618" s="136"/>
      <c r="T618" s="136"/>
      <c r="U618" s="136"/>
      <c r="V618" s="136"/>
      <c r="W618" s="86"/>
      <c r="X618" s="86"/>
      <c r="Y618" s="87"/>
      <c r="Z618" s="88"/>
      <c r="AA618" s="35"/>
    </row>
    <row r="619" spans="1:27" ht="14.25" customHeight="1" x14ac:dyDescent="0.25">
      <c r="A619" s="35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136"/>
      <c r="O619" s="85"/>
      <c r="P619" s="90"/>
      <c r="Q619" s="136"/>
      <c r="R619" s="136"/>
      <c r="S619" s="136"/>
      <c r="T619" s="136"/>
      <c r="U619" s="136"/>
      <c r="V619" s="136"/>
      <c r="W619" s="86"/>
      <c r="X619" s="86"/>
      <c r="Y619" s="87"/>
      <c r="Z619" s="88"/>
      <c r="AA619" s="35"/>
    </row>
    <row r="620" spans="1:27" ht="14.25" customHeight="1" x14ac:dyDescent="0.25">
      <c r="A620" s="35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136"/>
      <c r="O620" s="85"/>
      <c r="P620" s="90"/>
      <c r="Q620" s="136"/>
      <c r="R620" s="136"/>
      <c r="S620" s="136"/>
      <c r="T620" s="136"/>
      <c r="U620" s="136"/>
      <c r="V620" s="136"/>
      <c r="W620" s="86"/>
      <c r="X620" s="86"/>
      <c r="Y620" s="87"/>
      <c r="Z620" s="88"/>
      <c r="AA620" s="35"/>
    </row>
    <row r="621" spans="1:27" ht="14.25" customHeight="1" x14ac:dyDescent="0.25">
      <c r="A621" s="35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136"/>
      <c r="O621" s="85"/>
      <c r="P621" s="90"/>
      <c r="Q621" s="136"/>
      <c r="R621" s="136"/>
      <c r="S621" s="136"/>
      <c r="T621" s="136"/>
      <c r="U621" s="136"/>
      <c r="V621" s="136"/>
      <c r="W621" s="86"/>
      <c r="X621" s="86"/>
      <c r="Y621" s="87"/>
      <c r="Z621" s="88"/>
      <c r="AA621" s="35"/>
    </row>
    <row r="622" spans="1:27" ht="14.25" customHeight="1" x14ac:dyDescent="0.25">
      <c r="A622" s="35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136"/>
      <c r="O622" s="85"/>
      <c r="P622" s="90"/>
      <c r="Q622" s="136"/>
      <c r="R622" s="136"/>
      <c r="S622" s="136"/>
      <c r="T622" s="136"/>
      <c r="U622" s="136"/>
      <c r="V622" s="136"/>
      <c r="W622" s="86"/>
      <c r="X622" s="86"/>
      <c r="Y622" s="87"/>
      <c r="Z622" s="88"/>
      <c r="AA622" s="35"/>
    </row>
    <row r="623" spans="1:27" ht="14.25" customHeight="1" x14ac:dyDescent="0.25">
      <c r="A623" s="35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136"/>
      <c r="O623" s="85"/>
      <c r="P623" s="90"/>
      <c r="Q623" s="136"/>
      <c r="R623" s="136"/>
      <c r="S623" s="136"/>
      <c r="T623" s="136"/>
      <c r="U623" s="136"/>
      <c r="V623" s="136"/>
      <c r="W623" s="86"/>
      <c r="X623" s="86"/>
      <c r="Y623" s="87"/>
      <c r="Z623" s="88"/>
      <c r="AA623" s="35"/>
    </row>
    <row r="624" spans="1:27" ht="14.25" customHeight="1" x14ac:dyDescent="0.25">
      <c r="A624" s="35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36"/>
      <c r="O624" s="85"/>
      <c r="P624" s="90"/>
      <c r="Q624" s="136"/>
      <c r="R624" s="136"/>
      <c r="S624" s="136"/>
      <c r="T624" s="136"/>
      <c r="U624" s="136"/>
      <c r="V624" s="136"/>
      <c r="W624" s="86"/>
      <c r="X624" s="86"/>
      <c r="Y624" s="87"/>
      <c r="Z624" s="88"/>
      <c r="AA624" s="35"/>
    </row>
    <row r="625" spans="1:27" ht="14.25" customHeight="1" x14ac:dyDescent="0.25">
      <c r="A625" s="35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36"/>
      <c r="O625" s="85"/>
      <c r="P625" s="90"/>
      <c r="Q625" s="136"/>
      <c r="R625" s="136"/>
      <c r="S625" s="136"/>
      <c r="T625" s="136"/>
      <c r="U625" s="136"/>
      <c r="V625" s="136"/>
      <c r="W625" s="86"/>
      <c r="X625" s="86"/>
      <c r="Y625" s="87"/>
      <c r="Z625" s="88"/>
      <c r="AA625" s="35"/>
    </row>
    <row r="626" spans="1:27" ht="14.25" customHeight="1" x14ac:dyDescent="0.25">
      <c r="A626" s="35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136"/>
      <c r="O626" s="85"/>
      <c r="P626" s="90"/>
      <c r="Q626" s="136"/>
      <c r="R626" s="136"/>
      <c r="S626" s="136"/>
      <c r="T626" s="136"/>
      <c r="U626" s="136"/>
      <c r="V626" s="136"/>
      <c r="W626" s="86"/>
      <c r="X626" s="86"/>
      <c r="Y626" s="87"/>
      <c r="Z626" s="88"/>
      <c r="AA626" s="35"/>
    </row>
    <row r="627" spans="1:27" ht="14.25" customHeight="1" x14ac:dyDescent="0.25">
      <c r="A627" s="35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136"/>
      <c r="O627" s="85"/>
      <c r="P627" s="90"/>
      <c r="Q627" s="136"/>
      <c r="R627" s="136"/>
      <c r="S627" s="136"/>
      <c r="T627" s="136"/>
      <c r="U627" s="136"/>
      <c r="V627" s="136"/>
      <c r="W627" s="86"/>
      <c r="X627" s="86"/>
      <c r="Y627" s="87"/>
      <c r="Z627" s="88"/>
      <c r="AA627" s="35"/>
    </row>
    <row r="628" spans="1:27" ht="14.25" customHeight="1" x14ac:dyDescent="0.25">
      <c r="A628" s="35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136"/>
      <c r="O628" s="85"/>
      <c r="P628" s="90"/>
      <c r="Q628" s="136"/>
      <c r="R628" s="136"/>
      <c r="S628" s="136"/>
      <c r="T628" s="136"/>
      <c r="U628" s="136"/>
      <c r="V628" s="136"/>
      <c r="W628" s="86"/>
      <c r="X628" s="86"/>
      <c r="Y628" s="87"/>
      <c r="Z628" s="88"/>
      <c r="AA628" s="35"/>
    </row>
    <row r="629" spans="1:27" ht="14.25" customHeight="1" x14ac:dyDescent="0.25">
      <c r="A629" s="35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136"/>
      <c r="O629" s="85"/>
      <c r="P629" s="90"/>
      <c r="Q629" s="136"/>
      <c r="R629" s="136"/>
      <c r="S629" s="136"/>
      <c r="T629" s="136"/>
      <c r="U629" s="136"/>
      <c r="V629" s="136"/>
      <c r="W629" s="86"/>
      <c r="X629" s="86"/>
      <c r="Y629" s="87"/>
      <c r="Z629" s="88"/>
      <c r="AA629" s="35"/>
    </row>
    <row r="630" spans="1:27" ht="14.25" customHeight="1" x14ac:dyDescent="0.25">
      <c r="A630" s="35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136"/>
      <c r="O630" s="85"/>
      <c r="P630" s="90"/>
      <c r="Q630" s="136"/>
      <c r="R630" s="136"/>
      <c r="S630" s="136"/>
      <c r="T630" s="136"/>
      <c r="U630" s="136"/>
      <c r="V630" s="136"/>
      <c r="W630" s="86"/>
      <c r="X630" s="86"/>
      <c r="Y630" s="87"/>
      <c r="Z630" s="88"/>
      <c r="AA630" s="35"/>
    </row>
    <row r="631" spans="1:27" ht="14.25" customHeight="1" x14ac:dyDescent="0.25">
      <c r="A631" s="35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136"/>
      <c r="O631" s="85"/>
      <c r="P631" s="90"/>
      <c r="Q631" s="136"/>
      <c r="R631" s="136"/>
      <c r="S631" s="136"/>
      <c r="T631" s="136"/>
      <c r="U631" s="136"/>
      <c r="V631" s="136"/>
      <c r="W631" s="86"/>
      <c r="X631" s="86"/>
      <c r="Y631" s="87"/>
      <c r="Z631" s="88"/>
      <c r="AA631" s="35"/>
    </row>
    <row r="632" spans="1:27" ht="14.25" customHeight="1" x14ac:dyDescent="0.25">
      <c r="A632" s="35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136"/>
      <c r="O632" s="85"/>
      <c r="P632" s="90"/>
      <c r="Q632" s="136"/>
      <c r="R632" s="136"/>
      <c r="S632" s="136"/>
      <c r="T632" s="136"/>
      <c r="U632" s="136"/>
      <c r="V632" s="136"/>
      <c r="W632" s="86"/>
      <c r="X632" s="86"/>
      <c r="Y632" s="87"/>
      <c r="Z632" s="88"/>
      <c r="AA632" s="35"/>
    </row>
    <row r="633" spans="1:27" ht="14.25" customHeight="1" x14ac:dyDescent="0.25">
      <c r="A633" s="35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136"/>
      <c r="O633" s="85"/>
      <c r="P633" s="90"/>
      <c r="Q633" s="136"/>
      <c r="R633" s="136"/>
      <c r="S633" s="136"/>
      <c r="T633" s="136"/>
      <c r="U633" s="136"/>
      <c r="V633" s="136"/>
      <c r="W633" s="86"/>
      <c r="X633" s="86"/>
      <c r="Y633" s="87"/>
      <c r="Z633" s="88"/>
      <c r="AA633" s="35"/>
    </row>
    <row r="634" spans="1:27" ht="14.25" customHeight="1" x14ac:dyDescent="0.25">
      <c r="A634" s="35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136"/>
      <c r="O634" s="85"/>
      <c r="P634" s="90"/>
      <c r="Q634" s="136"/>
      <c r="R634" s="136"/>
      <c r="S634" s="136"/>
      <c r="T634" s="136"/>
      <c r="U634" s="136"/>
      <c r="V634" s="136"/>
      <c r="W634" s="86"/>
      <c r="X634" s="86"/>
      <c r="Y634" s="87"/>
      <c r="Z634" s="88"/>
      <c r="AA634" s="35"/>
    </row>
    <row r="635" spans="1:27" ht="14.25" customHeight="1" x14ac:dyDescent="0.25">
      <c r="A635" s="35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136"/>
      <c r="O635" s="85"/>
      <c r="P635" s="90"/>
      <c r="Q635" s="136"/>
      <c r="R635" s="136"/>
      <c r="S635" s="136"/>
      <c r="T635" s="136"/>
      <c r="U635" s="136"/>
      <c r="V635" s="136"/>
      <c r="W635" s="86"/>
      <c r="X635" s="86"/>
      <c r="Y635" s="87"/>
      <c r="Z635" s="88"/>
      <c r="AA635" s="35"/>
    </row>
    <row r="636" spans="1:27" ht="14.25" customHeight="1" x14ac:dyDescent="0.25">
      <c r="A636" s="35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136"/>
      <c r="O636" s="85"/>
      <c r="P636" s="90"/>
      <c r="Q636" s="136"/>
      <c r="R636" s="136"/>
      <c r="S636" s="136"/>
      <c r="T636" s="136"/>
      <c r="U636" s="136"/>
      <c r="V636" s="136"/>
      <c r="W636" s="86"/>
      <c r="X636" s="86"/>
      <c r="Y636" s="87"/>
      <c r="Z636" s="88"/>
      <c r="AA636" s="35"/>
    </row>
    <row r="637" spans="1:27" ht="14.25" customHeight="1" x14ac:dyDescent="0.25">
      <c r="A637" s="35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136"/>
      <c r="O637" s="85"/>
      <c r="P637" s="90"/>
      <c r="Q637" s="136"/>
      <c r="R637" s="136"/>
      <c r="S637" s="136"/>
      <c r="T637" s="136"/>
      <c r="U637" s="136"/>
      <c r="V637" s="136"/>
      <c r="W637" s="86"/>
      <c r="X637" s="86"/>
      <c r="Y637" s="87"/>
      <c r="Z637" s="88"/>
      <c r="AA637" s="35"/>
    </row>
    <row r="638" spans="1:27" ht="14.25" customHeight="1" x14ac:dyDescent="0.25">
      <c r="A638" s="35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136"/>
      <c r="O638" s="85"/>
      <c r="P638" s="90"/>
      <c r="Q638" s="136"/>
      <c r="R638" s="136"/>
      <c r="S638" s="136"/>
      <c r="T638" s="136"/>
      <c r="U638" s="136"/>
      <c r="V638" s="136"/>
      <c r="W638" s="86"/>
      <c r="X638" s="86"/>
      <c r="Y638" s="87"/>
      <c r="Z638" s="88"/>
      <c r="AA638" s="35"/>
    </row>
    <row r="639" spans="1:27" ht="14.25" customHeight="1" x14ac:dyDescent="0.25">
      <c r="A639" s="35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136"/>
      <c r="O639" s="85"/>
      <c r="P639" s="90"/>
      <c r="Q639" s="136"/>
      <c r="R639" s="136"/>
      <c r="S639" s="136"/>
      <c r="T639" s="136"/>
      <c r="U639" s="136"/>
      <c r="V639" s="136"/>
      <c r="W639" s="86"/>
      <c r="X639" s="86"/>
      <c r="Y639" s="87"/>
      <c r="Z639" s="88"/>
      <c r="AA639" s="35"/>
    </row>
    <row r="640" spans="1:27" ht="14.25" customHeight="1" x14ac:dyDescent="0.25">
      <c r="A640" s="35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136"/>
      <c r="O640" s="85"/>
      <c r="P640" s="90"/>
      <c r="Q640" s="136"/>
      <c r="R640" s="136"/>
      <c r="S640" s="136"/>
      <c r="T640" s="136"/>
      <c r="U640" s="136"/>
      <c r="V640" s="136"/>
      <c r="W640" s="86"/>
      <c r="X640" s="86"/>
      <c r="Y640" s="87"/>
      <c r="Z640" s="88"/>
      <c r="AA640" s="35"/>
    </row>
    <row r="641" spans="1:27" ht="14.25" customHeight="1" x14ac:dyDescent="0.25">
      <c r="A641" s="35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136"/>
      <c r="O641" s="85"/>
      <c r="P641" s="90"/>
      <c r="Q641" s="136"/>
      <c r="R641" s="136"/>
      <c r="S641" s="136"/>
      <c r="T641" s="136"/>
      <c r="U641" s="136"/>
      <c r="V641" s="136"/>
      <c r="W641" s="86"/>
      <c r="X641" s="86"/>
      <c r="Y641" s="87"/>
      <c r="Z641" s="88"/>
      <c r="AA641" s="35"/>
    </row>
    <row r="642" spans="1:27" ht="14.25" customHeight="1" x14ac:dyDescent="0.25">
      <c r="A642" s="35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136"/>
      <c r="O642" s="85"/>
      <c r="P642" s="90"/>
      <c r="Q642" s="136"/>
      <c r="R642" s="136"/>
      <c r="S642" s="136"/>
      <c r="T642" s="136"/>
      <c r="U642" s="136"/>
      <c r="V642" s="136"/>
      <c r="W642" s="86"/>
      <c r="X642" s="86"/>
      <c r="Y642" s="87"/>
      <c r="Z642" s="88"/>
      <c r="AA642" s="35"/>
    </row>
    <row r="643" spans="1:27" ht="14.25" customHeight="1" x14ac:dyDescent="0.25">
      <c r="A643" s="35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136"/>
      <c r="O643" s="85"/>
      <c r="P643" s="90"/>
      <c r="Q643" s="136"/>
      <c r="R643" s="136"/>
      <c r="S643" s="136"/>
      <c r="T643" s="136"/>
      <c r="U643" s="136"/>
      <c r="V643" s="136"/>
      <c r="W643" s="86"/>
      <c r="X643" s="86"/>
      <c r="Y643" s="87"/>
      <c r="Z643" s="88"/>
      <c r="AA643" s="35"/>
    </row>
    <row r="644" spans="1:27" ht="14.25" customHeight="1" x14ac:dyDescent="0.25">
      <c r="A644" s="35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136"/>
      <c r="O644" s="85"/>
      <c r="P644" s="90"/>
      <c r="Q644" s="136"/>
      <c r="R644" s="136"/>
      <c r="S644" s="136"/>
      <c r="T644" s="136"/>
      <c r="U644" s="136"/>
      <c r="V644" s="136"/>
      <c r="W644" s="86"/>
      <c r="X644" s="86"/>
      <c r="Y644" s="87"/>
      <c r="Z644" s="88"/>
      <c r="AA644" s="35"/>
    </row>
    <row r="645" spans="1:27" ht="14.25" customHeight="1" x14ac:dyDescent="0.25">
      <c r="A645" s="35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136"/>
      <c r="O645" s="85"/>
      <c r="P645" s="90"/>
      <c r="Q645" s="136"/>
      <c r="R645" s="136"/>
      <c r="S645" s="136"/>
      <c r="T645" s="136"/>
      <c r="U645" s="136"/>
      <c r="V645" s="136"/>
      <c r="W645" s="86"/>
      <c r="X645" s="86"/>
      <c r="Y645" s="87"/>
      <c r="Z645" s="88"/>
      <c r="AA645" s="35"/>
    </row>
    <row r="646" spans="1:27" ht="14.25" customHeight="1" x14ac:dyDescent="0.25">
      <c r="A646" s="35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136"/>
      <c r="O646" s="85"/>
      <c r="P646" s="90"/>
      <c r="Q646" s="136"/>
      <c r="R646" s="136"/>
      <c r="S646" s="136"/>
      <c r="T646" s="136"/>
      <c r="U646" s="136"/>
      <c r="V646" s="136"/>
      <c r="W646" s="86"/>
      <c r="X646" s="86"/>
      <c r="Y646" s="87"/>
      <c r="Z646" s="88"/>
      <c r="AA646" s="35"/>
    </row>
    <row r="647" spans="1:27" ht="14.25" customHeight="1" x14ac:dyDescent="0.25">
      <c r="A647" s="35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136"/>
      <c r="O647" s="85"/>
      <c r="P647" s="90"/>
      <c r="Q647" s="136"/>
      <c r="R647" s="136"/>
      <c r="S647" s="136"/>
      <c r="T647" s="136"/>
      <c r="U647" s="136"/>
      <c r="V647" s="136"/>
      <c r="W647" s="86"/>
      <c r="X647" s="86"/>
      <c r="Y647" s="87"/>
      <c r="Z647" s="88"/>
      <c r="AA647" s="35"/>
    </row>
    <row r="648" spans="1:27" ht="14.25" customHeight="1" x14ac:dyDescent="0.25">
      <c r="A648" s="35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136"/>
      <c r="O648" s="85"/>
      <c r="P648" s="90"/>
      <c r="Q648" s="136"/>
      <c r="R648" s="136"/>
      <c r="S648" s="136"/>
      <c r="T648" s="136"/>
      <c r="U648" s="136"/>
      <c r="V648" s="136"/>
      <c r="W648" s="86"/>
      <c r="X648" s="86"/>
      <c r="Y648" s="87"/>
      <c r="Z648" s="88"/>
      <c r="AA648" s="35"/>
    </row>
    <row r="649" spans="1:27" ht="14.25" customHeight="1" x14ac:dyDescent="0.25">
      <c r="A649" s="35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136"/>
      <c r="O649" s="85"/>
      <c r="P649" s="90"/>
      <c r="Q649" s="136"/>
      <c r="R649" s="136"/>
      <c r="S649" s="136"/>
      <c r="T649" s="136"/>
      <c r="U649" s="136"/>
      <c r="V649" s="136"/>
      <c r="W649" s="86"/>
      <c r="X649" s="86"/>
      <c r="Y649" s="87"/>
      <c r="Z649" s="88"/>
      <c r="AA649" s="35"/>
    </row>
    <row r="650" spans="1:27" ht="14.25" customHeight="1" x14ac:dyDescent="0.25">
      <c r="A650" s="35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136"/>
      <c r="O650" s="85"/>
      <c r="P650" s="90"/>
      <c r="Q650" s="136"/>
      <c r="R650" s="136"/>
      <c r="S650" s="136"/>
      <c r="T650" s="136"/>
      <c r="U650" s="136"/>
      <c r="V650" s="136"/>
      <c r="W650" s="86"/>
      <c r="X650" s="86"/>
      <c r="Y650" s="87"/>
      <c r="Z650" s="88"/>
      <c r="AA650" s="35"/>
    </row>
    <row r="651" spans="1:27" ht="14.25" customHeight="1" x14ac:dyDescent="0.25">
      <c r="A651" s="35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136"/>
      <c r="O651" s="85"/>
      <c r="P651" s="90"/>
      <c r="Q651" s="136"/>
      <c r="R651" s="136"/>
      <c r="S651" s="136"/>
      <c r="T651" s="136"/>
      <c r="U651" s="136"/>
      <c r="V651" s="136"/>
      <c r="W651" s="86"/>
      <c r="X651" s="86"/>
      <c r="Y651" s="87"/>
      <c r="Z651" s="88"/>
      <c r="AA651" s="35"/>
    </row>
    <row r="652" spans="1:27" ht="14.25" customHeight="1" x14ac:dyDescent="0.25">
      <c r="A652" s="35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136"/>
      <c r="O652" s="85"/>
      <c r="P652" s="90"/>
      <c r="Q652" s="136"/>
      <c r="R652" s="136"/>
      <c r="S652" s="136"/>
      <c r="T652" s="136"/>
      <c r="U652" s="136"/>
      <c r="V652" s="136"/>
      <c r="W652" s="86"/>
      <c r="X652" s="86"/>
      <c r="Y652" s="87"/>
      <c r="Z652" s="88"/>
      <c r="AA652" s="35"/>
    </row>
    <row r="653" spans="1:27" ht="14.25" customHeight="1" x14ac:dyDescent="0.25">
      <c r="A653" s="35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136"/>
      <c r="O653" s="85"/>
      <c r="P653" s="90"/>
      <c r="Q653" s="136"/>
      <c r="R653" s="136"/>
      <c r="S653" s="136"/>
      <c r="T653" s="136"/>
      <c r="U653" s="136"/>
      <c r="V653" s="136"/>
      <c r="W653" s="86"/>
      <c r="X653" s="86"/>
      <c r="Y653" s="87"/>
      <c r="Z653" s="88"/>
      <c r="AA653" s="35"/>
    </row>
    <row r="654" spans="1:27" ht="14.25" customHeight="1" x14ac:dyDescent="0.25">
      <c r="A654" s="35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136"/>
      <c r="O654" s="85"/>
      <c r="P654" s="90"/>
      <c r="Q654" s="136"/>
      <c r="R654" s="136"/>
      <c r="S654" s="136"/>
      <c r="T654" s="136"/>
      <c r="U654" s="136"/>
      <c r="V654" s="136"/>
      <c r="W654" s="86"/>
      <c r="X654" s="86"/>
      <c r="Y654" s="87"/>
      <c r="Z654" s="88"/>
      <c r="AA654" s="35"/>
    </row>
    <row r="655" spans="1:27" ht="14.25" customHeight="1" x14ac:dyDescent="0.25">
      <c r="A655" s="35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136"/>
      <c r="O655" s="85"/>
      <c r="P655" s="90"/>
      <c r="Q655" s="136"/>
      <c r="R655" s="136"/>
      <c r="S655" s="136"/>
      <c r="T655" s="136"/>
      <c r="U655" s="136"/>
      <c r="V655" s="136"/>
      <c r="W655" s="86"/>
      <c r="X655" s="86"/>
      <c r="Y655" s="87"/>
      <c r="Z655" s="88"/>
      <c r="AA655" s="35"/>
    </row>
    <row r="656" spans="1:27" ht="14.25" customHeight="1" x14ac:dyDescent="0.25">
      <c r="A656" s="35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136"/>
      <c r="O656" s="85"/>
      <c r="P656" s="90"/>
      <c r="Q656" s="136"/>
      <c r="R656" s="136"/>
      <c r="S656" s="136"/>
      <c r="T656" s="136"/>
      <c r="U656" s="136"/>
      <c r="V656" s="136"/>
      <c r="W656" s="86"/>
      <c r="X656" s="86"/>
      <c r="Y656" s="87"/>
      <c r="Z656" s="88"/>
      <c r="AA656" s="35"/>
    </row>
    <row r="657" spans="1:27" ht="14.25" customHeight="1" x14ac:dyDescent="0.25">
      <c r="A657" s="35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136"/>
      <c r="O657" s="85"/>
      <c r="P657" s="90"/>
      <c r="Q657" s="136"/>
      <c r="R657" s="136"/>
      <c r="S657" s="136"/>
      <c r="T657" s="136"/>
      <c r="U657" s="136"/>
      <c r="V657" s="136"/>
      <c r="W657" s="86"/>
      <c r="X657" s="86"/>
      <c r="Y657" s="87"/>
      <c r="Z657" s="88"/>
      <c r="AA657" s="35"/>
    </row>
    <row r="658" spans="1:27" ht="14.25" customHeight="1" x14ac:dyDescent="0.25">
      <c r="A658" s="35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136"/>
      <c r="O658" s="85"/>
      <c r="P658" s="90"/>
      <c r="Q658" s="136"/>
      <c r="R658" s="136"/>
      <c r="S658" s="136"/>
      <c r="T658" s="136"/>
      <c r="U658" s="136"/>
      <c r="V658" s="136"/>
      <c r="W658" s="86"/>
      <c r="X658" s="86"/>
      <c r="Y658" s="87"/>
      <c r="Z658" s="88"/>
      <c r="AA658" s="35"/>
    </row>
    <row r="659" spans="1:27" ht="14.25" customHeight="1" x14ac:dyDescent="0.25">
      <c r="A659" s="35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36"/>
      <c r="O659" s="85"/>
      <c r="P659" s="90"/>
      <c r="Q659" s="136"/>
      <c r="R659" s="136"/>
      <c r="S659" s="136"/>
      <c r="T659" s="136"/>
      <c r="U659" s="136"/>
      <c r="V659" s="136"/>
      <c r="W659" s="86"/>
      <c r="X659" s="86"/>
      <c r="Y659" s="87"/>
      <c r="Z659" s="88"/>
      <c r="AA659" s="35"/>
    </row>
    <row r="660" spans="1:27" ht="14.25" customHeight="1" x14ac:dyDescent="0.25">
      <c r="A660" s="35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36"/>
      <c r="O660" s="85"/>
      <c r="P660" s="90"/>
      <c r="Q660" s="136"/>
      <c r="R660" s="136"/>
      <c r="S660" s="136"/>
      <c r="T660" s="136"/>
      <c r="U660" s="136"/>
      <c r="V660" s="136"/>
      <c r="W660" s="86"/>
      <c r="X660" s="86"/>
      <c r="Y660" s="87"/>
      <c r="Z660" s="88"/>
      <c r="AA660" s="35"/>
    </row>
    <row r="661" spans="1:27" ht="14.25" customHeight="1" x14ac:dyDescent="0.25">
      <c r="A661" s="35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136"/>
      <c r="O661" s="85"/>
      <c r="P661" s="90"/>
      <c r="Q661" s="136"/>
      <c r="R661" s="136"/>
      <c r="S661" s="136"/>
      <c r="T661" s="136"/>
      <c r="U661" s="136"/>
      <c r="V661" s="136"/>
      <c r="W661" s="86"/>
      <c r="X661" s="86"/>
      <c r="Y661" s="87"/>
      <c r="Z661" s="88"/>
      <c r="AA661" s="35"/>
    </row>
    <row r="662" spans="1:27" ht="14.25" customHeight="1" x14ac:dyDescent="0.25">
      <c r="A662" s="35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136"/>
      <c r="O662" s="85"/>
      <c r="P662" s="90"/>
      <c r="Q662" s="136"/>
      <c r="R662" s="136"/>
      <c r="S662" s="136"/>
      <c r="T662" s="136"/>
      <c r="U662" s="136"/>
      <c r="V662" s="136"/>
      <c r="W662" s="86"/>
      <c r="X662" s="86"/>
      <c r="Y662" s="87"/>
      <c r="Z662" s="88"/>
      <c r="AA662" s="35"/>
    </row>
    <row r="663" spans="1:27" ht="14.25" customHeight="1" x14ac:dyDescent="0.25">
      <c r="A663" s="35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136"/>
      <c r="O663" s="85"/>
      <c r="P663" s="90"/>
      <c r="Q663" s="136"/>
      <c r="R663" s="136"/>
      <c r="S663" s="136"/>
      <c r="T663" s="136"/>
      <c r="U663" s="136"/>
      <c r="V663" s="136"/>
      <c r="W663" s="86"/>
      <c r="X663" s="86"/>
      <c r="Y663" s="87"/>
      <c r="Z663" s="88"/>
      <c r="AA663" s="35"/>
    </row>
    <row r="664" spans="1:27" ht="14.25" customHeight="1" x14ac:dyDescent="0.25">
      <c r="A664" s="35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136"/>
      <c r="O664" s="85"/>
      <c r="P664" s="90"/>
      <c r="Q664" s="136"/>
      <c r="R664" s="136"/>
      <c r="S664" s="136"/>
      <c r="T664" s="136"/>
      <c r="U664" s="136"/>
      <c r="V664" s="136"/>
      <c r="W664" s="86"/>
      <c r="X664" s="86"/>
      <c r="Y664" s="87"/>
      <c r="Z664" s="88"/>
      <c r="AA664" s="35"/>
    </row>
    <row r="665" spans="1:27" ht="14.25" customHeight="1" x14ac:dyDescent="0.25">
      <c r="A665" s="35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136"/>
      <c r="O665" s="85"/>
      <c r="P665" s="90"/>
      <c r="Q665" s="136"/>
      <c r="R665" s="136"/>
      <c r="S665" s="136"/>
      <c r="T665" s="136"/>
      <c r="U665" s="136"/>
      <c r="V665" s="136"/>
      <c r="W665" s="86"/>
      <c r="X665" s="86"/>
      <c r="Y665" s="87"/>
      <c r="Z665" s="88"/>
      <c r="AA665" s="35"/>
    </row>
    <row r="666" spans="1:27" ht="14.25" customHeight="1" x14ac:dyDescent="0.25">
      <c r="A666" s="35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136"/>
      <c r="O666" s="85"/>
      <c r="P666" s="90"/>
      <c r="Q666" s="136"/>
      <c r="R666" s="136"/>
      <c r="S666" s="136"/>
      <c r="T666" s="136"/>
      <c r="U666" s="136"/>
      <c r="V666" s="136"/>
      <c r="W666" s="86"/>
      <c r="X666" s="86"/>
      <c r="Y666" s="87"/>
      <c r="Z666" s="88"/>
      <c r="AA666" s="35"/>
    </row>
    <row r="667" spans="1:27" ht="14.25" customHeight="1" x14ac:dyDescent="0.25">
      <c r="A667" s="35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136"/>
      <c r="O667" s="85"/>
      <c r="P667" s="90"/>
      <c r="Q667" s="136"/>
      <c r="R667" s="136"/>
      <c r="S667" s="136"/>
      <c r="T667" s="136"/>
      <c r="U667" s="136"/>
      <c r="V667" s="136"/>
      <c r="W667" s="86"/>
      <c r="X667" s="86"/>
      <c r="Y667" s="87"/>
      <c r="Z667" s="88"/>
      <c r="AA667" s="35"/>
    </row>
    <row r="668" spans="1:27" ht="14.25" customHeight="1" x14ac:dyDescent="0.25">
      <c r="A668" s="35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136"/>
      <c r="O668" s="85"/>
      <c r="P668" s="90"/>
      <c r="Q668" s="136"/>
      <c r="R668" s="136"/>
      <c r="S668" s="136"/>
      <c r="T668" s="136"/>
      <c r="U668" s="136"/>
      <c r="V668" s="136"/>
      <c r="W668" s="86"/>
      <c r="X668" s="86"/>
      <c r="Y668" s="87"/>
      <c r="Z668" s="88"/>
      <c r="AA668" s="35"/>
    </row>
    <row r="669" spans="1:27" ht="14.25" customHeight="1" x14ac:dyDescent="0.25">
      <c r="A669" s="35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136"/>
      <c r="O669" s="85"/>
      <c r="P669" s="90"/>
      <c r="Q669" s="136"/>
      <c r="R669" s="136"/>
      <c r="S669" s="136"/>
      <c r="T669" s="136"/>
      <c r="U669" s="136"/>
      <c r="V669" s="136"/>
      <c r="W669" s="86"/>
      <c r="X669" s="86"/>
      <c r="Y669" s="87"/>
      <c r="Z669" s="88"/>
      <c r="AA669" s="35"/>
    </row>
    <row r="670" spans="1:27" ht="14.25" customHeight="1" x14ac:dyDescent="0.25">
      <c r="A670" s="35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136"/>
      <c r="O670" s="85"/>
      <c r="P670" s="90"/>
      <c r="Q670" s="136"/>
      <c r="R670" s="136"/>
      <c r="S670" s="136"/>
      <c r="T670" s="136"/>
      <c r="U670" s="136"/>
      <c r="V670" s="136"/>
      <c r="W670" s="86"/>
      <c r="X670" s="86"/>
      <c r="Y670" s="87"/>
      <c r="Z670" s="88"/>
      <c r="AA670" s="35"/>
    </row>
    <row r="671" spans="1:27" ht="14.25" customHeight="1" x14ac:dyDescent="0.25">
      <c r="A671" s="35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136"/>
      <c r="O671" s="85"/>
      <c r="P671" s="90"/>
      <c r="Q671" s="136"/>
      <c r="R671" s="136"/>
      <c r="S671" s="136"/>
      <c r="T671" s="136"/>
      <c r="U671" s="136"/>
      <c r="V671" s="136"/>
      <c r="W671" s="86"/>
      <c r="X671" s="86"/>
      <c r="Y671" s="87"/>
      <c r="Z671" s="88"/>
      <c r="AA671" s="35"/>
    </row>
    <row r="672" spans="1:27" ht="14.25" customHeight="1" x14ac:dyDescent="0.25">
      <c r="A672" s="35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136"/>
      <c r="O672" s="85"/>
      <c r="P672" s="90"/>
      <c r="Q672" s="136"/>
      <c r="R672" s="136"/>
      <c r="S672" s="136"/>
      <c r="T672" s="136"/>
      <c r="U672" s="136"/>
      <c r="V672" s="136"/>
      <c r="W672" s="86"/>
      <c r="X672" s="86"/>
      <c r="Y672" s="87"/>
      <c r="Z672" s="88"/>
      <c r="AA672" s="35"/>
    </row>
    <row r="673" spans="1:27" ht="14.25" customHeight="1" x14ac:dyDescent="0.25">
      <c r="A673" s="35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136"/>
      <c r="O673" s="85"/>
      <c r="P673" s="90"/>
      <c r="Q673" s="136"/>
      <c r="R673" s="136"/>
      <c r="S673" s="136"/>
      <c r="T673" s="136"/>
      <c r="U673" s="136"/>
      <c r="V673" s="136"/>
      <c r="W673" s="86"/>
      <c r="X673" s="86"/>
      <c r="Y673" s="87"/>
      <c r="Z673" s="88"/>
      <c r="AA673" s="35"/>
    </row>
    <row r="674" spans="1:27" ht="14.25" customHeight="1" x14ac:dyDescent="0.25">
      <c r="A674" s="35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136"/>
      <c r="O674" s="85"/>
      <c r="P674" s="90"/>
      <c r="Q674" s="136"/>
      <c r="R674" s="136"/>
      <c r="S674" s="136"/>
      <c r="T674" s="136"/>
      <c r="U674" s="136"/>
      <c r="V674" s="136"/>
      <c r="W674" s="86"/>
      <c r="X674" s="86"/>
      <c r="Y674" s="87"/>
      <c r="Z674" s="88"/>
      <c r="AA674" s="35"/>
    </row>
    <row r="675" spans="1:27" ht="14.25" customHeight="1" x14ac:dyDescent="0.25">
      <c r="A675" s="35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136"/>
      <c r="O675" s="85"/>
      <c r="P675" s="90"/>
      <c r="Q675" s="136"/>
      <c r="R675" s="136"/>
      <c r="S675" s="136"/>
      <c r="T675" s="136"/>
      <c r="U675" s="136"/>
      <c r="V675" s="136"/>
      <c r="W675" s="86"/>
      <c r="X675" s="86"/>
      <c r="Y675" s="87"/>
      <c r="Z675" s="88"/>
      <c r="AA675" s="35"/>
    </row>
    <row r="676" spans="1:27" ht="14.25" customHeight="1" x14ac:dyDescent="0.25">
      <c r="A676" s="35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136"/>
      <c r="O676" s="85"/>
      <c r="P676" s="90"/>
      <c r="Q676" s="136"/>
      <c r="R676" s="136"/>
      <c r="S676" s="136"/>
      <c r="T676" s="136"/>
      <c r="U676" s="136"/>
      <c r="V676" s="136"/>
      <c r="W676" s="86"/>
      <c r="X676" s="86"/>
      <c r="Y676" s="87"/>
      <c r="Z676" s="88"/>
      <c r="AA676" s="35"/>
    </row>
    <row r="677" spans="1:27" ht="14.25" customHeight="1" x14ac:dyDescent="0.25">
      <c r="A677" s="35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36"/>
      <c r="O677" s="85"/>
      <c r="P677" s="90"/>
      <c r="Q677" s="136"/>
      <c r="R677" s="136"/>
      <c r="S677" s="136"/>
      <c r="T677" s="136"/>
      <c r="U677" s="136"/>
      <c r="V677" s="136"/>
      <c r="W677" s="86"/>
      <c r="X677" s="86"/>
      <c r="Y677" s="87"/>
      <c r="Z677" s="88"/>
      <c r="AA677" s="35"/>
    </row>
    <row r="678" spans="1:27" ht="14.25" customHeight="1" x14ac:dyDescent="0.25">
      <c r="A678" s="35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36"/>
      <c r="O678" s="85"/>
      <c r="P678" s="90"/>
      <c r="Q678" s="136"/>
      <c r="R678" s="136"/>
      <c r="S678" s="136"/>
      <c r="T678" s="136"/>
      <c r="U678" s="136"/>
      <c r="V678" s="136"/>
      <c r="W678" s="86"/>
      <c r="X678" s="86"/>
      <c r="Y678" s="87"/>
      <c r="Z678" s="88"/>
      <c r="AA678" s="35"/>
    </row>
    <row r="679" spans="1:27" ht="14.25" customHeight="1" x14ac:dyDescent="0.25">
      <c r="A679" s="35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136"/>
      <c r="O679" s="85"/>
      <c r="P679" s="90"/>
      <c r="Q679" s="136"/>
      <c r="R679" s="136"/>
      <c r="S679" s="136"/>
      <c r="T679" s="136"/>
      <c r="U679" s="136"/>
      <c r="V679" s="136"/>
      <c r="W679" s="86"/>
      <c r="X679" s="86"/>
      <c r="Y679" s="87"/>
      <c r="Z679" s="88"/>
      <c r="AA679" s="35"/>
    </row>
    <row r="680" spans="1:27" ht="14.25" customHeight="1" x14ac:dyDescent="0.25">
      <c r="A680" s="35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136"/>
      <c r="O680" s="85"/>
      <c r="P680" s="90"/>
      <c r="Q680" s="136"/>
      <c r="R680" s="136"/>
      <c r="S680" s="136"/>
      <c r="T680" s="136"/>
      <c r="U680" s="136"/>
      <c r="V680" s="136"/>
      <c r="W680" s="86"/>
      <c r="X680" s="86"/>
      <c r="Y680" s="87"/>
      <c r="Z680" s="88"/>
      <c r="AA680" s="35"/>
    </row>
    <row r="681" spans="1:27" ht="14.25" customHeight="1" x14ac:dyDescent="0.25">
      <c r="A681" s="35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136"/>
      <c r="O681" s="85"/>
      <c r="P681" s="90"/>
      <c r="Q681" s="136"/>
      <c r="R681" s="136"/>
      <c r="S681" s="136"/>
      <c r="T681" s="136"/>
      <c r="U681" s="136"/>
      <c r="V681" s="136"/>
      <c r="W681" s="86"/>
      <c r="X681" s="86"/>
      <c r="Y681" s="87"/>
      <c r="Z681" s="88"/>
      <c r="AA681" s="35"/>
    </row>
    <row r="682" spans="1:27" ht="14.25" customHeight="1" x14ac:dyDescent="0.25">
      <c r="A682" s="35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136"/>
      <c r="O682" s="85"/>
      <c r="P682" s="90"/>
      <c r="Q682" s="136"/>
      <c r="R682" s="136"/>
      <c r="S682" s="136"/>
      <c r="T682" s="136"/>
      <c r="U682" s="136"/>
      <c r="V682" s="136"/>
      <c r="W682" s="86"/>
      <c r="X682" s="86"/>
      <c r="Y682" s="87"/>
      <c r="Z682" s="88"/>
      <c r="AA682" s="35"/>
    </row>
    <row r="683" spans="1:27" ht="14.25" customHeight="1" x14ac:dyDescent="0.25">
      <c r="A683" s="35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136"/>
      <c r="O683" s="85"/>
      <c r="P683" s="90"/>
      <c r="Q683" s="136"/>
      <c r="R683" s="136"/>
      <c r="S683" s="136"/>
      <c r="T683" s="136"/>
      <c r="U683" s="136"/>
      <c r="V683" s="136"/>
      <c r="W683" s="86"/>
      <c r="X683" s="86"/>
      <c r="Y683" s="87"/>
      <c r="Z683" s="88"/>
      <c r="AA683" s="35"/>
    </row>
    <row r="684" spans="1:27" ht="14.25" customHeight="1" x14ac:dyDescent="0.25">
      <c r="A684" s="35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136"/>
      <c r="O684" s="85"/>
      <c r="P684" s="90"/>
      <c r="Q684" s="136"/>
      <c r="R684" s="136"/>
      <c r="S684" s="136"/>
      <c r="T684" s="136"/>
      <c r="U684" s="136"/>
      <c r="V684" s="136"/>
      <c r="W684" s="86"/>
      <c r="X684" s="86"/>
      <c r="Y684" s="87"/>
      <c r="Z684" s="88"/>
      <c r="AA684" s="35"/>
    </row>
    <row r="685" spans="1:27" ht="14.25" customHeight="1" x14ac:dyDescent="0.25">
      <c r="A685" s="35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136"/>
      <c r="O685" s="85"/>
      <c r="P685" s="90"/>
      <c r="Q685" s="136"/>
      <c r="R685" s="136"/>
      <c r="S685" s="136"/>
      <c r="T685" s="136"/>
      <c r="U685" s="136"/>
      <c r="V685" s="136"/>
      <c r="W685" s="86"/>
      <c r="X685" s="86"/>
      <c r="Y685" s="87"/>
      <c r="Z685" s="88"/>
      <c r="AA685" s="35"/>
    </row>
    <row r="686" spans="1:27" ht="14.25" customHeight="1" x14ac:dyDescent="0.25">
      <c r="A686" s="35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136"/>
      <c r="O686" s="85"/>
      <c r="P686" s="90"/>
      <c r="Q686" s="136"/>
      <c r="R686" s="136"/>
      <c r="S686" s="136"/>
      <c r="T686" s="136"/>
      <c r="U686" s="136"/>
      <c r="V686" s="136"/>
      <c r="W686" s="86"/>
      <c r="X686" s="86"/>
      <c r="Y686" s="87"/>
      <c r="Z686" s="88"/>
      <c r="AA686" s="35"/>
    </row>
    <row r="687" spans="1:27" ht="14.25" customHeight="1" x14ac:dyDescent="0.25">
      <c r="A687" s="35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136"/>
      <c r="O687" s="85"/>
      <c r="P687" s="90"/>
      <c r="Q687" s="136"/>
      <c r="R687" s="136"/>
      <c r="S687" s="136"/>
      <c r="T687" s="136"/>
      <c r="U687" s="136"/>
      <c r="V687" s="136"/>
      <c r="W687" s="86"/>
      <c r="X687" s="86"/>
      <c r="Y687" s="87"/>
      <c r="Z687" s="88"/>
      <c r="AA687" s="35"/>
    </row>
    <row r="688" spans="1:27" ht="14.25" customHeight="1" x14ac:dyDescent="0.25">
      <c r="A688" s="35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136"/>
      <c r="O688" s="85"/>
      <c r="P688" s="90"/>
      <c r="Q688" s="136"/>
      <c r="R688" s="136"/>
      <c r="S688" s="136"/>
      <c r="T688" s="136"/>
      <c r="U688" s="136"/>
      <c r="V688" s="136"/>
      <c r="W688" s="86"/>
      <c r="X688" s="86"/>
      <c r="Y688" s="87"/>
      <c r="Z688" s="88"/>
      <c r="AA688" s="35"/>
    </row>
    <row r="689" spans="1:27" ht="14.25" customHeight="1" x14ac:dyDescent="0.25">
      <c r="A689" s="35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136"/>
      <c r="O689" s="85"/>
      <c r="P689" s="90"/>
      <c r="Q689" s="136"/>
      <c r="R689" s="136"/>
      <c r="S689" s="136"/>
      <c r="T689" s="136"/>
      <c r="U689" s="136"/>
      <c r="V689" s="136"/>
      <c r="W689" s="86"/>
      <c r="X689" s="86"/>
      <c r="Y689" s="87"/>
      <c r="Z689" s="88"/>
      <c r="AA689" s="35"/>
    </row>
    <row r="690" spans="1:27" ht="14.25" customHeight="1" x14ac:dyDescent="0.25">
      <c r="A690" s="35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136"/>
      <c r="O690" s="85"/>
      <c r="P690" s="90"/>
      <c r="Q690" s="136"/>
      <c r="R690" s="136"/>
      <c r="S690" s="136"/>
      <c r="T690" s="136"/>
      <c r="U690" s="136"/>
      <c r="V690" s="136"/>
      <c r="W690" s="86"/>
      <c r="X690" s="86"/>
      <c r="Y690" s="87"/>
      <c r="Z690" s="88"/>
      <c r="AA690" s="35"/>
    </row>
    <row r="691" spans="1:27" ht="14.25" customHeight="1" x14ac:dyDescent="0.25">
      <c r="A691" s="35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136"/>
      <c r="O691" s="85"/>
      <c r="P691" s="90"/>
      <c r="Q691" s="136"/>
      <c r="R691" s="136"/>
      <c r="S691" s="136"/>
      <c r="T691" s="136"/>
      <c r="U691" s="136"/>
      <c r="V691" s="136"/>
      <c r="W691" s="86"/>
      <c r="X691" s="86"/>
      <c r="Y691" s="87"/>
      <c r="Z691" s="88"/>
      <c r="AA691" s="35"/>
    </row>
    <row r="692" spans="1:27" ht="14.25" customHeight="1" x14ac:dyDescent="0.25">
      <c r="A692" s="35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136"/>
      <c r="O692" s="85"/>
      <c r="P692" s="90"/>
      <c r="Q692" s="136"/>
      <c r="R692" s="136"/>
      <c r="S692" s="136"/>
      <c r="T692" s="136"/>
      <c r="U692" s="136"/>
      <c r="V692" s="136"/>
      <c r="W692" s="86"/>
      <c r="X692" s="86"/>
      <c r="Y692" s="87"/>
      <c r="Z692" s="88"/>
      <c r="AA692" s="35"/>
    </row>
    <row r="693" spans="1:27" ht="14.25" customHeight="1" x14ac:dyDescent="0.25">
      <c r="A693" s="35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136"/>
      <c r="O693" s="85"/>
      <c r="P693" s="90"/>
      <c r="Q693" s="136"/>
      <c r="R693" s="136"/>
      <c r="S693" s="136"/>
      <c r="T693" s="136"/>
      <c r="U693" s="136"/>
      <c r="V693" s="136"/>
      <c r="W693" s="86"/>
      <c r="X693" s="86"/>
      <c r="Y693" s="87"/>
      <c r="Z693" s="88"/>
      <c r="AA693" s="35"/>
    </row>
    <row r="694" spans="1:27" ht="14.25" customHeight="1" x14ac:dyDescent="0.25">
      <c r="A694" s="35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136"/>
      <c r="O694" s="85"/>
      <c r="P694" s="90"/>
      <c r="Q694" s="136"/>
      <c r="R694" s="136"/>
      <c r="S694" s="136"/>
      <c r="T694" s="136"/>
      <c r="U694" s="136"/>
      <c r="V694" s="136"/>
      <c r="W694" s="86"/>
      <c r="X694" s="86"/>
      <c r="Y694" s="87"/>
      <c r="Z694" s="88"/>
      <c r="AA694" s="35"/>
    </row>
    <row r="695" spans="1:27" ht="14.25" customHeight="1" x14ac:dyDescent="0.25">
      <c r="A695" s="35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136"/>
      <c r="O695" s="85"/>
      <c r="P695" s="90"/>
      <c r="Q695" s="136"/>
      <c r="R695" s="136"/>
      <c r="S695" s="136"/>
      <c r="T695" s="136"/>
      <c r="U695" s="136"/>
      <c r="V695" s="136"/>
      <c r="W695" s="86"/>
      <c r="X695" s="86"/>
      <c r="Y695" s="87"/>
      <c r="Z695" s="88"/>
      <c r="AA695" s="35"/>
    </row>
    <row r="696" spans="1:27" ht="14.25" customHeight="1" x14ac:dyDescent="0.25">
      <c r="A696" s="35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136"/>
      <c r="O696" s="85"/>
      <c r="P696" s="90"/>
      <c r="Q696" s="136"/>
      <c r="R696" s="136"/>
      <c r="S696" s="136"/>
      <c r="T696" s="136"/>
      <c r="U696" s="136"/>
      <c r="V696" s="136"/>
      <c r="W696" s="86"/>
      <c r="X696" s="86"/>
      <c r="Y696" s="87"/>
      <c r="Z696" s="88"/>
      <c r="AA696" s="35"/>
    </row>
    <row r="697" spans="1:27" ht="14.25" customHeight="1" x14ac:dyDescent="0.25">
      <c r="A697" s="35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136"/>
      <c r="O697" s="85"/>
      <c r="P697" s="90"/>
      <c r="Q697" s="136"/>
      <c r="R697" s="136"/>
      <c r="S697" s="136"/>
      <c r="T697" s="136"/>
      <c r="U697" s="136"/>
      <c r="V697" s="136"/>
      <c r="W697" s="86"/>
      <c r="X697" s="86"/>
      <c r="Y697" s="87"/>
      <c r="Z697" s="88"/>
      <c r="AA697" s="35"/>
    </row>
    <row r="698" spans="1:27" ht="14.25" customHeight="1" x14ac:dyDescent="0.25">
      <c r="A698" s="35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136"/>
      <c r="O698" s="85"/>
      <c r="P698" s="90"/>
      <c r="Q698" s="136"/>
      <c r="R698" s="136"/>
      <c r="S698" s="136"/>
      <c r="T698" s="136"/>
      <c r="U698" s="136"/>
      <c r="V698" s="136"/>
      <c r="W698" s="86"/>
      <c r="X698" s="86"/>
      <c r="Y698" s="87"/>
      <c r="Z698" s="88"/>
      <c r="AA698" s="35"/>
    </row>
    <row r="699" spans="1:27" ht="14.25" customHeight="1" x14ac:dyDescent="0.25">
      <c r="A699" s="35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36"/>
      <c r="O699" s="85"/>
      <c r="P699" s="90"/>
      <c r="Q699" s="136"/>
      <c r="R699" s="136"/>
      <c r="S699" s="136"/>
      <c r="T699" s="136"/>
      <c r="U699" s="136"/>
      <c r="V699" s="136"/>
      <c r="W699" s="86"/>
      <c r="X699" s="86"/>
      <c r="Y699" s="87"/>
      <c r="Z699" s="88"/>
      <c r="AA699" s="35"/>
    </row>
    <row r="700" spans="1:27" ht="14.25" customHeight="1" x14ac:dyDescent="0.25">
      <c r="A700" s="35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36"/>
      <c r="O700" s="85"/>
      <c r="P700" s="90"/>
      <c r="Q700" s="136"/>
      <c r="R700" s="136"/>
      <c r="S700" s="136"/>
      <c r="T700" s="136"/>
      <c r="U700" s="136"/>
      <c r="V700" s="136"/>
      <c r="W700" s="86"/>
      <c r="X700" s="86"/>
      <c r="Y700" s="87"/>
      <c r="Z700" s="88"/>
      <c r="AA700" s="35"/>
    </row>
    <row r="701" spans="1:27" ht="14.25" customHeight="1" x14ac:dyDescent="0.25">
      <c r="A701" s="35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136"/>
      <c r="O701" s="85"/>
      <c r="P701" s="90"/>
      <c r="Q701" s="136"/>
      <c r="R701" s="136"/>
      <c r="S701" s="136"/>
      <c r="T701" s="136"/>
      <c r="U701" s="136"/>
      <c r="V701" s="136"/>
      <c r="W701" s="86"/>
      <c r="X701" s="86"/>
      <c r="Y701" s="87"/>
      <c r="Z701" s="88"/>
      <c r="AA701" s="35"/>
    </row>
    <row r="702" spans="1:27" ht="14.25" customHeight="1" x14ac:dyDescent="0.25">
      <c r="A702" s="35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136"/>
      <c r="O702" s="85"/>
      <c r="P702" s="90"/>
      <c r="Q702" s="136"/>
      <c r="R702" s="136"/>
      <c r="S702" s="136"/>
      <c r="T702" s="136"/>
      <c r="U702" s="136"/>
      <c r="V702" s="136"/>
      <c r="W702" s="86"/>
      <c r="X702" s="86"/>
      <c r="Y702" s="87"/>
      <c r="Z702" s="88"/>
      <c r="AA702" s="35"/>
    </row>
    <row r="703" spans="1:27" ht="14.25" customHeight="1" x14ac:dyDescent="0.25">
      <c r="A703" s="35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136"/>
      <c r="O703" s="85"/>
      <c r="P703" s="90"/>
      <c r="Q703" s="136"/>
      <c r="R703" s="136"/>
      <c r="S703" s="136"/>
      <c r="T703" s="136"/>
      <c r="U703" s="136"/>
      <c r="V703" s="136"/>
      <c r="W703" s="86"/>
      <c r="X703" s="86"/>
      <c r="Y703" s="87"/>
      <c r="Z703" s="88"/>
      <c r="AA703" s="35"/>
    </row>
    <row r="704" spans="1:27" ht="14.25" customHeight="1" x14ac:dyDescent="0.25">
      <c r="A704" s="35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136"/>
      <c r="O704" s="85"/>
      <c r="P704" s="90"/>
      <c r="Q704" s="136"/>
      <c r="R704" s="136"/>
      <c r="S704" s="136"/>
      <c r="T704" s="136"/>
      <c r="U704" s="136"/>
      <c r="V704" s="136"/>
      <c r="W704" s="86"/>
      <c r="X704" s="86"/>
      <c r="Y704" s="87"/>
      <c r="Z704" s="88"/>
      <c r="AA704" s="35"/>
    </row>
    <row r="705" spans="1:27" ht="14.25" customHeight="1" x14ac:dyDescent="0.25">
      <c r="A705" s="35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136"/>
      <c r="O705" s="85"/>
      <c r="P705" s="90"/>
      <c r="Q705" s="136"/>
      <c r="R705" s="136"/>
      <c r="S705" s="136"/>
      <c r="T705" s="136"/>
      <c r="U705" s="136"/>
      <c r="V705" s="136"/>
      <c r="W705" s="86"/>
      <c r="X705" s="86"/>
      <c r="Y705" s="87"/>
      <c r="Z705" s="88"/>
      <c r="AA705" s="35"/>
    </row>
    <row r="706" spans="1:27" ht="14.25" customHeight="1" x14ac:dyDescent="0.25">
      <c r="A706" s="35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136"/>
      <c r="O706" s="85"/>
      <c r="P706" s="90"/>
      <c r="Q706" s="136"/>
      <c r="R706" s="136"/>
      <c r="S706" s="136"/>
      <c r="T706" s="136"/>
      <c r="U706" s="136"/>
      <c r="V706" s="136"/>
      <c r="W706" s="86"/>
      <c r="X706" s="86"/>
      <c r="Y706" s="87"/>
      <c r="Z706" s="88"/>
      <c r="AA706" s="35"/>
    </row>
    <row r="707" spans="1:27" ht="14.25" customHeight="1" x14ac:dyDescent="0.25">
      <c r="A707" s="35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136"/>
      <c r="O707" s="85"/>
      <c r="P707" s="90"/>
      <c r="Q707" s="136"/>
      <c r="R707" s="136"/>
      <c r="S707" s="136"/>
      <c r="T707" s="136"/>
      <c r="U707" s="136"/>
      <c r="V707" s="136"/>
      <c r="W707" s="86"/>
      <c r="X707" s="86"/>
      <c r="Y707" s="87"/>
      <c r="Z707" s="88"/>
      <c r="AA707" s="35"/>
    </row>
    <row r="708" spans="1:27" ht="14.25" customHeight="1" x14ac:dyDescent="0.25">
      <c r="A708" s="35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136"/>
      <c r="O708" s="85"/>
      <c r="P708" s="90"/>
      <c r="Q708" s="136"/>
      <c r="R708" s="136"/>
      <c r="S708" s="136"/>
      <c r="T708" s="136"/>
      <c r="U708" s="136"/>
      <c r="V708" s="136"/>
      <c r="W708" s="86"/>
      <c r="X708" s="86"/>
      <c r="Y708" s="87"/>
      <c r="Z708" s="88"/>
      <c r="AA708" s="35"/>
    </row>
    <row r="709" spans="1:27" ht="14.25" customHeight="1" x14ac:dyDescent="0.25">
      <c r="A709" s="35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136"/>
      <c r="O709" s="85"/>
      <c r="P709" s="90"/>
      <c r="Q709" s="136"/>
      <c r="R709" s="136"/>
      <c r="S709" s="136"/>
      <c r="T709" s="136"/>
      <c r="U709" s="136"/>
      <c r="V709" s="136"/>
      <c r="W709" s="86"/>
      <c r="X709" s="86"/>
      <c r="Y709" s="87"/>
      <c r="Z709" s="88"/>
      <c r="AA709" s="35"/>
    </row>
    <row r="710" spans="1:27" ht="14.25" customHeight="1" x14ac:dyDescent="0.25">
      <c r="A710" s="35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136"/>
      <c r="O710" s="85"/>
      <c r="P710" s="90"/>
      <c r="Q710" s="136"/>
      <c r="R710" s="136"/>
      <c r="S710" s="136"/>
      <c r="T710" s="136"/>
      <c r="U710" s="136"/>
      <c r="V710" s="136"/>
      <c r="W710" s="86"/>
      <c r="X710" s="86"/>
      <c r="Y710" s="87"/>
      <c r="Z710" s="88"/>
      <c r="AA710" s="35"/>
    </row>
    <row r="711" spans="1:27" ht="14.25" customHeight="1" x14ac:dyDescent="0.25">
      <c r="A711" s="35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136"/>
      <c r="O711" s="85"/>
      <c r="P711" s="90"/>
      <c r="Q711" s="136"/>
      <c r="R711" s="136"/>
      <c r="S711" s="136"/>
      <c r="T711" s="136"/>
      <c r="U711" s="136"/>
      <c r="V711" s="136"/>
      <c r="W711" s="86"/>
      <c r="X711" s="86"/>
      <c r="Y711" s="87"/>
      <c r="Z711" s="88"/>
      <c r="AA711" s="35"/>
    </row>
    <row r="712" spans="1:27" ht="14.25" customHeight="1" x14ac:dyDescent="0.25">
      <c r="A712" s="35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136"/>
      <c r="O712" s="85"/>
      <c r="P712" s="90"/>
      <c r="Q712" s="136"/>
      <c r="R712" s="136"/>
      <c r="S712" s="136"/>
      <c r="T712" s="136"/>
      <c r="U712" s="136"/>
      <c r="V712" s="136"/>
      <c r="W712" s="86"/>
      <c r="X712" s="86"/>
      <c r="Y712" s="87"/>
      <c r="Z712" s="88"/>
      <c r="AA712" s="35"/>
    </row>
    <row r="713" spans="1:27" ht="14.25" customHeight="1" x14ac:dyDescent="0.25">
      <c r="A713" s="35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136"/>
      <c r="O713" s="85"/>
      <c r="P713" s="90"/>
      <c r="Q713" s="136"/>
      <c r="R713" s="136"/>
      <c r="S713" s="136"/>
      <c r="T713" s="136"/>
      <c r="U713" s="136"/>
      <c r="V713" s="136"/>
      <c r="W713" s="86"/>
      <c r="X713" s="86"/>
      <c r="Y713" s="87"/>
      <c r="Z713" s="88"/>
      <c r="AA713" s="35"/>
    </row>
    <row r="714" spans="1:27" ht="14.25" customHeight="1" x14ac:dyDescent="0.25">
      <c r="A714" s="35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136"/>
      <c r="O714" s="85"/>
      <c r="P714" s="90"/>
      <c r="Q714" s="136"/>
      <c r="R714" s="136"/>
      <c r="S714" s="136"/>
      <c r="T714" s="136"/>
      <c r="U714" s="136"/>
      <c r="V714" s="136"/>
      <c r="W714" s="86"/>
      <c r="X714" s="86"/>
      <c r="Y714" s="87"/>
      <c r="Z714" s="88"/>
      <c r="AA714" s="35"/>
    </row>
    <row r="715" spans="1:27" ht="14.25" customHeight="1" x14ac:dyDescent="0.25">
      <c r="A715" s="35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136"/>
      <c r="O715" s="85"/>
      <c r="P715" s="90"/>
      <c r="Q715" s="136"/>
      <c r="R715" s="136"/>
      <c r="S715" s="136"/>
      <c r="T715" s="136"/>
      <c r="U715" s="136"/>
      <c r="V715" s="136"/>
      <c r="W715" s="86"/>
      <c r="X715" s="86"/>
      <c r="Y715" s="87"/>
      <c r="Z715" s="88"/>
      <c r="AA715" s="35"/>
    </row>
    <row r="716" spans="1:27" ht="14.25" customHeight="1" x14ac:dyDescent="0.25">
      <c r="A716" s="35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136"/>
      <c r="O716" s="85"/>
      <c r="P716" s="90"/>
      <c r="Q716" s="136"/>
      <c r="R716" s="136"/>
      <c r="S716" s="136"/>
      <c r="T716" s="136"/>
      <c r="U716" s="136"/>
      <c r="V716" s="136"/>
      <c r="W716" s="86"/>
      <c r="X716" s="86"/>
      <c r="Y716" s="87"/>
      <c r="Z716" s="88"/>
      <c r="AA716" s="35"/>
    </row>
    <row r="717" spans="1:27" ht="14.25" customHeight="1" x14ac:dyDescent="0.25">
      <c r="A717" s="35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136"/>
      <c r="O717" s="85"/>
      <c r="P717" s="90"/>
      <c r="Q717" s="136"/>
      <c r="R717" s="136"/>
      <c r="S717" s="136"/>
      <c r="T717" s="136"/>
      <c r="U717" s="136"/>
      <c r="V717" s="136"/>
      <c r="W717" s="86"/>
      <c r="X717" s="86"/>
      <c r="Y717" s="87"/>
      <c r="Z717" s="88"/>
      <c r="AA717" s="35"/>
    </row>
    <row r="718" spans="1:27" ht="14.25" customHeight="1" x14ac:dyDescent="0.25">
      <c r="A718" s="35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136"/>
      <c r="O718" s="85"/>
      <c r="P718" s="90"/>
      <c r="Q718" s="136"/>
      <c r="R718" s="136"/>
      <c r="S718" s="136"/>
      <c r="T718" s="136"/>
      <c r="U718" s="136"/>
      <c r="V718" s="136"/>
      <c r="W718" s="86"/>
      <c r="X718" s="86"/>
      <c r="Y718" s="87"/>
      <c r="Z718" s="88"/>
      <c r="AA718" s="35"/>
    </row>
    <row r="719" spans="1:27" ht="14.25" customHeight="1" x14ac:dyDescent="0.25">
      <c r="A719" s="35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136"/>
      <c r="O719" s="85"/>
      <c r="P719" s="90"/>
      <c r="Q719" s="136"/>
      <c r="R719" s="136"/>
      <c r="S719" s="136"/>
      <c r="T719" s="136"/>
      <c r="U719" s="136"/>
      <c r="V719" s="136"/>
      <c r="W719" s="86"/>
      <c r="X719" s="86"/>
      <c r="Y719" s="87"/>
      <c r="Z719" s="88"/>
      <c r="AA719" s="35"/>
    </row>
    <row r="720" spans="1:27" ht="14.25" customHeight="1" x14ac:dyDescent="0.25">
      <c r="A720" s="35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136"/>
      <c r="O720" s="85"/>
      <c r="P720" s="90"/>
      <c r="Q720" s="136"/>
      <c r="R720" s="136"/>
      <c r="S720" s="136"/>
      <c r="T720" s="136"/>
      <c r="U720" s="136"/>
      <c r="V720" s="136"/>
      <c r="W720" s="86"/>
      <c r="X720" s="86"/>
      <c r="Y720" s="87"/>
      <c r="Z720" s="88"/>
      <c r="AA720" s="35"/>
    </row>
    <row r="721" spans="1:27" ht="14.25" customHeight="1" x14ac:dyDescent="0.25">
      <c r="A721" s="35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136"/>
      <c r="O721" s="85"/>
      <c r="P721" s="90"/>
      <c r="Q721" s="136"/>
      <c r="R721" s="136"/>
      <c r="S721" s="136"/>
      <c r="T721" s="136"/>
      <c r="U721" s="136"/>
      <c r="V721" s="136"/>
      <c r="W721" s="86"/>
      <c r="X721" s="86"/>
      <c r="Y721" s="87"/>
      <c r="Z721" s="88"/>
      <c r="AA721" s="35"/>
    </row>
    <row r="722" spans="1:27" ht="14.25" customHeight="1" x14ac:dyDescent="0.25">
      <c r="A722" s="35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136"/>
      <c r="O722" s="85"/>
      <c r="P722" s="90"/>
      <c r="Q722" s="136"/>
      <c r="R722" s="136"/>
      <c r="S722" s="136"/>
      <c r="T722" s="136"/>
      <c r="U722" s="136"/>
      <c r="V722" s="136"/>
      <c r="W722" s="86"/>
      <c r="X722" s="86"/>
      <c r="Y722" s="87"/>
      <c r="Z722" s="88"/>
      <c r="AA722" s="35"/>
    </row>
    <row r="723" spans="1:27" ht="14.25" customHeight="1" x14ac:dyDescent="0.25">
      <c r="A723" s="35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136"/>
      <c r="O723" s="85"/>
      <c r="P723" s="90"/>
      <c r="Q723" s="136"/>
      <c r="R723" s="136"/>
      <c r="S723" s="136"/>
      <c r="T723" s="136"/>
      <c r="U723" s="136"/>
      <c r="V723" s="136"/>
      <c r="W723" s="86"/>
      <c r="X723" s="86"/>
      <c r="Y723" s="87"/>
      <c r="Z723" s="88"/>
      <c r="AA723" s="35"/>
    </row>
    <row r="724" spans="1:27" ht="14.25" customHeight="1" x14ac:dyDescent="0.25">
      <c r="A724" s="35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136"/>
      <c r="O724" s="85"/>
      <c r="P724" s="90"/>
      <c r="Q724" s="136"/>
      <c r="R724" s="136"/>
      <c r="S724" s="136"/>
      <c r="T724" s="136"/>
      <c r="U724" s="136"/>
      <c r="V724" s="136"/>
      <c r="W724" s="86"/>
      <c r="X724" s="86"/>
      <c r="Y724" s="87"/>
      <c r="Z724" s="88"/>
      <c r="AA724" s="35"/>
    </row>
    <row r="725" spans="1:27" ht="14.25" customHeight="1" x14ac:dyDescent="0.25">
      <c r="A725" s="35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136"/>
      <c r="O725" s="85"/>
      <c r="P725" s="90"/>
      <c r="Q725" s="136"/>
      <c r="R725" s="136"/>
      <c r="S725" s="136"/>
      <c r="T725" s="136"/>
      <c r="U725" s="136"/>
      <c r="V725" s="136"/>
      <c r="W725" s="86"/>
      <c r="X725" s="86"/>
      <c r="Y725" s="87"/>
      <c r="Z725" s="88"/>
      <c r="AA725" s="35"/>
    </row>
    <row r="726" spans="1:27" ht="14.25" customHeight="1" x14ac:dyDescent="0.25">
      <c r="A726" s="35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36"/>
      <c r="O726" s="85"/>
      <c r="P726" s="90"/>
      <c r="Q726" s="136"/>
      <c r="R726" s="136"/>
      <c r="S726" s="136"/>
      <c r="T726" s="136"/>
      <c r="U726" s="136"/>
      <c r="V726" s="136"/>
      <c r="W726" s="86"/>
      <c r="X726" s="86"/>
      <c r="Y726" s="87"/>
      <c r="Z726" s="88"/>
      <c r="AA726" s="35"/>
    </row>
    <row r="727" spans="1:27" ht="14.25" customHeight="1" x14ac:dyDescent="0.25">
      <c r="A727" s="35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36"/>
      <c r="O727" s="85"/>
      <c r="P727" s="90"/>
      <c r="Q727" s="136"/>
      <c r="R727" s="136"/>
      <c r="S727" s="136"/>
      <c r="T727" s="136"/>
      <c r="U727" s="136"/>
      <c r="V727" s="136"/>
      <c r="W727" s="86"/>
      <c r="X727" s="86"/>
      <c r="Y727" s="87"/>
      <c r="Z727" s="88"/>
      <c r="AA727" s="35"/>
    </row>
    <row r="728" spans="1:27" ht="14.25" customHeight="1" x14ac:dyDescent="0.25">
      <c r="A728" s="35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136"/>
      <c r="O728" s="85"/>
      <c r="P728" s="90"/>
      <c r="Q728" s="136"/>
      <c r="R728" s="136"/>
      <c r="S728" s="136"/>
      <c r="T728" s="136"/>
      <c r="U728" s="136"/>
      <c r="V728" s="136"/>
      <c r="W728" s="86"/>
      <c r="X728" s="86"/>
      <c r="Y728" s="87"/>
      <c r="Z728" s="88"/>
      <c r="AA728" s="35"/>
    </row>
    <row r="729" spans="1:27" ht="14.25" customHeight="1" x14ac:dyDescent="0.25">
      <c r="A729" s="35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136"/>
      <c r="O729" s="85"/>
      <c r="P729" s="90"/>
      <c r="Q729" s="136"/>
      <c r="R729" s="136"/>
      <c r="S729" s="136"/>
      <c r="T729" s="136"/>
      <c r="U729" s="136"/>
      <c r="V729" s="136"/>
      <c r="W729" s="86"/>
      <c r="X729" s="86"/>
      <c r="Y729" s="87"/>
      <c r="Z729" s="88"/>
      <c r="AA729" s="35"/>
    </row>
    <row r="730" spans="1:27" ht="14.25" customHeight="1" x14ac:dyDescent="0.25">
      <c r="A730" s="35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136"/>
      <c r="O730" s="85"/>
      <c r="P730" s="90"/>
      <c r="Q730" s="136"/>
      <c r="R730" s="136"/>
      <c r="S730" s="136"/>
      <c r="T730" s="136"/>
      <c r="U730" s="136"/>
      <c r="V730" s="136"/>
      <c r="W730" s="86"/>
      <c r="X730" s="86"/>
      <c r="Y730" s="87"/>
      <c r="Z730" s="88"/>
      <c r="AA730" s="35"/>
    </row>
    <row r="731" spans="1:27" ht="14.25" customHeight="1" x14ac:dyDescent="0.25">
      <c r="A731" s="35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136"/>
      <c r="O731" s="85"/>
      <c r="P731" s="90"/>
      <c r="Q731" s="136"/>
      <c r="R731" s="136"/>
      <c r="S731" s="136"/>
      <c r="T731" s="136"/>
      <c r="U731" s="136"/>
      <c r="V731" s="136"/>
      <c r="W731" s="86"/>
      <c r="X731" s="86"/>
      <c r="Y731" s="87"/>
      <c r="Z731" s="88"/>
      <c r="AA731" s="35"/>
    </row>
    <row r="732" spans="1:27" ht="14.25" customHeight="1" x14ac:dyDescent="0.25">
      <c r="A732" s="35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136"/>
      <c r="O732" s="85"/>
      <c r="P732" s="90"/>
      <c r="Q732" s="136"/>
      <c r="R732" s="136"/>
      <c r="S732" s="136"/>
      <c r="T732" s="136"/>
      <c r="U732" s="136"/>
      <c r="V732" s="136"/>
      <c r="W732" s="86"/>
      <c r="X732" s="86"/>
      <c r="Y732" s="87"/>
      <c r="Z732" s="88"/>
      <c r="AA732" s="35"/>
    </row>
    <row r="733" spans="1:27" ht="14.25" customHeight="1" x14ac:dyDescent="0.25">
      <c r="A733" s="35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136"/>
      <c r="O733" s="85"/>
      <c r="P733" s="90"/>
      <c r="Q733" s="136"/>
      <c r="R733" s="136"/>
      <c r="S733" s="136"/>
      <c r="T733" s="136"/>
      <c r="U733" s="136"/>
      <c r="V733" s="136"/>
      <c r="W733" s="86"/>
      <c r="X733" s="86"/>
      <c r="Y733" s="87"/>
      <c r="Z733" s="88"/>
      <c r="AA733" s="35"/>
    </row>
    <row r="734" spans="1:27" ht="14.25" customHeight="1" x14ac:dyDescent="0.25">
      <c r="A734" s="35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136"/>
      <c r="O734" s="85"/>
      <c r="P734" s="90"/>
      <c r="Q734" s="136"/>
      <c r="R734" s="136"/>
      <c r="S734" s="136"/>
      <c r="T734" s="136"/>
      <c r="U734" s="136"/>
      <c r="V734" s="136"/>
      <c r="W734" s="86"/>
      <c r="X734" s="86"/>
      <c r="Y734" s="87"/>
      <c r="Z734" s="88"/>
      <c r="AA734" s="35"/>
    </row>
    <row r="735" spans="1:27" ht="14.25" customHeight="1" x14ac:dyDescent="0.25">
      <c r="A735" s="35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136"/>
      <c r="O735" s="85"/>
      <c r="P735" s="90"/>
      <c r="Q735" s="136"/>
      <c r="R735" s="136"/>
      <c r="S735" s="136"/>
      <c r="T735" s="136"/>
      <c r="U735" s="136"/>
      <c r="V735" s="136"/>
      <c r="W735" s="86"/>
      <c r="X735" s="86"/>
      <c r="Y735" s="87"/>
      <c r="Z735" s="88"/>
      <c r="AA735" s="35"/>
    </row>
    <row r="736" spans="1:27" ht="14.25" customHeight="1" x14ac:dyDescent="0.25">
      <c r="A736" s="35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136"/>
      <c r="O736" s="85"/>
      <c r="P736" s="90"/>
      <c r="Q736" s="136"/>
      <c r="R736" s="136"/>
      <c r="S736" s="136"/>
      <c r="T736" s="136"/>
      <c r="U736" s="136"/>
      <c r="V736" s="136"/>
      <c r="W736" s="86"/>
      <c r="X736" s="86"/>
      <c r="Y736" s="87"/>
      <c r="Z736" s="88"/>
      <c r="AA736" s="35"/>
    </row>
    <row r="737" spans="1:27" ht="14.25" customHeight="1" x14ac:dyDescent="0.25">
      <c r="A737" s="35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136"/>
      <c r="O737" s="85"/>
      <c r="P737" s="90"/>
      <c r="Q737" s="136"/>
      <c r="R737" s="136"/>
      <c r="S737" s="136"/>
      <c r="T737" s="136"/>
      <c r="U737" s="136"/>
      <c r="V737" s="136"/>
      <c r="W737" s="86"/>
      <c r="X737" s="86"/>
      <c r="Y737" s="87"/>
      <c r="Z737" s="88"/>
      <c r="AA737" s="35"/>
    </row>
    <row r="738" spans="1:27" ht="14.25" customHeight="1" x14ac:dyDescent="0.25">
      <c r="A738" s="35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136"/>
      <c r="O738" s="85"/>
      <c r="P738" s="90"/>
      <c r="Q738" s="136"/>
      <c r="R738" s="136"/>
      <c r="S738" s="136"/>
      <c r="T738" s="136"/>
      <c r="U738" s="136"/>
      <c r="V738" s="136"/>
      <c r="W738" s="86"/>
      <c r="X738" s="86"/>
      <c r="Y738" s="87"/>
      <c r="Z738" s="88"/>
      <c r="AA738" s="35"/>
    </row>
    <row r="739" spans="1:27" ht="14.25" customHeight="1" x14ac:dyDescent="0.25">
      <c r="A739" s="35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136"/>
      <c r="O739" s="85"/>
      <c r="P739" s="90"/>
      <c r="Q739" s="136"/>
      <c r="R739" s="136"/>
      <c r="S739" s="136"/>
      <c r="T739" s="136"/>
      <c r="U739" s="136"/>
      <c r="V739" s="136"/>
      <c r="W739" s="86"/>
      <c r="X739" s="86"/>
      <c r="Y739" s="87"/>
      <c r="Z739" s="88"/>
      <c r="AA739" s="35"/>
    </row>
    <row r="740" spans="1:27" ht="14.25" customHeight="1" x14ac:dyDescent="0.25">
      <c r="A740" s="35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136"/>
      <c r="O740" s="85"/>
      <c r="P740" s="90"/>
      <c r="Q740" s="136"/>
      <c r="R740" s="136"/>
      <c r="S740" s="136"/>
      <c r="T740" s="136"/>
      <c r="U740" s="136"/>
      <c r="V740" s="136"/>
      <c r="W740" s="86"/>
      <c r="X740" s="86"/>
      <c r="Y740" s="87"/>
      <c r="Z740" s="88"/>
      <c r="AA740" s="35"/>
    </row>
    <row r="741" spans="1:27" ht="14.25" customHeight="1" x14ac:dyDescent="0.25"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136"/>
      <c r="O741" s="85"/>
      <c r="P741" s="90"/>
      <c r="Q741" s="136"/>
      <c r="R741" s="136"/>
      <c r="S741" s="136"/>
      <c r="T741" s="136"/>
      <c r="U741" s="136"/>
      <c r="V741" s="136"/>
      <c r="W741" s="86"/>
      <c r="X741" s="86"/>
      <c r="Y741" s="87"/>
      <c r="Z741" s="88"/>
      <c r="AA741" s="35"/>
    </row>
    <row r="742" spans="1:27" ht="14.25" customHeight="1" x14ac:dyDescent="0.25"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136"/>
      <c r="O742" s="85"/>
      <c r="P742" s="90"/>
      <c r="Q742" s="136"/>
      <c r="R742" s="136"/>
      <c r="S742" s="136"/>
      <c r="T742" s="136"/>
      <c r="U742" s="136"/>
      <c r="V742" s="136"/>
      <c r="W742" s="86"/>
      <c r="X742" s="86"/>
      <c r="Y742" s="87"/>
      <c r="Z742" s="88"/>
      <c r="AA742" s="35"/>
    </row>
    <row r="743" spans="1:27" ht="14.25" customHeight="1" x14ac:dyDescent="0.25"/>
    <row r="744" spans="1:27" ht="14.25" customHeight="1" x14ac:dyDescent="0.25"/>
    <row r="745" spans="1:27" ht="14.25" customHeight="1" x14ac:dyDescent="0.25"/>
    <row r="746" spans="1:27" ht="14.25" customHeight="1" x14ac:dyDescent="0.25"/>
    <row r="747" spans="1:27" ht="14.25" customHeight="1" x14ac:dyDescent="0.25"/>
    <row r="748" spans="1:27" ht="14.25" customHeight="1" x14ac:dyDescent="0.25"/>
    <row r="749" spans="1:27" ht="14.25" customHeight="1" x14ac:dyDescent="0.25"/>
    <row r="750" spans="1:27" ht="14.25" customHeight="1" x14ac:dyDescent="0.25"/>
    <row r="751" spans="1:27" ht="14.25" customHeight="1" x14ac:dyDescent="0.25"/>
    <row r="752" spans="1:27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</sheetData>
  <mergeCells count="2121">
    <mergeCell ref="B741:D741"/>
    <mergeCell ref="E741:N741"/>
    <mergeCell ref="Q741:V741"/>
    <mergeCell ref="B742:D742"/>
    <mergeCell ref="E742:N742"/>
    <mergeCell ref="Q742:V742"/>
    <mergeCell ref="B739:D739"/>
    <mergeCell ref="E739:N739"/>
    <mergeCell ref="Q739:V739"/>
    <mergeCell ref="B740:D740"/>
    <mergeCell ref="E740:N740"/>
    <mergeCell ref="Q740:V740"/>
    <mergeCell ref="B737:D737"/>
    <mergeCell ref="E737:N737"/>
    <mergeCell ref="Q737:V737"/>
    <mergeCell ref="B738:D738"/>
    <mergeCell ref="E738:N738"/>
    <mergeCell ref="Q738:V738"/>
    <mergeCell ref="B735:D735"/>
    <mergeCell ref="E735:N735"/>
    <mergeCell ref="Q735:V735"/>
    <mergeCell ref="B736:D736"/>
    <mergeCell ref="E736:N736"/>
    <mergeCell ref="Q736:V736"/>
    <mergeCell ref="B733:D733"/>
    <mergeCell ref="E733:N733"/>
    <mergeCell ref="Q733:V733"/>
    <mergeCell ref="B734:D734"/>
    <mergeCell ref="E734:N734"/>
    <mergeCell ref="Q734:V734"/>
    <mergeCell ref="B731:D731"/>
    <mergeCell ref="E731:N731"/>
    <mergeCell ref="Q731:V731"/>
    <mergeCell ref="B732:D732"/>
    <mergeCell ref="E732:N732"/>
    <mergeCell ref="Q732:V732"/>
    <mergeCell ref="B729:D729"/>
    <mergeCell ref="E729:N729"/>
    <mergeCell ref="Q729:V729"/>
    <mergeCell ref="B730:D730"/>
    <mergeCell ref="E730:N730"/>
    <mergeCell ref="Q730:V730"/>
    <mergeCell ref="B727:D727"/>
    <mergeCell ref="E727:N727"/>
    <mergeCell ref="Q727:V727"/>
    <mergeCell ref="B728:D728"/>
    <mergeCell ref="E728:N728"/>
    <mergeCell ref="Q728:V728"/>
    <mergeCell ref="B725:D725"/>
    <mergeCell ref="E725:N725"/>
    <mergeCell ref="Q725:V725"/>
    <mergeCell ref="B726:D726"/>
    <mergeCell ref="E726:N726"/>
    <mergeCell ref="Q726:V726"/>
    <mergeCell ref="B723:D723"/>
    <mergeCell ref="E723:N723"/>
    <mergeCell ref="Q723:V723"/>
    <mergeCell ref="B724:D724"/>
    <mergeCell ref="E724:N724"/>
    <mergeCell ref="Q724:V724"/>
    <mergeCell ref="B721:D721"/>
    <mergeCell ref="E721:N721"/>
    <mergeCell ref="Q721:V721"/>
    <mergeCell ref="B722:D722"/>
    <mergeCell ref="E722:N722"/>
    <mergeCell ref="Q722:V722"/>
    <mergeCell ref="B719:D719"/>
    <mergeCell ref="E719:N719"/>
    <mergeCell ref="Q719:V719"/>
    <mergeCell ref="B720:D720"/>
    <mergeCell ref="E720:N720"/>
    <mergeCell ref="Q720:V720"/>
    <mergeCell ref="B717:D717"/>
    <mergeCell ref="E717:N717"/>
    <mergeCell ref="Q717:V717"/>
    <mergeCell ref="B718:D718"/>
    <mergeCell ref="E718:N718"/>
    <mergeCell ref="Q718:V718"/>
    <mergeCell ref="B715:D715"/>
    <mergeCell ref="E715:N715"/>
    <mergeCell ref="Q715:V715"/>
    <mergeCell ref="B716:D716"/>
    <mergeCell ref="E716:N716"/>
    <mergeCell ref="Q716:V716"/>
    <mergeCell ref="B713:D713"/>
    <mergeCell ref="E713:N713"/>
    <mergeCell ref="Q713:V713"/>
    <mergeCell ref="B714:D714"/>
    <mergeCell ref="E714:N714"/>
    <mergeCell ref="Q714:V714"/>
    <mergeCell ref="B711:D711"/>
    <mergeCell ref="E711:N711"/>
    <mergeCell ref="Q711:V711"/>
    <mergeCell ref="B712:D712"/>
    <mergeCell ref="E712:N712"/>
    <mergeCell ref="Q712:V712"/>
    <mergeCell ref="B709:D709"/>
    <mergeCell ref="E709:N709"/>
    <mergeCell ref="Q709:V709"/>
    <mergeCell ref="B710:D710"/>
    <mergeCell ref="E710:N710"/>
    <mergeCell ref="Q710:V710"/>
    <mergeCell ref="B707:D707"/>
    <mergeCell ref="E707:N707"/>
    <mergeCell ref="Q707:V707"/>
    <mergeCell ref="B708:D708"/>
    <mergeCell ref="E708:N708"/>
    <mergeCell ref="Q708:V708"/>
    <mergeCell ref="B705:D705"/>
    <mergeCell ref="E705:N705"/>
    <mergeCell ref="Q705:V705"/>
    <mergeCell ref="B706:D706"/>
    <mergeCell ref="E706:N706"/>
    <mergeCell ref="Q706:V706"/>
    <mergeCell ref="B703:D703"/>
    <mergeCell ref="E703:N703"/>
    <mergeCell ref="Q703:V703"/>
    <mergeCell ref="B704:D704"/>
    <mergeCell ref="E704:N704"/>
    <mergeCell ref="Q704:V704"/>
    <mergeCell ref="B701:D701"/>
    <mergeCell ref="E701:N701"/>
    <mergeCell ref="Q701:V701"/>
    <mergeCell ref="B702:D702"/>
    <mergeCell ref="E702:N702"/>
    <mergeCell ref="Q702:V702"/>
    <mergeCell ref="B699:D699"/>
    <mergeCell ref="E699:N699"/>
    <mergeCell ref="Q699:V699"/>
    <mergeCell ref="B700:D700"/>
    <mergeCell ref="E700:N700"/>
    <mergeCell ref="Q700:V700"/>
    <mergeCell ref="B697:D697"/>
    <mergeCell ref="E697:N697"/>
    <mergeCell ref="Q697:V697"/>
    <mergeCell ref="B698:D698"/>
    <mergeCell ref="E698:N698"/>
    <mergeCell ref="Q698:V698"/>
    <mergeCell ref="B695:D695"/>
    <mergeCell ref="E695:N695"/>
    <mergeCell ref="Q695:V695"/>
    <mergeCell ref="B696:D696"/>
    <mergeCell ref="E696:N696"/>
    <mergeCell ref="Q696:V696"/>
    <mergeCell ref="B693:D693"/>
    <mergeCell ref="E693:N693"/>
    <mergeCell ref="Q693:V693"/>
    <mergeCell ref="B694:D694"/>
    <mergeCell ref="E694:N694"/>
    <mergeCell ref="Q694:V694"/>
    <mergeCell ref="B691:D691"/>
    <mergeCell ref="E691:N691"/>
    <mergeCell ref="Q691:V691"/>
    <mergeCell ref="B692:D692"/>
    <mergeCell ref="E692:N692"/>
    <mergeCell ref="Q692:V692"/>
    <mergeCell ref="B689:D689"/>
    <mergeCell ref="E689:N689"/>
    <mergeCell ref="Q689:V689"/>
    <mergeCell ref="B690:D690"/>
    <mergeCell ref="E690:N690"/>
    <mergeCell ref="Q690:V690"/>
    <mergeCell ref="B687:D687"/>
    <mergeCell ref="E687:N687"/>
    <mergeCell ref="Q687:V687"/>
    <mergeCell ref="B688:D688"/>
    <mergeCell ref="E688:N688"/>
    <mergeCell ref="Q688:V688"/>
    <mergeCell ref="B685:D685"/>
    <mergeCell ref="E685:N685"/>
    <mergeCell ref="Q685:V685"/>
    <mergeCell ref="B686:D686"/>
    <mergeCell ref="E686:N686"/>
    <mergeCell ref="Q686:V686"/>
    <mergeCell ref="B683:D683"/>
    <mergeCell ref="E683:N683"/>
    <mergeCell ref="Q683:V683"/>
    <mergeCell ref="B684:D684"/>
    <mergeCell ref="E684:N684"/>
    <mergeCell ref="Q684:V684"/>
    <mergeCell ref="B681:D681"/>
    <mergeCell ref="E681:N681"/>
    <mergeCell ref="Q681:V681"/>
    <mergeCell ref="B682:D682"/>
    <mergeCell ref="E682:N682"/>
    <mergeCell ref="Q682:V682"/>
    <mergeCell ref="B679:D679"/>
    <mergeCell ref="E679:N679"/>
    <mergeCell ref="Q679:V679"/>
    <mergeCell ref="B680:D680"/>
    <mergeCell ref="E680:N680"/>
    <mergeCell ref="Q680:V680"/>
    <mergeCell ref="B677:D677"/>
    <mergeCell ref="E677:N677"/>
    <mergeCell ref="Q677:V677"/>
    <mergeCell ref="B678:D678"/>
    <mergeCell ref="E678:N678"/>
    <mergeCell ref="Q678:V678"/>
    <mergeCell ref="B675:D675"/>
    <mergeCell ref="E675:N675"/>
    <mergeCell ref="Q675:V675"/>
    <mergeCell ref="B676:D676"/>
    <mergeCell ref="E676:N676"/>
    <mergeCell ref="Q676:V676"/>
    <mergeCell ref="B673:D673"/>
    <mergeCell ref="E673:N673"/>
    <mergeCell ref="Q673:V673"/>
    <mergeCell ref="B674:D674"/>
    <mergeCell ref="E674:N674"/>
    <mergeCell ref="Q674:V674"/>
    <mergeCell ref="B671:D671"/>
    <mergeCell ref="E671:N671"/>
    <mergeCell ref="Q671:V671"/>
    <mergeCell ref="B672:D672"/>
    <mergeCell ref="E672:N672"/>
    <mergeCell ref="Q672:V672"/>
    <mergeCell ref="B669:D669"/>
    <mergeCell ref="E669:N669"/>
    <mergeCell ref="Q669:V669"/>
    <mergeCell ref="B670:D670"/>
    <mergeCell ref="E670:N670"/>
    <mergeCell ref="Q670:V670"/>
    <mergeCell ref="B667:D667"/>
    <mergeCell ref="E667:N667"/>
    <mergeCell ref="Q667:V667"/>
    <mergeCell ref="B668:D668"/>
    <mergeCell ref="E668:N668"/>
    <mergeCell ref="Q668:V668"/>
    <mergeCell ref="B665:D665"/>
    <mergeCell ref="E665:N665"/>
    <mergeCell ref="Q665:V665"/>
    <mergeCell ref="B666:D666"/>
    <mergeCell ref="E666:N666"/>
    <mergeCell ref="Q666:V666"/>
    <mergeCell ref="B663:D663"/>
    <mergeCell ref="E663:N663"/>
    <mergeCell ref="Q663:V663"/>
    <mergeCell ref="B664:D664"/>
    <mergeCell ref="E664:N664"/>
    <mergeCell ref="Q664:V664"/>
    <mergeCell ref="B661:D661"/>
    <mergeCell ref="E661:N661"/>
    <mergeCell ref="Q661:V661"/>
    <mergeCell ref="B662:D662"/>
    <mergeCell ref="E662:N662"/>
    <mergeCell ref="Q662:V662"/>
    <mergeCell ref="B659:D659"/>
    <mergeCell ref="E659:N659"/>
    <mergeCell ref="Q659:V659"/>
    <mergeCell ref="B660:D660"/>
    <mergeCell ref="E660:N660"/>
    <mergeCell ref="Q660:V660"/>
    <mergeCell ref="B657:D657"/>
    <mergeCell ref="E657:N657"/>
    <mergeCell ref="Q657:V657"/>
    <mergeCell ref="B658:D658"/>
    <mergeCell ref="E658:N658"/>
    <mergeCell ref="Q658:V658"/>
    <mergeCell ref="B655:D655"/>
    <mergeCell ref="E655:N655"/>
    <mergeCell ref="Q655:V655"/>
    <mergeCell ref="B656:D656"/>
    <mergeCell ref="E656:N656"/>
    <mergeCell ref="Q656:V656"/>
    <mergeCell ref="B653:D653"/>
    <mergeCell ref="E653:N653"/>
    <mergeCell ref="Q653:V653"/>
    <mergeCell ref="B654:D654"/>
    <mergeCell ref="E654:N654"/>
    <mergeCell ref="Q654:V654"/>
    <mergeCell ref="B651:D651"/>
    <mergeCell ref="E651:N651"/>
    <mergeCell ref="Q651:V651"/>
    <mergeCell ref="B652:D652"/>
    <mergeCell ref="E652:N652"/>
    <mergeCell ref="Q652:V652"/>
    <mergeCell ref="B649:D649"/>
    <mergeCell ref="E649:N649"/>
    <mergeCell ref="Q649:V649"/>
    <mergeCell ref="B650:D650"/>
    <mergeCell ref="E650:N650"/>
    <mergeCell ref="Q650:V650"/>
    <mergeCell ref="B647:D647"/>
    <mergeCell ref="E647:N647"/>
    <mergeCell ref="Q647:V647"/>
    <mergeCell ref="B648:D648"/>
    <mergeCell ref="E648:N648"/>
    <mergeCell ref="Q648:V648"/>
    <mergeCell ref="B645:D645"/>
    <mergeCell ref="E645:N645"/>
    <mergeCell ref="Q645:V645"/>
    <mergeCell ref="B646:D646"/>
    <mergeCell ref="E646:N646"/>
    <mergeCell ref="Q646:V646"/>
    <mergeCell ref="B643:D643"/>
    <mergeCell ref="E643:N643"/>
    <mergeCell ref="Q643:V643"/>
    <mergeCell ref="B644:D644"/>
    <mergeCell ref="E644:N644"/>
    <mergeCell ref="Q644:V644"/>
    <mergeCell ref="B641:D641"/>
    <mergeCell ref="E641:N641"/>
    <mergeCell ref="Q641:V641"/>
    <mergeCell ref="B642:D642"/>
    <mergeCell ref="E642:N642"/>
    <mergeCell ref="Q642:V642"/>
    <mergeCell ref="B639:D639"/>
    <mergeCell ref="E639:N639"/>
    <mergeCell ref="Q639:V639"/>
    <mergeCell ref="B640:D640"/>
    <mergeCell ref="E640:N640"/>
    <mergeCell ref="Q640:V640"/>
    <mergeCell ref="B637:D637"/>
    <mergeCell ref="E637:N637"/>
    <mergeCell ref="Q637:V637"/>
    <mergeCell ref="B638:D638"/>
    <mergeCell ref="E638:N638"/>
    <mergeCell ref="Q638:V638"/>
    <mergeCell ref="B635:D635"/>
    <mergeCell ref="E635:N635"/>
    <mergeCell ref="Q635:V635"/>
    <mergeCell ref="B636:D636"/>
    <mergeCell ref="E636:N636"/>
    <mergeCell ref="Q636:V636"/>
    <mergeCell ref="B633:D633"/>
    <mergeCell ref="E633:N633"/>
    <mergeCell ref="Q633:V633"/>
    <mergeCell ref="B634:D634"/>
    <mergeCell ref="E634:N634"/>
    <mergeCell ref="Q634:V634"/>
    <mergeCell ref="B631:D631"/>
    <mergeCell ref="E631:N631"/>
    <mergeCell ref="Q631:V631"/>
    <mergeCell ref="B632:D632"/>
    <mergeCell ref="E632:N632"/>
    <mergeCell ref="Q632:V632"/>
    <mergeCell ref="B629:D629"/>
    <mergeCell ref="E629:N629"/>
    <mergeCell ref="Q629:V629"/>
    <mergeCell ref="B630:D630"/>
    <mergeCell ref="E630:N630"/>
    <mergeCell ref="Q630:V630"/>
    <mergeCell ref="B627:D627"/>
    <mergeCell ref="E627:N627"/>
    <mergeCell ref="Q627:V627"/>
    <mergeCell ref="B628:D628"/>
    <mergeCell ref="E628:N628"/>
    <mergeCell ref="Q628:V628"/>
    <mergeCell ref="B625:D625"/>
    <mergeCell ref="E625:N625"/>
    <mergeCell ref="Q625:V625"/>
    <mergeCell ref="B626:D626"/>
    <mergeCell ref="E626:N626"/>
    <mergeCell ref="Q626:V626"/>
    <mergeCell ref="B623:D623"/>
    <mergeCell ref="E623:N623"/>
    <mergeCell ref="Q623:V623"/>
    <mergeCell ref="B624:D624"/>
    <mergeCell ref="E624:N624"/>
    <mergeCell ref="Q624:V624"/>
    <mergeCell ref="B621:D621"/>
    <mergeCell ref="E621:N621"/>
    <mergeCell ref="Q621:V621"/>
    <mergeCell ref="B622:D622"/>
    <mergeCell ref="E622:N622"/>
    <mergeCell ref="Q622:V622"/>
    <mergeCell ref="B619:D619"/>
    <mergeCell ref="E619:N619"/>
    <mergeCell ref="Q619:V619"/>
    <mergeCell ref="B620:D620"/>
    <mergeCell ref="E620:N620"/>
    <mergeCell ref="Q620:V620"/>
    <mergeCell ref="B617:D617"/>
    <mergeCell ref="E617:N617"/>
    <mergeCell ref="Q617:V617"/>
    <mergeCell ref="B618:D618"/>
    <mergeCell ref="E618:N618"/>
    <mergeCell ref="Q618:V618"/>
    <mergeCell ref="B615:D615"/>
    <mergeCell ref="E615:N615"/>
    <mergeCell ref="Q615:V615"/>
    <mergeCell ref="B616:D616"/>
    <mergeCell ref="E616:N616"/>
    <mergeCell ref="Q616:V616"/>
    <mergeCell ref="B613:D613"/>
    <mergeCell ref="E613:N613"/>
    <mergeCell ref="Q613:V613"/>
    <mergeCell ref="B614:D614"/>
    <mergeCell ref="E614:N614"/>
    <mergeCell ref="Q614:V614"/>
    <mergeCell ref="B611:D611"/>
    <mergeCell ref="E611:N611"/>
    <mergeCell ref="Q611:V611"/>
    <mergeCell ref="B612:D612"/>
    <mergeCell ref="E612:N612"/>
    <mergeCell ref="Q612:V612"/>
    <mergeCell ref="B609:D609"/>
    <mergeCell ref="E609:N609"/>
    <mergeCell ref="Q609:V609"/>
    <mergeCell ref="B610:D610"/>
    <mergeCell ref="E610:N610"/>
    <mergeCell ref="Q610:V610"/>
    <mergeCell ref="B607:D607"/>
    <mergeCell ref="E607:N607"/>
    <mergeCell ref="Q607:V607"/>
    <mergeCell ref="B608:D608"/>
    <mergeCell ref="E608:N608"/>
    <mergeCell ref="Q608:V608"/>
    <mergeCell ref="B605:D605"/>
    <mergeCell ref="E605:N605"/>
    <mergeCell ref="Q605:V605"/>
    <mergeCell ref="B606:D606"/>
    <mergeCell ref="E606:N606"/>
    <mergeCell ref="Q606:V606"/>
    <mergeCell ref="B603:D603"/>
    <mergeCell ref="E603:N603"/>
    <mergeCell ref="Q603:V603"/>
    <mergeCell ref="B604:D604"/>
    <mergeCell ref="E604:N604"/>
    <mergeCell ref="Q604:V604"/>
    <mergeCell ref="B601:D601"/>
    <mergeCell ref="E601:N601"/>
    <mergeCell ref="Q601:V601"/>
    <mergeCell ref="B602:D602"/>
    <mergeCell ref="E602:N602"/>
    <mergeCell ref="Q602:V602"/>
    <mergeCell ref="B599:D599"/>
    <mergeCell ref="E599:N599"/>
    <mergeCell ref="Q599:V599"/>
    <mergeCell ref="B600:D600"/>
    <mergeCell ref="E600:N600"/>
    <mergeCell ref="Q600:V600"/>
    <mergeCell ref="B597:D597"/>
    <mergeCell ref="E597:N597"/>
    <mergeCell ref="Q597:V597"/>
    <mergeCell ref="B598:D598"/>
    <mergeCell ref="E598:N598"/>
    <mergeCell ref="Q598:V598"/>
    <mergeCell ref="B595:D595"/>
    <mergeCell ref="E595:N595"/>
    <mergeCell ref="Q595:V595"/>
    <mergeCell ref="B596:D596"/>
    <mergeCell ref="E596:N596"/>
    <mergeCell ref="Q596:V596"/>
    <mergeCell ref="B593:D593"/>
    <mergeCell ref="E593:N593"/>
    <mergeCell ref="Q593:V593"/>
    <mergeCell ref="B594:D594"/>
    <mergeCell ref="E594:N594"/>
    <mergeCell ref="Q594:V594"/>
    <mergeCell ref="B591:D591"/>
    <mergeCell ref="E591:N591"/>
    <mergeCell ref="Q591:V591"/>
    <mergeCell ref="B592:D592"/>
    <mergeCell ref="E592:N592"/>
    <mergeCell ref="Q592:V592"/>
    <mergeCell ref="B589:D589"/>
    <mergeCell ref="E589:N589"/>
    <mergeCell ref="Q589:V589"/>
    <mergeCell ref="B590:D590"/>
    <mergeCell ref="E590:N590"/>
    <mergeCell ref="Q590:V590"/>
    <mergeCell ref="B587:D587"/>
    <mergeCell ref="E587:N587"/>
    <mergeCell ref="Q587:V587"/>
    <mergeCell ref="B588:D588"/>
    <mergeCell ref="E588:N588"/>
    <mergeCell ref="Q588:V588"/>
    <mergeCell ref="B585:D585"/>
    <mergeCell ref="E585:N585"/>
    <mergeCell ref="Q585:V585"/>
    <mergeCell ref="B586:D586"/>
    <mergeCell ref="E586:N586"/>
    <mergeCell ref="Q586:V586"/>
    <mergeCell ref="B583:D583"/>
    <mergeCell ref="E583:N583"/>
    <mergeCell ref="Q583:V583"/>
    <mergeCell ref="B584:D584"/>
    <mergeCell ref="E584:N584"/>
    <mergeCell ref="Q584:V584"/>
    <mergeCell ref="B581:D581"/>
    <mergeCell ref="E581:N581"/>
    <mergeCell ref="Q581:V581"/>
    <mergeCell ref="B582:D582"/>
    <mergeCell ref="E582:N582"/>
    <mergeCell ref="Q582:V582"/>
    <mergeCell ref="B579:D579"/>
    <mergeCell ref="E579:N579"/>
    <mergeCell ref="Q579:V579"/>
    <mergeCell ref="B580:D580"/>
    <mergeCell ref="E580:N580"/>
    <mergeCell ref="Q580:V580"/>
    <mergeCell ref="B577:D577"/>
    <mergeCell ref="E577:N577"/>
    <mergeCell ref="Q577:V577"/>
    <mergeCell ref="B578:D578"/>
    <mergeCell ref="E578:N578"/>
    <mergeCell ref="Q578:V578"/>
    <mergeCell ref="B575:D575"/>
    <mergeCell ref="E575:N575"/>
    <mergeCell ref="Q575:V575"/>
    <mergeCell ref="B576:D576"/>
    <mergeCell ref="E576:N576"/>
    <mergeCell ref="Q576:V576"/>
    <mergeCell ref="B571:D571"/>
    <mergeCell ref="H571:K571"/>
    <mergeCell ref="L571:Q571"/>
    <mergeCell ref="B572:D572"/>
    <mergeCell ref="H572:K572"/>
    <mergeCell ref="L572:Q572"/>
    <mergeCell ref="B569:D569"/>
    <mergeCell ref="H569:K569"/>
    <mergeCell ref="L569:Q569"/>
    <mergeCell ref="B570:D570"/>
    <mergeCell ref="H570:K570"/>
    <mergeCell ref="L570:Q570"/>
    <mergeCell ref="B567:D567"/>
    <mergeCell ref="H567:K567"/>
    <mergeCell ref="L567:Q567"/>
    <mergeCell ref="B568:D568"/>
    <mergeCell ref="H568:K568"/>
    <mergeCell ref="L568:Q568"/>
    <mergeCell ref="B565:D565"/>
    <mergeCell ref="H565:K565"/>
    <mergeCell ref="L565:Q565"/>
    <mergeCell ref="B566:D566"/>
    <mergeCell ref="H566:K566"/>
    <mergeCell ref="L566:Q566"/>
    <mergeCell ref="B563:D563"/>
    <mergeCell ref="H563:K563"/>
    <mergeCell ref="L563:Q563"/>
    <mergeCell ref="B564:D564"/>
    <mergeCell ref="H564:K564"/>
    <mergeCell ref="L564:Q564"/>
    <mergeCell ref="B561:D561"/>
    <mergeCell ref="H561:K561"/>
    <mergeCell ref="L561:Q561"/>
    <mergeCell ref="B562:D562"/>
    <mergeCell ref="H562:K562"/>
    <mergeCell ref="L562:Q562"/>
    <mergeCell ref="B559:D559"/>
    <mergeCell ref="H559:K559"/>
    <mergeCell ref="L559:Q559"/>
    <mergeCell ref="B560:D560"/>
    <mergeCell ref="H560:K560"/>
    <mergeCell ref="L560:Q560"/>
    <mergeCell ref="B557:D557"/>
    <mergeCell ref="H557:K557"/>
    <mergeCell ref="L557:Q557"/>
    <mergeCell ref="B558:D558"/>
    <mergeCell ref="H558:K558"/>
    <mergeCell ref="L558:Q558"/>
    <mergeCell ref="B555:D555"/>
    <mergeCell ref="H555:K555"/>
    <mergeCell ref="L555:Q555"/>
    <mergeCell ref="B556:D556"/>
    <mergeCell ref="H556:K556"/>
    <mergeCell ref="L556:Q556"/>
    <mergeCell ref="B553:D553"/>
    <mergeCell ref="H553:K553"/>
    <mergeCell ref="L553:Q553"/>
    <mergeCell ref="B554:D554"/>
    <mergeCell ref="H554:K554"/>
    <mergeCell ref="L554:Q554"/>
    <mergeCell ref="B547:D547"/>
    <mergeCell ref="E547:N547"/>
    <mergeCell ref="R547:W547"/>
    <mergeCell ref="B548:D548"/>
    <mergeCell ref="E548:N548"/>
    <mergeCell ref="R548:W548"/>
    <mergeCell ref="B545:D545"/>
    <mergeCell ref="E545:N545"/>
    <mergeCell ref="R545:W545"/>
    <mergeCell ref="B546:D546"/>
    <mergeCell ref="E546:N546"/>
    <mergeCell ref="R546:W546"/>
    <mergeCell ref="B543:D543"/>
    <mergeCell ref="E543:N543"/>
    <mergeCell ref="R543:W543"/>
    <mergeCell ref="B544:D544"/>
    <mergeCell ref="E544:N544"/>
    <mergeCell ref="R544:W544"/>
    <mergeCell ref="B541:D541"/>
    <mergeCell ref="E541:N541"/>
    <mergeCell ref="R541:W541"/>
    <mergeCell ref="B542:D542"/>
    <mergeCell ref="E542:N542"/>
    <mergeCell ref="R542:W542"/>
    <mergeCell ref="B539:D539"/>
    <mergeCell ref="E539:N539"/>
    <mergeCell ref="R539:W539"/>
    <mergeCell ref="B540:D540"/>
    <mergeCell ref="E540:N540"/>
    <mergeCell ref="R540:W540"/>
    <mergeCell ref="B537:D537"/>
    <mergeCell ref="E537:N537"/>
    <mergeCell ref="R537:W537"/>
    <mergeCell ref="B538:D538"/>
    <mergeCell ref="E538:N538"/>
    <mergeCell ref="R538:W538"/>
    <mergeCell ref="B535:D535"/>
    <mergeCell ref="E535:N535"/>
    <mergeCell ref="R535:W535"/>
    <mergeCell ref="B536:D536"/>
    <mergeCell ref="E536:N536"/>
    <mergeCell ref="R536:W536"/>
    <mergeCell ref="B533:D533"/>
    <mergeCell ref="E533:N533"/>
    <mergeCell ref="R533:W533"/>
    <mergeCell ref="B534:D534"/>
    <mergeCell ref="E534:N534"/>
    <mergeCell ref="R534:W534"/>
    <mergeCell ref="B531:D531"/>
    <mergeCell ref="E531:N531"/>
    <mergeCell ref="R531:W531"/>
    <mergeCell ref="B532:D532"/>
    <mergeCell ref="E532:N532"/>
    <mergeCell ref="R532:W532"/>
    <mergeCell ref="B529:D529"/>
    <mergeCell ref="E529:N529"/>
    <mergeCell ref="R529:W529"/>
    <mergeCell ref="B530:D530"/>
    <mergeCell ref="E530:N530"/>
    <mergeCell ref="R530:W530"/>
    <mergeCell ref="B527:D527"/>
    <mergeCell ref="E527:N527"/>
    <mergeCell ref="R527:W527"/>
    <mergeCell ref="B528:D528"/>
    <mergeCell ref="E528:N528"/>
    <mergeCell ref="R528:W528"/>
    <mergeCell ref="B525:D525"/>
    <mergeCell ref="E525:N525"/>
    <mergeCell ref="R525:W525"/>
    <mergeCell ref="B526:D526"/>
    <mergeCell ref="E526:N526"/>
    <mergeCell ref="R526:W526"/>
    <mergeCell ref="B523:D523"/>
    <mergeCell ref="E523:N523"/>
    <mergeCell ref="R523:W523"/>
    <mergeCell ref="B524:D524"/>
    <mergeCell ref="E524:N524"/>
    <mergeCell ref="R524:W524"/>
    <mergeCell ref="B521:D521"/>
    <mergeCell ref="E521:N521"/>
    <mergeCell ref="R521:W521"/>
    <mergeCell ref="B522:D522"/>
    <mergeCell ref="E522:N522"/>
    <mergeCell ref="R522:W522"/>
    <mergeCell ref="B519:D519"/>
    <mergeCell ref="E519:N519"/>
    <mergeCell ref="R519:W519"/>
    <mergeCell ref="B520:D520"/>
    <mergeCell ref="E520:N520"/>
    <mergeCell ref="R520:W520"/>
    <mergeCell ref="B517:D517"/>
    <mergeCell ref="E517:N517"/>
    <mergeCell ref="R517:W517"/>
    <mergeCell ref="B518:D518"/>
    <mergeCell ref="E518:N518"/>
    <mergeCell ref="R518:W518"/>
    <mergeCell ref="B515:D515"/>
    <mergeCell ref="E515:N515"/>
    <mergeCell ref="R515:W515"/>
    <mergeCell ref="B516:D516"/>
    <mergeCell ref="E516:N516"/>
    <mergeCell ref="R516:W516"/>
    <mergeCell ref="B513:D513"/>
    <mergeCell ref="E513:N513"/>
    <mergeCell ref="R513:W513"/>
    <mergeCell ref="B514:D514"/>
    <mergeCell ref="E514:N514"/>
    <mergeCell ref="R514:W514"/>
    <mergeCell ref="B511:D511"/>
    <mergeCell ref="E511:N511"/>
    <mergeCell ref="R511:W511"/>
    <mergeCell ref="B512:D512"/>
    <mergeCell ref="E512:N512"/>
    <mergeCell ref="R512:W512"/>
    <mergeCell ref="B509:D509"/>
    <mergeCell ref="E509:N509"/>
    <mergeCell ref="R509:W509"/>
    <mergeCell ref="B510:D510"/>
    <mergeCell ref="E510:N510"/>
    <mergeCell ref="R510:W510"/>
    <mergeCell ref="B507:D507"/>
    <mergeCell ref="E507:N507"/>
    <mergeCell ref="R507:W507"/>
    <mergeCell ref="B508:D508"/>
    <mergeCell ref="E508:N508"/>
    <mergeCell ref="R508:W508"/>
    <mergeCell ref="B505:D505"/>
    <mergeCell ref="E505:N505"/>
    <mergeCell ref="R505:W505"/>
    <mergeCell ref="B506:D506"/>
    <mergeCell ref="E506:N506"/>
    <mergeCell ref="R506:W506"/>
    <mergeCell ref="B503:D503"/>
    <mergeCell ref="E503:N503"/>
    <mergeCell ref="R503:W503"/>
    <mergeCell ref="B504:D504"/>
    <mergeCell ref="E504:N504"/>
    <mergeCell ref="R504:W504"/>
    <mergeCell ref="B501:D501"/>
    <mergeCell ref="E501:N501"/>
    <mergeCell ref="R501:W501"/>
    <mergeCell ref="B502:D502"/>
    <mergeCell ref="E502:N502"/>
    <mergeCell ref="R502:W502"/>
    <mergeCell ref="B499:D499"/>
    <mergeCell ref="E499:N499"/>
    <mergeCell ref="R499:W499"/>
    <mergeCell ref="B500:D500"/>
    <mergeCell ref="E500:N500"/>
    <mergeCell ref="R500:W500"/>
    <mergeCell ref="B497:D497"/>
    <mergeCell ref="E497:N497"/>
    <mergeCell ref="R497:W497"/>
    <mergeCell ref="B498:D498"/>
    <mergeCell ref="E498:N498"/>
    <mergeCell ref="R498:W498"/>
    <mergeCell ref="B495:D495"/>
    <mergeCell ref="E495:N495"/>
    <mergeCell ref="R495:W495"/>
    <mergeCell ref="B496:D496"/>
    <mergeCell ref="E496:N496"/>
    <mergeCell ref="R496:W496"/>
    <mergeCell ref="B493:D493"/>
    <mergeCell ref="E493:N493"/>
    <mergeCell ref="R493:W493"/>
    <mergeCell ref="B494:D494"/>
    <mergeCell ref="E494:N494"/>
    <mergeCell ref="R494:W494"/>
    <mergeCell ref="B491:D491"/>
    <mergeCell ref="E491:N491"/>
    <mergeCell ref="R491:W491"/>
    <mergeCell ref="B492:D492"/>
    <mergeCell ref="E492:N492"/>
    <mergeCell ref="R492:W492"/>
    <mergeCell ref="B489:D489"/>
    <mergeCell ref="E489:N489"/>
    <mergeCell ref="R489:W489"/>
    <mergeCell ref="B490:D490"/>
    <mergeCell ref="E490:N490"/>
    <mergeCell ref="R490:W490"/>
    <mergeCell ref="B487:D487"/>
    <mergeCell ref="E487:N487"/>
    <mergeCell ref="R487:W487"/>
    <mergeCell ref="B488:D488"/>
    <mergeCell ref="E488:N488"/>
    <mergeCell ref="R488:W488"/>
    <mergeCell ref="B485:D485"/>
    <mergeCell ref="E485:N485"/>
    <mergeCell ref="R485:W485"/>
    <mergeCell ref="B486:D486"/>
    <mergeCell ref="E486:N486"/>
    <mergeCell ref="R486:W486"/>
    <mergeCell ref="B483:D483"/>
    <mergeCell ref="E483:N483"/>
    <mergeCell ref="R483:W483"/>
    <mergeCell ref="B484:D484"/>
    <mergeCell ref="E484:N484"/>
    <mergeCell ref="R484:W484"/>
    <mergeCell ref="B481:D481"/>
    <mergeCell ref="E481:N481"/>
    <mergeCell ref="R481:W481"/>
    <mergeCell ref="B482:D482"/>
    <mergeCell ref="E482:N482"/>
    <mergeCell ref="R482:W482"/>
    <mergeCell ref="B479:D479"/>
    <mergeCell ref="E479:N479"/>
    <mergeCell ref="R479:W479"/>
    <mergeCell ref="B480:D480"/>
    <mergeCell ref="E480:N480"/>
    <mergeCell ref="R480:W480"/>
    <mergeCell ref="B477:D477"/>
    <mergeCell ref="E477:N477"/>
    <mergeCell ref="R477:W477"/>
    <mergeCell ref="B478:D478"/>
    <mergeCell ref="E478:N478"/>
    <mergeCell ref="R478:W478"/>
    <mergeCell ref="B475:D475"/>
    <mergeCell ref="E475:N475"/>
    <mergeCell ref="R475:W475"/>
    <mergeCell ref="B476:D476"/>
    <mergeCell ref="E476:N476"/>
    <mergeCell ref="R476:W476"/>
    <mergeCell ref="B473:D473"/>
    <mergeCell ref="E473:N473"/>
    <mergeCell ref="R473:W473"/>
    <mergeCell ref="B474:D474"/>
    <mergeCell ref="E474:N474"/>
    <mergeCell ref="R474:W474"/>
    <mergeCell ref="B471:D471"/>
    <mergeCell ref="E471:N471"/>
    <mergeCell ref="R471:W471"/>
    <mergeCell ref="B472:D472"/>
    <mergeCell ref="E472:N472"/>
    <mergeCell ref="R472:W472"/>
    <mergeCell ref="B469:D469"/>
    <mergeCell ref="E469:N469"/>
    <mergeCell ref="R469:W469"/>
    <mergeCell ref="B470:D470"/>
    <mergeCell ref="E470:N470"/>
    <mergeCell ref="R470:W470"/>
    <mergeCell ref="B467:D467"/>
    <mergeCell ref="E467:N467"/>
    <mergeCell ref="R467:W467"/>
    <mergeCell ref="B468:D468"/>
    <mergeCell ref="E468:N468"/>
    <mergeCell ref="R468:W468"/>
    <mergeCell ref="B465:D465"/>
    <mergeCell ref="E465:N465"/>
    <mergeCell ref="R465:W465"/>
    <mergeCell ref="B466:D466"/>
    <mergeCell ref="E466:N466"/>
    <mergeCell ref="R466:W466"/>
    <mergeCell ref="B463:D463"/>
    <mergeCell ref="E463:N463"/>
    <mergeCell ref="R463:W463"/>
    <mergeCell ref="B464:D464"/>
    <mergeCell ref="E464:N464"/>
    <mergeCell ref="R464:W464"/>
    <mergeCell ref="B461:D461"/>
    <mergeCell ref="E461:N461"/>
    <mergeCell ref="R461:W461"/>
    <mergeCell ref="B462:D462"/>
    <mergeCell ref="E462:N462"/>
    <mergeCell ref="R462:W462"/>
    <mergeCell ref="B459:D459"/>
    <mergeCell ref="E459:N459"/>
    <mergeCell ref="R459:W459"/>
    <mergeCell ref="B460:D460"/>
    <mergeCell ref="E460:N460"/>
    <mergeCell ref="R460:W460"/>
    <mergeCell ref="B457:D457"/>
    <mergeCell ref="E457:N457"/>
    <mergeCell ref="R457:W457"/>
    <mergeCell ref="B458:D458"/>
    <mergeCell ref="E458:N458"/>
    <mergeCell ref="R458:W458"/>
    <mergeCell ref="B455:D455"/>
    <mergeCell ref="E455:N455"/>
    <mergeCell ref="R455:W455"/>
    <mergeCell ref="B456:D456"/>
    <mergeCell ref="E456:N456"/>
    <mergeCell ref="R456:W456"/>
    <mergeCell ref="B453:D453"/>
    <mergeCell ref="E453:N453"/>
    <mergeCell ref="R453:W453"/>
    <mergeCell ref="B454:D454"/>
    <mergeCell ref="E454:N454"/>
    <mergeCell ref="R454:W454"/>
    <mergeCell ref="B451:D451"/>
    <mergeCell ref="E451:N451"/>
    <mergeCell ref="R451:W451"/>
    <mergeCell ref="B452:D452"/>
    <mergeCell ref="E452:N452"/>
    <mergeCell ref="R452:W452"/>
    <mergeCell ref="B449:D449"/>
    <mergeCell ref="E449:N449"/>
    <mergeCell ref="R449:W449"/>
    <mergeCell ref="B450:D450"/>
    <mergeCell ref="E450:N450"/>
    <mergeCell ref="R450:W450"/>
    <mergeCell ref="B447:D447"/>
    <mergeCell ref="E447:N447"/>
    <mergeCell ref="R447:W447"/>
    <mergeCell ref="B448:D448"/>
    <mergeCell ref="E448:N448"/>
    <mergeCell ref="R448:W448"/>
    <mergeCell ref="B445:D445"/>
    <mergeCell ref="E445:N445"/>
    <mergeCell ref="R445:W445"/>
    <mergeCell ref="B446:D446"/>
    <mergeCell ref="E446:N446"/>
    <mergeCell ref="R446:W446"/>
    <mergeCell ref="B443:D443"/>
    <mergeCell ref="E443:N443"/>
    <mergeCell ref="R443:W443"/>
    <mergeCell ref="B444:D444"/>
    <mergeCell ref="E444:N444"/>
    <mergeCell ref="R444:W444"/>
    <mergeCell ref="B441:D441"/>
    <mergeCell ref="E441:N441"/>
    <mergeCell ref="R441:W441"/>
    <mergeCell ref="B442:D442"/>
    <mergeCell ref="E442:N442"/>
    <mergeCell ref="R442:W442"/>
    <mergeCell ref="B439:D439"/>
    <mergeCell ref="E439:N439"/>
    <mergeCell ref="R439:W439"/>
    <mergeCell ref="B440:D440"/>
    <mergeCell ref="E440:N440"/>
    <mergeCell ref="R440:W440"/>
    <mergeCell ref="B437:D437"/>
    <mergeCell ref="E437:N437"/>
    <mergeCell ref="R437:W437"/>
    <mergeCell ref="B438:D438"/>
    <mergeCell ref="E438:N438"/>
    <mergeCell ref="R438:W438"/>
    <mergeCell ref="B435:D435"/>
    <mergeCell ref="E435:N435"/>
    <mergeCell ref="R435:W435"/>
    <mergeCell ref="B436:D436"/>
    <mergeCell ref="E436:N436"/>
    <mergeCell ref="R436:W436"/>
    <mergeCell ref="B433:D433"/>
    <mergeCell ref="E433:N433"/>
    <mergeCell ref="R433:W433"/>
    <mergeCell ref="B434:D434"/>
    <mergeCell ref="E434:N434"/>
    <mergeCell ref="R434:W434"/>
    <mergeCell ref="B431:D431"/>
    <mergeCell ref="E431:N431"/>
    <mergeCell ref="R431:W431"/>
    <mergeCell ref="B432:D432"/>
    <mergeCell ref="E432:N432"/>
    <mergeCell ref="R432:W432"/>
    <mergeCell ref="B429:D429"/>
    <mergeCell ref="E429:N429"/>
    <mergeCell ref="R429:W429"/>
    <mergeCell ref="B430:D430"/>
    <mergeCell ref="E430:N430"/>
    <mergeCell ref="R430:W430"/>
    <mergeCell ref="B427:D427"/>
    <mergeCell ref="E427:N427"/>
    <mergeCell ref="R427:W427"/>
    <mergeCell ref="B428:D428"/>
    <mergeCell ref="E428:N428"/>
    <mergeCell ref="R428:W428"/>
    <mergeCell ref="B425:D425"/>
    <mergeCell ref="E425:N425"/>
    <mergeCell ref="R425:W425"/>
    <mergeCell ref="B426:D426"/>
    <mergeCell ref="E426:N426"/>
    <mergeCell ref="R426:W426"/>
    <mergeCell ref="B423:D423"/>
    <mergeCell ref="E423:N423"/>
    <mergeCell ref="R423:W423"/>
    <mergeCell ref="B424:D424"/>
    <mergeCell ref="E424:N424"/>
    <mergeCell ref="R424:W424"/>
    <mergeCell ref="B421:D421"/>
    <mergeCell ref="E421:N421"/>
    <mergeCell ref="R421:W421"/>
    <mergeCell ref="B422:D422"/>
    <mergeCell ref="E422:N422"/>
    <mergeCell ref="R422:W422"/>
    <mergeCell ref="B419:D419"/>
    <mergeCell ref="E419:N419"/>
    <mergeCell ref="R419:W419"/>
    <mergeCell ref="B420:D420"/>
    <mergeCell ref="E420:N420"/>
    <mergeCell ref="R420:W420"/>
    <mergeCell ref="B417:D417"/>
    <mergeCell ref="E417:N417"/>
    <mergeCell ref="R417:W417"/>
    <mergeCell ref="B418:D418"/>
    <mergeCell ref="E418:N418"/>
    <mergeCell ref="R418:W418"/>
    <mergeCell ref="B415:D415"/>
    <mergeCell ref="E415:N415"/>
    <mergeCell ref="R415:W415"/>
    <mergeCell ref="B416:D416"/>
    <mergeCell ref="E416:N416"/>
    <mergeCell ref="R416:W416"/>
    <mergeCell ref="B413:D413"/>
    <mergeCell ref="E413:N413"/>
    <mergeCell ref="R413:W413"/>
    <mergeCell ref="B414:D414"/>
    <mergeCell ref="E414:N414"/>
    <mergeCell ref="R414:W414"/>
    <mergeCell ref="B411:D411"/>
    <mergeCell ref="E411:N411"/>
    <mergeCell ref="R411:W411"/>
    <mergeCell ref="B412:D412"/>
    <mergeCell ref="E412:N412"/>
    <mergeCell ref="R412:W412"/>
    <mergeCell ref="B409:D409"/>
    <mergeCell ref="E409:N409"/>
    <mergeCell ref="R409:W409"/>
    <mergeCell ref="B410:D410"/>
    <mergeCell ref="E410:N410"/>
    <mergeCell ref="R410:W410"/>
    <mergeCell ref="B407:D407"/>
    <mergeCell ref="E407:N407"/>
    <mergeCell ref="R407:W407"/>
    <mergeCell ref="B408:D408"/>
    <mergeCell ref="E408:N408"/>
    <mergeCell ref="R408:W408"/>
    <mergeCell ref="B405:D405"/>
    <mergeCell ref="E405:N405"/>
    <mergeCell ref="R405:W405"/>
    <mergeCell ref="B406:D406"/>
    <mergeCell ref="E406:N406"/>
    <mergeCell ref="R406:W406"/>
    <mergeCell ref="B403:D403"/>
    <mergeCell ref="E403:N403"/>
    <mergeCell ref="R403:W403"/>
    <mergeCell ref="B404:D404"/>
    <mergeCell ref="E404:N404"/>
    <mergeCell ref="R404:W404"/>
    <mergeCell ref="B401:D401"/>
    <mergeCell ref="E401:N401"/>
    <mergeCell ref="R401:W401"/>
    <mergeCell ref="B402:D402"/>
    <mergeCell ref="E402:N402"/>
    <mergeCell ref="R402:W402"/>
    <mergeCell ref="B399:D399"/>
    <mergeCell ref="E399:N399"/>
    <mergeCell ref="R399:W399"/>
    <mergeCell ref="B400:D400"/>
    <mergeCell ref="E400:N400"/>
    <mergeCell ref="R400:W400"/>
    <mergeCell ref="B397:D397"/>
    <mergeCell ref="E397:N397"/>
    <mergeCell ref="R397:W397"/>
    <mergeCell ref="B398:D398"/>
    <mergeCell ref="E398:N398"/>
    <mergeCell ref="R398:W398"/>
    <mergeCell ref="B395:D395"/>
    <mergeCell ref="E395:N395"/>
    <mergeCell ref="R395:W395"/>
    <mergeCell ref="B396:D396"/>
    <mergeCell ref="E396:N396"/>
    <mergeCell ref="R396:W396"/>
    <mergeCell ref="B393:D393"/>
    <mergeCell ref="E393:N393"/>
    <mergeCell ref="R393:W393"/>
    <mergeCell ref="B394:D394"/>
    <mergeCell ref="E394:N394"/>
    <mergeCell ref="R394:W394"/>
    <mergeCell ref="B391:D391"/>
    <mergeCell ref="E391:N391"/>
    <mergeCell ref="R391:W391"/>
    <mergeCell ref="B392:D392"/>
    <mergeCell ref="E392:N392"/>
    <mergeCell ref="R392:W392"/>
    <mergeCell ref="B389:D389"/>
    <mergeCell ref="E389:N389"/>
    <mergeCell ref="R389:W389"/>
    <mergeCell ref="B390:D390"/>
    <mergeCell ref="E390:N390"/>
    <mergeCell ref="R390:W390"/>
    <mergeCell ref="B387:D387"/>
    <mergeCell ref="E387:N387"/>
    <mergeCell ref="R387:W387"/>
    <mergeCell ref="B388:D388"/>
    <mergeCell ref="E388:N388"/>
    <mergeCell ref="R388:W388"/>
    <mergeCell ref="B385:D385"/>
    <mergeCell ref="E385:N385"/>
    <mergeCell ref="R385:W385"/>
    <mergeCell ref="B386:D386"/>
    <mergeCell ref="E386:N386"/>
    <mergeCell ref="R386:W386"/>
    <mergeCell ref="B383:D383"/>
    <mergeCell ref="E383:N383"/>
    <mergeCell ref="R383:W383"/>
    <mergeCell ref="B384:D384"/>
    <mergeCell ref="E384:N384"/>
    <mergeCell ref="R384:W384"/>
    <mergeCell ref="B381:D381"/>
    <mergeCell ref="E381:N381"/>
    <mergeCell ref="R381:W381"/>
    <mergeCell ref="B382:D382"/>
    <mergeCell ref="E382:N382"/>
    <mergeCell ref="R382:W382"/>
    <mergeCell ref="B377:D377"/>
    <mergeCell ref="H377:K377"/>
    <mergeCell ref="L377:Q377"/>
    <mergeCell ref="R377:V377"/>
    <mergeCell ref="B378:D378"/>
    <mergeCell ref="H378:K378"/>
    <mergeCell ref="L378:Q378"/>
    <mergeCell ref="R378:V378"/>
    <mergeCell ref="B375:D375"/>
    <mergeCell ref="H375:K375"/>
    <mergeCell ref="L375:Q375"/>
    <mergeCell ref="R375:V375"/>
    <mergeCell ref="B376:D376"/>
    <mergeCell ref="H376:K376"/>
    <mergeCell ref="L376:Q376"/>
    <mergeCell ref="R376:V376"/>
    <mergeCell ref="B373:D373"/>
    <mergeCell ref="H373:K373"/>
    <mergeCell ref="L373:Q373"/>
    <mergeCell ref="R373:V373"/>
    <mergeCell ref="B374:D374"/>
    <mergeCell ref="H374:K374"/>
    <mergeCell ref="L374:Q374"/>
    <mergeCell ref="R374:V374"/>
    <mergeCell ref="B371:D371"/>
    <mergeCell ref="H371:K371"/>
    <mergeCell ref="L371:Q371"/>
    <mergeCell ref="R371:V371"/>
    <mergeCell ref="B372:D372"/>
    <mergeCell ref="H372:K372"/>
    <mergeCell ref="L372:Q372"/>
    <mergeCell ref="R372:V372"/>
    <mergeCell ref="B369:D369"/>
    <mergeCell ref="H369:K369"/>
    <mergeCell ref="L369:Q369"/>
    <mergeCell ref="R369:V369"/>
    <mergeCell ref="B370:D370"/>
    <mergeCell ref="H370:K370"/>
    <mergeCell ref="L370:Q370"/>
    <mergeCell ref="R370:V370"/>
    <mergeCell ref="B367:D367"/>
    <mergeCell ref="H367:K367"/>
    <mergeCell ref="L367:Q367"/>
    <mergeCell ref="R367:V367"/>
    <mergeCell ref="B368:D368"/>
    <mergeCell ref="H368:K368"/>
    <mergeCell ref="L368:Q368"/>
    <mergeCell ref="R368:V368"/>
    <mergeCell ref="B365:D365"/>
    <mergeCell ref="H365:K365"/>
    <mergeCell ref="L365:Q365"/>
    <mergeCell ref="R365:V365"/>
    <mergeCell ref="B366:D366"/>
    <mergeCell ref="H366:K366"/>
    <mergeCell ref="L366:Q366"/>
    <mergeCell ref="R366:V366"/>
    <mergeCell ref="B363:D363"/>
    <mergeCell ref="H363:K363"/>
    <mergeCell ref="L363:Q363"/>
    <mergeCell ref="R363:V363"/>
    <mergeCell ref="B364:D364"/>
    <mergeCell ref="H364:K364"/>
    <mergeCell ref="L364:Q364"/>
    <mergeCell ref="R364:V364"/>
    <mergeCell ref="B361:D361"/>
    <mergeCell ref="H361:K361"/>
    <mergeCell ref="L361:Q361"/>
    <mergeCell ref="R361:V361"/>
    <mergeCell ref="B362:D362"/>
    <mergeCell ref="H362:K362"/>
    <mergeCell ref="L362:Q362"/>
    <mergeCell ref="R362:V362"/>
    <mergeCell ref="B355:D355"/>
    <mergeCell ref="E355:N355"/>
    <mergeCell ref="Q355:V355"/>
    <mergeCell ref="B360:D360"/>
    <mergeCell ref="H360:K360"/>
    <mergeCell ref="L360:Q360"/>
    <mergeCell ref="R360:V360"/>
    <mergeCell ref="B353:D353"/>
    <mergeCell ref="E353:N353"/>
    <mergeCell ref="Q353:V353"/>
    <mergeCell ref="B354:D354"/>
    <mergeCell ref="E354:N354"/>
    <mergeCell ref="Q354:V354"/>
    <mergeCell ref="B351:D351"/>
    <mergeCell ref="E351:N351"/>
    <mergeCell ref="Q351:V351"/>
    <mergeCell ref="B352:D352"/>
    <mergeCell ref="E352:N352"/>
    <mergeCell ref="Q352:V352"/>
    <mergeCell ref="B349:D349"/>
    <mergeCell ref="E349:N349"/>
    <mergeCell ref="Q349:V349"/>
    <mergeCell ref="B350:D350"/>
    <mergeCell ref="E350:N350"/>
    <mergeCell ref="Q350:V350"/>
    <mergeCell ref="B347:D347"/>
    <mergeCell ref="E347:N347"/>
    <mergeCell ref="Q347:V347"/>
    <mergeCell ref="B348:D348"/>
    <mergeCell ref="E348:N348"/>
    <mergeCell ref="Q348:V348"/>
    <mergeCell ref="B345:D345"/>
    <mergeCell ref="E345:N345"/>
    <mergeCell ref="Q345:V345"/>
    <mergeCell ref="B346:D346"/>
    <mergeCell ref="E346:N346"/>
    <mergeCell ref="Q346:V346"/>
    <mergeCell ref="B343:D343"/>
    <mergeCell ref="E343:N343"/>
    <mergeCell ref="Q343:V343"/>
    <mergeCell ref="B344:D344"/>
    <mergeCell ref="E344:N344"/>
    <mergeCell ref="Q344:V344"/>
    <mergeCell ref="B341:D341"/>
    <mergeCell ref="E341:N341"/>
    <mergeCell ref="Q341:V341"/>
    <mergeCell ref="B342:D342"/>
    <mergeCell ref="E342:N342"/>
    <mergeCell ref="Q342:V342"/>
    <mergeCell ref="B339:D339"/>
    <mergeCell ref="E339:N339"/>
    <mergeCell ref="Q339:V339"/>
    <mergeCell ref="B340:D340"/>
    <mergeCell ref="E340:N340"/>
    <mergeCell ref="Q340:V340"/>
    <mergeCell ref="B337:D337"/>
    <mergeCell ref="E337:N337"/>
    <mergeCell ref="Q337:V337"/>
    <mergeCell ref="B338:D338"/>
    <mergeCell ref="E338:N338"/>
    <mergeCell ref="Q338:V338"/>
    <mergeCell ref="B335:D335"/>
    <mergeCell ref="E335:N335"/>
    <mergeCell ref="Q335:V335"/>
    <mergeCell ref="B336:D336"/>
    <mergeCell ref="E336:N336"/>
    <mergeCell ref="Q336:V336"/>
    <mergeCell ref="B333:D333"/>
    <mergeCell ref="E333:N333"/>
    <mergeCell ref="Q333:V333"/>
    <mergeCell ref="B334:D334"/>
    <mergeCell ref="E334:N334"/>
    <mergeCell ref="Q334:V334"/>
    <mergeCell ref="B331:D331"/>
    <mergeCell ref="E331:N331"/>
    <mergeCell ref="Q331:V331"/>
    <mergeCell ref="B332:D332"/>
    <mergeCell ref="E332:N332"/>
    <mergeCell ref="Q332:V332"/>
    <mergeCell ref="B329:D329"/>
    <mergeCell ref="E329:N329"/>
    <mergeCell ref="Q329:V329"/>
    <mergeCell ref="B330:D330"/>
    <mergeCell ref="E330:N330"/>
    <mergeCell ref="Q330:V330"/>
    <mergeCell ref="B327:D327"/>
    <mergeCell ref="E327:N327"/>
    <mergeCell ref="Q327:V327"/>
    <mergeCell ref="B328:D328"/>
    <mergeCell ref="E328:N328"/>
    <mergeCell ref="Q328:V328"/>
    <mergeCell ref="B325:D325"/>
    <mergeCell ref="E325:N325"/>
    <mergeCell ref="Q325:V325"/>
    <mergeCell ref="B326:D326"/>
    <mergeCell ref="E326:N326"/>
    <mergeCell ref="Q326:V326"/>
    <mergeCell ref="B323:D323"/>
    <mergeCell ref="E323:N323"/>
    <mergeCell ref="Q323:V323"/>
    <mergeCell ref="B324:D324"/>
    <mergeCell ref="E324:N324"/>
    <mergeCell ref="Q324:V324"/>
    <mergeCell ref="B321:D321"/>
    <mergeCell ref="E321:N321"/>
    <mergeCell ref="Q321:V321"/>
    <mergeCell ref="B322:D322"/>
    <mergeCell ref="E322:N322"/>
    <mergeCell ref="Q322:V322"/>
    <mergeCell ref="B319:D319"/>
    <mergeCell ref="E319:N319"/>
    <mergeCell ref="Q319:V319"/>
    <mergeCell ref="B320:D320"/>
    <mergeCell ref="E320:N320"/>
    <mergeCell ref="Q320:V320"/>
    <mergeCell ref="B317:D317"/>
    <mergeCell ref="E317:N317"/>
    <mergeCell ref="Q317:V317"/>
    <mergeCell ref="B318:D318"/>
    <mergeCell ref="E318:N318"/>
    <mergeCell ref="Q318:V318"/>
    <mergeCell ref="B315:D315"/>
    <mergeCell ref="E315:N315"/>
    <mergeCell ref="Q315:V315"/>
    <mergeCell ref="B316:D316"/>
    <mergeCell ref="E316:N316"/>
    <mergeCell ref="Q316:V316"/>
    <mergeCell ref="B313:D313"/>
    <mergeCell ref="E313:N313"/>
    <mergeCell ref="Q313:V313"/>
    <mergeCell ref="B314:D314"/>
    <mergeCell ref="E314:N314"/>
    <mergeCell ref="Q314:V314"/>
    <mergeCell ref="B311:D311"/>
    <mergeCell ref="E311:N311"/>
    <mergeCell ref="Q311:V311"/>
    <mergeCell ref="B312:D312"/>
    <mergeCell ref="E312:N312"/>
    <mergeCell ref="Q312:V312"/>
    <mergeCell ref="B309:D309"/>
    <mergeCell ref="E309:N309"/>
    <mergeCell ref="Q309:V309"/>
    <mergeCell ref="B310:D310"/>
    <mergeCell ref="E310:N310"/>
    <mergeCell ref="Q310:V310"/>
    <mergeCell ref="B307:D307"/>
    <mergeCell ref="E307:N307"/>
    <mergeCell ref="Q307:V307"/>
    <mergeCell ref="B308:D308"/>
    <mergeCell ref="E308:N308"/>
    <mergeCell ref="Q308:V308"/>
    <mergeCell ref="B305:D305"/>
    <mergeCell ref="E305:N305"/>
    <mergeCell ref="Q305:V305"/>
    <mergeCell ref="B306:D306"/>
    <mergeCell ref="E306:N306"/>
    <mergeCell ref="Q306:V306"/>
    <mergeCell ref="B301:D301"/>
    <mergeCell ref="H301:K301"/>
    <mergeCell ref="N301:R301"/>
    <mergeCell ref="B302:D302"/>
    <mergeCell ref="H302:K302"/>
    <mergeCell ref="N302:R302"/>
    <mergeCell ref="B299:D299"/>
    <mergeCell ref="H299:K299"/>
    <mergeCell ref="N299:R299"/>
    <mergeCell ref="B300:D300"/>
    <mergeCell ref="H300:K300"/>
    <mergeCell ref="N300:R300"/>
    <mergeCell ref="B297:D297"/>
    <mergeCell ref="H297:K297"/>
    <mergeCell ref="N297:R297"/>
    <mergeCell ref="B298:D298"/>
    <mergeCell ref="H298:K298"/>
    <mergeCell ref="N298:R298"/>
    <mergeCell ref="B291:D291"/>
    <mergeCell ref="E291:N291"/>
    <mergeCell ref="Q291:V291"/>
    <mergeCell ref="B296:D296"/>
    <mergeCell ref="H296:K296"/>
    <mergeCell ref="N296:R296"/>
    <mergeCell ref="B289:D289"/>
    <mergeCell ref="E289:N289"/>
    <mergeCell ref="Q289:V289"/>
    <mergeCell ref="B290:D290"/>
    <mergeCell ref="E290:N290"/>
    <mergeCell ref="Q290:V290"/>
    <mergeCell ref="B287:D287"/>
    <mergeCell ref="E287:N287"/>
    <mergeCell ref="Q287:V287"/>
    <mergeCell ref="B288:D288"/>
    <mergeCell ref="E288:N288"/>
    <mergeCell ref="Q288:V288"/>
    <mergeCell ref="B285:D285"/>
    <mergeCell ref="E285:N285"/>
    <mergeCell ref="Q285:V285"/>
    <mergeCell ref="B286:D286"/>
    <mergeCell ref="E286:N286"/>
    <mergeCell ref="Q286:V286"/>
    <mergeCell ref="B283:D283"/>
    <mergeCell ref="E283:N283"/>
    <mergeCell ref="Q283:V283"/>
    <mergeCell ref="B284:D284"/>
    <mergeCell ref="E284:N284"/>
    <mergeCell ref="Q284:V284"/>
    <mergeCell ref="B281:D281"/>
    <mergeCell ref="E281:N281"/>
    <mergeCell ref="Q281:V281"/>
    <mergeCell ref="B282:D282"/>
    <mergeCell ref="E282:N282"/>
    <mergeCell ref="Q282:V282"/>
    <mergeCell ref="B279:D279"/>
    <mergeCell ref="E279:N279"/>
    <mergeCell ref="Q279:V279"/>
    <mergeCell ref="B280:D280"/>
    <mergeCell ref="E280:N280"/>
    <mergeCell ref="Q280:V280"/>
    <mergeCell ref="B277:D277"/>
    <mergeCell ref="E277:N277"/>
    <mergeCell ref="Q277:V277"/>
    <mergeCell ref="B278:D278"/>
    <mergeCell ref="E278:N278"/>
    <mergeCell ref="Q278:V278"/>
    <mergeCell ref="B275:D275"/>
    <mergeCell ref="E275:N275"/>
    <mergeCell ref="Q275:V275"/>
    <mergeCell ref="B276:D276"/>
    <mergeCell ref="E276:N276"/>
    <mergeCell ref="Q276:V276"/>
    <mergeCell ref="B273:D273"/>
    <mergeCell ref="E273:N273"/>
    <mergeCell ref="Q273:V273"/>
    <mergeCell ref="B274:D274"/>
    <mergeCell ref="E274:N274"/>
    <mergeCell ref="Q274:V274"/>
    <mergeCell ref="B271:D271"/>
    <mergeCell ref="E271:N271"/>
    <mergeCell ref="Q271:V271"/>
    <mergeCell ref="B272:D272"/>
    <mergeCell ref="E272:N272"/>
    <mergeCell ref="Q272:V272"/>
    <mergeCell ref="B269:D269"/>
    <mergeCell ref="E269:N269"/>
    <mergeCell ref="Q269:V269"/>
    <mergeCell ref="B270:D270"/>
    <mergeCell ref="E270:N270"/>
    <mergeCell ref="Q270:V270"/>
    <mergeCell ref="B267:D267"/>
    <mergeCell ref="E267:N267"/>
    <mergeCell ref="Q267:V267"/>
    <mergeCell ref="B268:D268"/>
    <mergeCell ref="E268:N268"/>
    <mergeCell ref="Q268:V268"/>
    <mergeCell ref="B265:D265"/>
    <mergeCell ref="E265:N265"/>
    <mergeCell ref="Q265:V265"/>
    <mergeCell ref="B266:D266"/>
    <mergeCell ref="E266:N266"/>
    <mergeCell ref="Q266:V266"/>
    <mergeCell ref="B263:D263"/>
    <mergeCell ref="E263:N263"/>
    <mergeCell ref="Q263:V263"/>
    <mergeCell ref="B264:D264"/>
    <mergeCell ref="E264:N264"/>
    <mergeCell ref="Q264:V264"/>
    <mergeCell ref="B261:D261"/>
    <mergeCell ref="E261:N261"/>
    <mergeCell ref="Q261:V261"/>
    <mergeCell ref="B262:D262"/>
    <mergeCell ref="E262:N262"/>
    <mergeCell ref="Q262:V262"/>
    <mergeCell ref="B259:D259"/>
    <mergeCell ref="E259:N259"/>
    <mergeCell ref="Q259:V259"/>
    <mergeCell ref="B260:D260"/>
    <mergeCell ref="E260:N260"/>
    <mergeCell ref="Q260:V260"/>
    <mergeCell ref="B257:D257"/>
    <mergeCell ref="E257:N257"/>
    <mergeCell ref="Q257:V257"/>
    <mergeCell ref="B258:D258"/>
    <mergeCell ref="E258:N258"/>
    <mergeCell ref="Q258:V258"/>
    <mergeCell ref="B255:D255"/>
    <mergeCell ref="E255:N255"/>
    <mergeCell ref="Q255:V255"/>
    <mergeCell ref="B256:D256"/>
    <mergeCell ref="E256:N256"/>
    <mergeCell ref="Q256:V256"/>
    <mergeCell ref="B253:D253"/>
    <mergeCell ref="E253:N253"/>
    <mergeCell ref="Q253:V253"/>
    <mergeCell ref="B254:D254"/>
    <mergeCell ref="E254:N254"/>
    <mergeCell ref="Q254:V254"/>
    <mergeCell ref="B251:D251"/>
    <mergeCell ref="E251:N251"/>
    <mergeCell ref="Q251:V251"/>
    <mergeCell ref="B252:D252"/>
    <mergeCell ref="E252:N252"/>
    <mergeCell ref="Q252:V252"/>
    <mergeCell ref="B249:D249"/>
    <mergeCell ref="E249:N249"/>
    <mergeCell ref="Q249:V249"/>
    <mergeCell ref="B250:D250"/>
    <mergeCell ref="E250:N250"/>
    <mergeCell ref="Q250:V250"/>
    <mergeCell ref="B247:D247"/>
    <mergeCell ref="E247:N247"/>
    <mergeCell ref="Q247:V247"/>
    <mergeCell ref="B248:D248"/>
    <mergeCell ref="E248:N248"/>
    <mergeCell ref="Q248:V248"/>
    <mergeCell ref="B245:D245"/>
    <mergeCell ref="E245:N245"/>
    <mergeCell ref="Q245:V245"/>
    <mergeCell ref="B246:D246"/>
    <mergeCell ref="E246:N246"/>
    <mergeCell ref="Q246:V246"/>
    <mergeCell ref="B243:D243"/>
    <mergeCell ref="E243:N243"/>
    <mergeCell ref="Q243:V243"/>
    <mergeCell ref="B244:D244"/>
    <mergeCell ref="E244:N244"/>
    <mergeCell ref="Q244:V244"/>
    <mergeCell ref="B241:D241"/>
    <mergeCell ref="E241:N241"/>
    <mergeCell ref="Q241:V241"/>
    <mergeCell ref="B242:D242"/>
    <mergeCell ref="E242:N242"/>
    <mergeCell ref="Q242:V242"/>
    <mergeCell ref="B237:D237"/>
    <mergeCell ref="H237:K237"/>
    <mergeCell ref="L237:Q237"/>
    <mergeCell ref="B238:D238"/>
    <mergeCell ref="H238:K238"/>
    <mergeCell ref="L238:Q238"/>
    <mergeCell ref="B235:D235"/>
    <mergeCell ref="H235:K235"/>
    <mergeCell ref="L235:Q235"/>
    <mergeCell ref="B236:D236"/>
    <mergeCell ref="H236:K236"/>
    <mergeCell ref="L236:Q236"/>
    <mergeCell ref="B233:D233"/>
    <mergeCell ref="H233:K233"/>
    <mergeCell ref="L233:Q233"/>
    <mergeCell ref="B234:D234"/>
    <mergeCell ref="H234:K234"/>
    <mergeCell ref="L234:Q234"/>
    <mergeCell ref="B231:D231"/>
    <mergeCell ref="H231:K231"/>
    <mergeCell ref="L231:Q231"/>
    <mergeCell ref="B232:D232"/>
    <mergeCell ref="H232:K232"/>
    <mergeCell ref="L232:Q232"/>
    <mergeCell ref="B225:D225"/>
    <mergeCell ref="E225:N225"/>
    <mergeCell ref="R225:U225"/>
    <mergeCell ref="B226:D226"/>
    <mergeCell ref="E226:N226"/>
    <mergeCell ref="R226:U226"/>
    <mergeCell ref="B223:D223"/>
    <mergeCell ref="E223:N223"/>
    <mergeCell ref="R223:U223"/>
    <mergeCell ref="B224:D224"/>
    <mergeCell ref="E224:N224"/>
    <mergeCell ref="R224:U224"/>
    <mergeCell ref="B221:D221"/>
    <mergeCell ref="E221:N221"/>
    <mergeCell ref="R221:U221"/>
    <mergeCell ref="B222:D222"/>
    <mergeCell ref="E222:N222"/>
    <mergeCell ref="R222:U222"/>
    <mergeCell ref="B219:D219"/>
    <mergeCell ref="E219:N219"/>
    <mergeCell ref="R219:U219"/>
    <mergeCell ref="B220:D220"/>
    <mergeCell ref="E220:N220"/>
    <mergeCell ref="R220:U220"/>
    <mergeCell ref="B217:D217"/>
    <mergeCell ref="E217:N217"/>
    <mergeCell ref="R217:U217"/>
    <mergeCell ref="B218:D218"/>
    <mergeCell ref="E218:N218"/>
    <mergeCell ref="R218:U218"/>
    <mergeCell ref="B215:D215"/>
    <mergeCell ref="E215:N215"/>
    <mergeCell ref="R215:U215"/>
    <mergeCell ref="B216:D216"/>
    <mergeCell ref="E216:N216"/>
    <mergeCell ref="R216:U216"/>
    <mergeCell ref="B213:D213"/>
    <mergeCell ref="E213:N213"/>
    <mergeCell ref="R213:U213"/>
    <mergeCell ref="B214:D214"/>
    <mergeCell ref="E214:N214"/>
    <mergeCell ref="R214:U214"/>
    <mergeCell ref="B211:D211"/>
    <mergeCell ref="E211:N211"/>
    <mergeCell ref="R211:U211"/>
    <mergeCell ref="B212:D212"/>
    <mergeCell ref="E212:N212"/>
    <mergeCell ref="R212:U212"/>
    <mergeCell ref="B209:D209"/>
    <mergeCell ref="E209:N209"/>
    <mergeCell ref="R209:U209"/>
    <mergeCell ref="B210:D210"/>
    <mergeCell ref="E210:N210"/>
    <mergeCell ref="R210:U210"/>
    <mergeCell ref="B207:D207"/>
    <mergeCell ref="E207:N207"/>
    <mergeCell ref="R207:U207"/>
    <mergeCell ref="B208:D208"/>
    <mergeCell ref="E208:N208"/>
    <mergeCell ref="R208:U208"/>
    <mergeCell ref="B205:D205"/>
    <mergeCell ref="E205:N205"/>
    <mergeCell ref="R205:U205"/>
    <mergeCell ref="B206:D206"/>
    <mergeCell ref="E206:N206"/>
    <mergeCell ref="R206:U206"/>
    <mergeCell ref="B203:D203"/>
    <mergeCell ref="E203:N203"/>
    <mergeCell ref="R203:U203"/>
    <mergeCell ref="B204:D204"/>
    <mergeCell ref="E204:N204"/>
    <mergeCell ref="R204:U204"/>
    <mergeCell ref="B201:D201"/>
    <mergeCell ref="E201:N201"/>
    <mergeCell ref="R201:U201"/>
    <mergeCell ref="B202:D202"/>
    <mergeCell ref="E202:N202"/>
    <mergeCell ref="R202:U202"/>
    <mergeCell ref="B199:D199"/>
    <mergeCell ref="E199:N199"/>
    <mergeCell ref="R199:U199"/>
    <mergeCell ref="B200:D200"/>
    <mergeCell ref="E200:N200"/>
    <mergeCell ref="R200:U200"/>
    <mergeCell ref="B197:D197"/>
    <mergeCell ref="E197:N197"/>
    <mergeCell ref="R197:U197"/>
    <mergeCell ref="B198:D198"/>
    <mergeCell ref="E198:N198"/>
    <mergeCell ref="R198:U198"/>
    <mergeCell ref="B195:D195"/>
    <mergeCell ref="E195:N195"/>
    <mergeCell ref="R195:U195"/>
    <mergeCell ref="B196:D196"/>
    <mergeCell ref="E196:N196"/>
    <mergeCell ref="R196:U196"/>
    <mergeCell ref="B193:D193"/>
    <mergeCell ref="E193:N193"/>
    <mergeCell ref="R193:U193"/>
    <mergeCell ref="B194:D194"/>
    <mergeCell ref="E194:N194"/>
    <mergeCell ref="R194:U194"/>
    <mergeCell ref="B191:D191"/>
    <mergeCell ref="E191:N191"/>
    <mergeCell ref="R191:U191"/>
    <mergeCell ref="B192:D192"/>
    <mergeCell ref="E192:N192"/>
    <mergeCell ref="R192:U192"/>
    <mergeCell ref="B189:D189"/>
    <mergeCell ref="E189:N189"/>
    <mergeCell ref="R189:U189"/>
    <mergeCell ref="B190:D190"/>
    <mergeCell ref="E190:N190"/>
    <mergeCell ref="R190:U190"/>
    <mergeCell ref="B187:D187"/>
    <mergeCell ref="E187:N187"/>
    <mergeCell ref="R187:U187"/>
    <mergeCell ref="B188:D188"/>
    <mergeCell ref="E188:N188"/>
    <mergeCell ref="R188:U188"/>
    <mergeCell ref="B183:D183"/>
    <mergeCell ref="H183:K183"/>
    <mergeCell ref="L183:Q183"/>
    <mergeCell ref="R183:V183"/>
    <mergeCell ref="B186:D186"/>
    <mergeCell ref="E186:N186"/>
    <mergeCell ref="R186:U186"/>
    <mergeCell ref="B181:D181"/>
    <mergeCell ref="H181:K181"/>
    <mergeCell ref="L181:Q181"/>
    <mergeCell ref="R181:V181"/>
    <mergeCell ref="B182:D182"/>
    <mergeCell ref="H182:K182"/>
    <mergeCell ref="L182:Q182"/>
    <mergeCell ref="R182:V182"/>
    <mergeCell ref="B179:D179"/>
    <mergeCell ref="H179:K179"/>
    <mergeCell ref="L179:Q179"/>
    <mergeCell ref="R179:V179"/>
    <mergeCell ref="B180:D180"/>
    <mergeCell ref="H180:K180"/>
    <mergeCell ref="L180:Q180"/>
    <mergeCell ref="R180:V180"/>
    <mergeCell ref="B173:D173"/>
    <mergeCell ref="E173:N173"/>
    <mergeCell ref="Q173:V173"/>
    <mergeCell ref="B178:D178"/>
    <mergeCell ref="H178:K178"/>
    <mergeCell ref="L178:Q178"/>
    <mergeCell ref="R178:V178"/>
    <mergeCell ref="B171:D171"/>
    <mergeCell ref="E171:N171"/>
    <mergeCell ref="Q171:V171"/>
    <mergeCell ref="B172:D172"/>
    <mergeCell ref="E172:N172"/>
    <mergeCell ref="Q172:V172"/>
    <mergeCell ref="B169:D169"/>
    <mergeCell ref="E169:N169"/>
    <mergeCell ref="Q169:V169"/>
    <mergeCell ref="B170:D170"/>
    <mergeCell ref="E170:N170"/>
    <mergeCell ref="Q170:V170"/>
    <mergeCell ref="B167:D167"/>
    <mergeCell ref="E167:N167"/>
    <mergeCell ref="Q167:V167"/>
    <mergeCell ref="B168:D168"/>
    <mergeCell ref="E168:N168"/>
    <mergeCell ref="Q168:V168"/>
    <mergeCell ref="B165:D165"/>
    <mergeCell ref="E165:N165"/>
    <mergeCell ref="Q165:V165"/>
    <mergeCell ref="B166:D166"/>
    <mergeCell ref="E166:N166"/>
    <mergeCell ref="Q166:V166"/>
    <mergeCell ref="B163:D163"/>
    <mergeCell ref="E163:N163"/>
    <mergeCell ref="Q163:V163"/>
    <mergeCell ref="B164:D164"/>
    <mergeCell ref="E164:N164"/>
    <mergeCell ref="Q164:V164"/>
    <mergeCell ref="B161:D161"/>
    <mergeCell ref="E161:N161"/>
    <mergeCell ref="Q161:V161"/>
    <mergeCell ref="B162:D162"/>
    <mergeCell ref="E162:N162"/>
    <mergeCell ref="Q162:V162"/>
    <mergeCell ref="B159:D159"/>
    <mergeCell ref="E159:N159"/>
    <mergeCell ref="Q159:V159"/>
    <mergeCell ref="B160:D160"/>
    <mergeCell ref="E160:N160"/>
    <mergeCell ref="Q160:V160"/>
    <mergeCell ref="B157:D157"/>
    <mergeCell ref="E157:N157"/>
    <mergeCell ref="Q157:V157"/>
    <mergeCell ref="B158:D158"/>
    <mergeCell ref="E158:N158"/>
    <mergeCell ref="Q158:V158"/>
    <mergeCell ref="B155:D155"/>
    <mergeCell ref="E155:N155"/>
    <mergeCell ref="Q155:V155"/>
    <mergeCell ref="B156:D156"/>
    <mergeCell ref="E156:N156"/>
    <mergeCell ref="Q156:V156"/>
    <mergeCell ref="B153:D153"/>
    <mergeCell ref="E153:N153"/>
    <mergeCell ref="Q153:V153"/>
    <mergeCell ref="B154:D154"/>
    <mergeCell ref="E154:N154"/>
    <mergeCell ref="Q154:V154"/>
    <mergeCell ref="B151:D151"/>
    <mergeCell ref="E151:N151"/>
    <mergeCell ref="Q151:V151"/>
    <mergeCell ref="B152:D152"/>
    <mergeCell ref="E152:N152"/>
    <mergeCell ref="Q152:V152"/>
    <mergeCell ref="B149:D149"/>
    <mergeCell ref="E149:N149"/>
    <mergeCell ref="Q149:V149"/>
    <mergeCell ref="B150:D150"/>
    <mergeCell ref="E150:N150"/>
    <mergeCell ref="Q150:V150"/>
    <mergeCell ref="B147:D147"/>
    <mergeCell ref="E147:N147"/>
    <mergeCell ref="Q147:V147"/>
    <mergeCell ref="B148:D148"/>
    <mergeCell ref="E148:N148"/>
    <mergeCell ref="Q148:V148"/>
    <mergeCell ref="B145:D145"/>
    <mergeCell ref="E145:N145"/>
    <mergeCell ref="Q145:V145"/>
    <mergeCell ref="B146:D146"/>
    <mergeCell ref="E146:N146"/>
    <mergeCell ref="Q146:V146"/>
    <mergeCell ref="B143:D143"/>
    <mergeCell ref="E143:N143"/>
    <mergeCell ref="Q143:V143"/>
    <mergeCell ref="B144:D144"/>
    <mergeCell ref="E144:N144"/>
    <mergeCell ref="Q144:V144"/>
    <mergeCell ref="B141:D141"/>
    <mergeCell ref="E141:N141"/>
    <mergeCell ref="Q141:V141"/>
    <mergeCell ref="B142:D142"/>
    <mergeCell ref="E142:N142"/>
    <mergeCell ref="Q142:V142"/>
    <mergeCell ref="B139:D139"/>
    <mergeCell ref="E139:N139"/>
    <mergeCell ref="Q139:V139"/>
    <mergeCell ref="B140:D140"/>
    <mergeCell ref="E140:N140"/>
    <mergeCell ref="Q140:V140"/>
    <mergeCell ref="B137:D137"/>
    <mergeCell ref="E137:N137"/>
    <mergeCell ref="Q137:V137"/>
    <mergeCell ref="B138:D138"/>
    <mergeCell ref="E138:N138"/>
    <mergeCell ref="Q138:V138"/>
    <mergeCell ref="B135:D135"/>
    <mergeCell ref="E135:N135"/>
    <mergeCell ref="Q135:V135"/>
    <mergeCell ref="B136:D136"/>
    <mergeCell ref="E136:N136"/>
    <mergeCell ref="Q136:V136"/>
    <mergeCell ref="B133:D133"/>
    <mergeCell ref="E133:N133"/>
    <mergeCell ref="Q133:V133"/>
    <mergeCell ref="B134:D134"/>
    <mergeCell ref="E134:N134"/>
    <mergeCell ref="Q134:V134"/>
    <mergeCell ref="B129:D129"/>
    <mergeCell ref="H129:K129"/>
    <mergeCell ref="N129:R129"/>
    <mergeCell ref="B130:D130"/>
    <mergeCell ref="H130:K130"/>
    <mergeCell ref="N130:R130"/>
    <mergeCell ref="B127:D127"/>
    <mergeCell ref="H127:K127"/>
    <mergeCell ref="N127:R127"/>
    <mergeCell ref="B128:D128"/>
    <mergeCell ref="H128:K128"/>
    <mergeCell ref="N128:R128"/>
    <mergeCell ref="B125:D125"/>
    <mergeCell ref="H125:K125"/>
    <mergeCell ref="N125:R125"/>
    <mergeCell ref="B126:D126"/>
    <mergeCell ref="H126:K126"/>
    <mergeCell ref="N126:R126"/>
    <mergeCell ref="B123:D123"/>
    <mergeCell ref="H123:K123"/>
    <mergeCell ref="N123:R123"/>
    <mergeCell ref="B124:D124"/>
    <mergeCell ref="H124:K124"/>
    <mergeCell ref="N124:R124"/>
    <mergeCell ref="B121:D121"/>
    <mergeCell ref="H121:K121"/>
    <mergeCell ref="N121:R121"/>
    <mergeCell ref="B122:D122"/>
    <mergeCell ref="H122:K122"/>
    <mergeCell ref="N122:R122"/>
    <mergeCell ref="B115:D115"/>
    <mergeCell ref="E115:N115"/>
    <mergeCell ref="Q115:V115"/>
    <mergeCell ref="B116:D116"/>
    <mergeCell ref="E116:N116"/>
    <mergeCell ref="Q116:V116"/>
    <mergeCell ref="B113:D113"/>
    <mergeCell ref="E113:N113"/>
    <mergeCell ref="Q113:V113"/>
    <mergeCell ref="B114:D114"/>
    <mergeCell ref="E114:N114"/>
    <mergeCell ref="Q114:V114"/>
    <mergeCell ref="B111:D111"/>
    <mergeCell ref="E111:N111"/>
    <mergeCell ref="Q111:V111"/>
    <mergeCell ref="B112:D112"/>
    <mergeCell ref="E112:N112"/>
    <mergeCell ref="Q112:V112"/>
    <mergeCell ref="B109:D109"/>
    <mergeCell ref="E109:N109"/>
    <mergeCell ref="Q109:V109"/>
    <mergeCell ref="B110:D110"/>
    <mergeCell ref="E110:N110"/>
    <mergeCell ref="Q110:V110"/>
    <mergeCell ref="B107:D107"/>
    <mergeCell ref="E107:N107"/>
    <mergeCell ref="Q107:V107"/>
    <mergeCell ref="B108:D108"/>
    <mergeCell ref="E108:N108"/>
    <mergeCell ref="Q108:V108"/>
    <mergeCell ref="B105:D105"/>
    <mergeCell ref="E105:N105"/>
    <mergeCell ref="Q105:V105"/>
    <mergeCell ref="B106:D106"/>
    <mergeCell ref="E106:N106"/>
    <mergeCell ref="Q106:V106"/>
    <mergeCell ref="B103:D103"/>
    <mergeCell ref="E103:N103"/>
    <mergeCell ref="Q103:V103"/>
    <mergeCell ref="B104:D104"/>
    <mergeCell ref="E104:N104"/>
    <mergeCell ref="Q104:V104"/>
    <mergeCell ref="B101:D101"/>
    <mergeCell ref="E101:N101"/>
    <mergeCell ref="Q101:V101"/>
    <mergeCell ref="B102:D102"/>
    <mergeCell ref="E102:N102"/>
    <mergeCell ref="Q102:V102"/>
    <mergeCell ref="B99:D99"/>
    <mergeCell ref="E99:N99"/>
    <mergeCell ref="Q99:V99"/>
    <mergeCell ref="B100:D100"/>
    <mergeCell ref="E100:N100"/>
    <mergeCell ref="Q100:V100"/>
    <mergeCell ref="B97:D97"/>
    <mergeCell ref="E97:N97"/>
    <mergeCell ref="Q97:V97"/>
    <mergeCell ref="B98:D98"/>
    <mergeCell ref="E98:N98"/>
    <mergeCell ref="Q98:V98"/>
    <mergeCell ref="B95:D95"/>
    <mergeCell ref="E95:N95"/>
    <mergeCell ref="Q95:V95"/>
    <mergeCell ref="B96:D96"/>
    <mergeCell ref="E96:N96"/>
    <mergeCell ref="Q96:V96"/>
    <mergeCell ref="B93:D93"/>
    <mergeCell ref="E93:N93"/>
    <mergeCell ref="Q93:V93"/>
    <mergeCell ref="B94:D94"/>
    <mergeCell ref="E94:N94"/>
    <mergeCell ref="Q94:V94"/>
    <mergeCell ref="B91:D91"/>
    <mergeCell ref="E91:N91"/>
    <mergeCell ref="Q91:V91"/>
    <mergeCell ref="B92:D92"/>
    <mergeCell ref="E92:N92"/>
    <mergeCell ref="Q92:V92"/>
    <mergeCell ref="B89:D89"/>
    <mergeCell ref="E89:N89"/>
    <mergeCell ref="Q89:V89"/>
    <mergeCell ref="B90:D90"/>
    <mergeCell ref="E90:N90"/>
    <mergeCell ref="Q90:V90"/>
    <mergeCell ref="B87:D87"/>
    <mergeCell ref="E87:N87"/>
    <mergeCell ref="R87:W87"/>
    <mergeCell ref="B88:D88"/>
    <mergeCell ref="E88:N88"/>
    <mergeCell ref="R88:W88"/>
    <mergeCell ref="B85:D85"/>
    <mergeCell ref="E85:N85"/>
    <mergeCell ref="R85:W85"/>
    <mergeCell ref="B86:D86"/>
    <mergeCell ref="E86:N86"/>
    <mergeCell ref="R86:W86"/>
    <mergeCell ref="B83:D83"/>
    <mergeCell ref="E83:N83"/>
    <mergeCell ref="R83:W83"/>
    <mergeCell ref="B84:D84"/>
    <mergeCell ref="E84:N84"/>
    <mergeCell ref="R84:W84"/>
    <mergeCell ref="B81:D81"/>
    <mergeCell ref="E81:N81"/>
    <mergeCell ref="R81:W81"/>
    <mergeCell ref="B82:D82"/>
    <mergeCell ref="E82:N82"/>
    <mergeCell ref="R82:W82"/>
    <mergeCell ref="B79:D79"/>
    <mergeCell ref="E79:N79"/>
    <mergeCell ref="R79:W79"/>
    <mergeCell ref="B80:D80"/>
    <mergeCell ref="E80:N80"/>
    <mergeCell ref="R80:W80"/>
    <mergeCell ref="B77:D77"/>
    <mergeCell ref="E77:N77"/>
    <mergeCell ref="R77:W77"/>
    <mergeCell ref="B78:D78"/>
    <mergeCell ref="E78:N78"/>
    <mergeCell ref="R78:W78"/>
    <mergeCell ref="B75:D75"/>
    <mergeCell ref="E75:N75"/>
    <mergeCell ref="R75:W75"/>
    <mergeCell ref="B76:D76"/>
    <mergeCell ref="E76:N76"/>
    <mergeCell ref="R76:W76"/>
    <mergeCell ref="B73:D73"/>
    <mergeCell ref="E73:N73"/>
    <mergeCell ref="R73:W73"/>
    <mergeCell ref="B74:D74"/>
    <mergeCell ref="E74:N74"/>
    <mergeCell ref="R74:W74"/>
    <mergeCell ref="B71:D71"/>
    <mergeCell ref="E71:N71"/>
    <mergeCell ref="R71:W71"/>
    <mergeCell ref="B72:D72"/>
    <mergeCell ref="E72:N72"/>
    <mergeCell ref="R72:W72"/>
    <mergeCell ref="B69:D69"/>
    <mergeCell ref="E69:N69"/>
    <mergeCell ref="R69:W69"/>
    <mergeCell ref="B70:D70"/>
    <mergeCell ref="E70:N70"/>
    <mergeCell ref="R70:W70"/>
    <mergeCell ref="B67:D67"/>
    <mergeCell ref="E67:N67"/>
    <mergeCell ref="R67:W67"/>
    <mergeCell ref="B68:D68"/>
    <mergeCell ref="E68:N68"/>
    <mergeCell ref="R68:W68"/>
    <mergeCell ref="B65:D65"/>
    <mergeCell ref="E65:N65"/>
    <mergeCell ref="R65:W65"/>
    <mergeCell ref="B66:D66"/>
    <mergeCell ref="E66:N66"/>
    <mergeCell ref="R66:W66"/>
    <mergeCell ref="B63:D63"/>
    <mergeCell ref="E63:N63"/>
    <mergeCell ref="R63:W63"/>
    <mergeCell ref="B64:D64"/>
    <mergeCell ref="E64:N64"/>
    <mergeCell ref="R64:W64"/>
    <mergeCell ref="B61:D61"/>
    <mergeCell ref="E61:N61"/>
    <mergeCell ref="R61:W61"/>
    <mergeCell ref="B62:D62"/>
    <mergeCell ref="E62:N62"/>
    <mergeCell ref="R62:W62"/>
    <mergeCell ref="B59:D59"/>
    <mergeCell ref="E59:N59"/>
    <mergeCell ref="R59:W59"/>
    <mergeCell ref="B60:D60"/>
    <mergeCell ref="E60:N60"/>
    <mergeCell ref="R60:W60"/>
    <mergeCell ref="B57:D57"/>
    <mergeCell ref="E57:N57"/>
    <mergeCell ref="R57:W57"/>
    <mergeCell ref="B58:D58"/>
    <mergeCell ref="E58:N58"/>
    <mergeCell ref="R58:W58"/>
    <mergeCell ref="B55:D55"/>
    <mergeCell ref="E55:N55"/>
    <mergeCell ref="R55:W55"/>
    <mergeCell ref="B56:D56"/>
    <mergeCell ref="E56:N56"/>
    <mergeCell ref="R56:W56"/>
    <mergeCell ref="B53:D53"/>
    <mergeCell ref="E53:N53"/>
    <mergeCell ref="R53:W53"/>
    <mergeCell ref="B54:D54"/>
    <mergeCell ref="E54:N54"/>
    <mergeCell ref="R54:W54"/>
    <mergeCell ref="B51:D51"/>
    <mergeCell ref="E51:N51"/>
    <mergeCell ref="R51:W51"/>
    <mergeCell ref="B52:D52"/>
    <mergeCell ref="E52:N52"/>
    <mergeCell ref="R52:W52"/>
    <mergeCell ref="B49:D49"/>
    <mergeCell ref="E49:N49"/>
    <mergeCell ref="R49:W49"/>
    <mergeCell ref="B50:D50"/>
    <mergeCell ref="E50:N50"/>
    <mergeCell ref="R50:W50"/>
    <mergeCell ref="B47:D47"/>
    <mergeCell ref="E47:N47"/>
    <mergeCell ref="R47:W47"/>
    <mergeCell ref="B48:D48"/>
    <mergeCell ref="E48:N48"/>
    <mergeCell ref="R48:W48"/>
    <mergeCell ref="B45:D45"/>
    <mergeCell ref="E45:N45"/>
    <mergeCell ref="R45:W45"/>
    <mergeCell ref="B46:D46"/>
    <mergeCell ref="E46:N46"/>
    <mergeCell ref="R46:W46"/>
    <mergeCell ref="B43:D43"/>
    <mergeCell ref="E43:N43"/>
    <mergeCell ref="R43:W43"/>
    <mergeCell ref="B44:D44"/>
    <mergeCell ref="E44:N44"/>
    <mergeCell ref="R44:W44"/>
    <mergeCell ref="B41:D41"/>
    <mergeCell ref="E41:N41"/>
    <mergeCell ref="R41:W41"/>
    <mergeCell ref="B42:D42"/>
    <mergeCell ref="E42:N42"/>
    <mergeCell ref="R42:W42"/>
    <mergeCell ref="B39:D39"/>
    <mergeCell ref="E39:N39"/>
    <mergeCell ref="R39:W39"/>
    <mergeCell ref="B40:D40"/>
    <mergeCell ref="E40:N40"/>
    <mergeCell ref="R40:W40"/>
    <mergeCell ref="B37:D37"/>
    <mergeCell ref="E37:N37"/>
    <mergeCell ref="R37:W37"/>
    <mergeCell ref="B38:D38"/>
    <mergeCell ref="E38:N38"/>
    <mergeCell ref="R38:W38"/>
    <mergeCell ref="B35:D35"/>
    <mergeCell ref="E35:N35"/>
    <mergeCell ref="R35:W35"/>
    <mergeCell ref="B36:D36"/>
    <mergeCell ref="E36:N36"/>
    <mergeCell ref="R36:W36"/>
    <mergeCell ref="B33:D33"/>
    <mergeCell ref="E33:N33"/>
    <mergeCell ref="R33:W33"/>
    <mergeCell ref="B34:D34"/>
    <mergeCell ref="E34:N34"/>
    <mergeCell ref="R34:W34"/>
    <mergeCell ref="B31:D31"/>
    <mergeCell ref="E31:N31"/>
    <mergeCell ref="R31:W31"/>
    <mergeCell ref="B32:D32"/>
    <mergeCell ref="E32:N32"/>
    <mergeCell ref="R32:W32"/>
    <mergeCell ref="B29:D29"/>
    <mergeCell ref="E29:N29"/>
    <mergeCell ref="R29:W29"/>
    <mergeCell ref="B30:D30"/>
    <mergeCell ref="E30:N30"/>
    <mergeCell ref="R30:W30"/>
    <mergeCell ref="B27:D27"/>
    <mergeCell ref="E27:N27"/>
    <mergeCell ref="R27:W27"/>
    <mergeCell ref="B28:D28"/>
    <mergeCell ref="E28:N28"/>
    <mergeCell ref="R28:W28"/>
    <mergeCell ref="B25:D25"/>
    <mergeCell ref="E25:N25"/>
    <mergeCell ref="R25:W25"/>
    <mergeCell ref="B26:D26"/>
    <mergeCell ref="E26:N26"/>
    <mergeCell ref="R26:W26"/>
    <mergeCell ref="B23:D23"/>
    <mergeCell ref="E23:N23"/>
    <mergeCell ref="R23:W23"/>
    <mergeCell ref="B24:D24"/>
    <mergeCell ref="E24:N24"/>
    <mergeCell ref="R24:W24"/>
    <mergeCell ref="AC18:AD18"/>
    <mergeCell ref="B19:D19"/>
    <mergeCell ref="H19:K19"/>
    <mergeCell ref="N19:Q19"/>
    <mergeCell ref="R19:X19"/>
    <mergeCell ref="Y19:Z19"/>
    <mergeCell ref="AA19:AB19"/>
    <mergeCell ref="AC19:AD19"/>
    <mergeCell ref="B18:D18"/>
    <mergeCell ref="H18:K18"/>
    <mergeCell ref="N18:Q18"/>
    <mergeCell ref="R18:X18"/>
    <mergeCell ref="Y18:Z18"/>
    <mergeCell ref="AA18:AB18"/>
    <mergeCell ref="AC16:AD16"/>
    <mergeCell ref="B17:D17"/>
    <mergeCell ref="H17:K17"/>
    <mergeCell ref="N17:Q17"/>
    <mergeCell ref="R17:X17"/>
    <mergeCell ref="Y17:Z17"/>
    <mergeCell ref="AA17:AB17"/>
    <mergeCell ref="AC17:AD17"/>
    <mergeCell ref="B16:D16"/>
    <mergeCell ref="H16:K16"/>
    <mergeCell ref="N16:Q16"/>
    <mergeCell ref="R16:X16"/>
    <mergeCell ref="Y16:Z16"/>
    <mergeCell ref="AA16:AB16"/>
    <mergeCell ref="Y14:Z14"/>
    <mergeCell ref="AA14:AB14"/>
    <mergeCell ref="AC14:AD14"/>
    <mergeCell ref="B15:D15"/>
    <mergeCell ref="H15:K15"/>
    <mergeCell ref="N15:Q15"/>
    <mergeCell ref="R15:X15"/>
    <mergeCell ref="Y15:Z15"/>
    <mergeCell ref="AA15:AB15"/>
    <mergeCell ref="AC15:AD15"/>
    <mergeCell ref="D2:R2"/>
    <mergeCell ref="A7:X7"/>
    <mergeCell ref="B14:D14"/>
    <mergeCell ref="H14:K14"/>
    <mergeCell ref="N14:Q14"/>
    <mergeCell ref="R14:X14"/>
  </mergeCells>
  <conditionalFormatting sqref="R232:R238">
    <cfRule type="cellIs" dxfId="27" priority="11" operator="equal">
      <formula>"KO"</formula>
    </cfRule>
    <cfRule type="cellIs" dxfId="26" priority="12" operator="equal">
      <formula>"OK"</formula>
    </cfRule>
  </conditionalFormatting>
  <conditionalFormatting sqref="R554:R572">
    <cfRule type="cellIs" dxfId="25" priority="5" operator="equal">
      <formula>"KO"</formula>
    </cfRule>
    <cfRule type="cellIs" dxfId="24" priority="6" operator="equal">
      <formula>"OK"</formula>
    </cfRule>
  </conditionalFormatting>
  <conditionalFormatting sqref="S122:S130">
    <cfRule type="cellIs" dxfId="23" priority="15" operator="equal">
      <formula>"KO"</formula>
    </cfRule>
    <cfRule type="cellIs" dxfId="22" priority="16" operator="equal">
      <formula>"OK"</formula>
    </cfRule>
  </conditionalFormatting>
  <conditionalFormatting sqref="S297:S302">
    <cfRule type="cellIs" dxfId="21" priority="9" operator="equal">
      <formula>"KO"</formula>
    </cfRule>
    <cfRule type="cellIs" dxfId="20" priority="10" operator="equal">
      <formula>"OK"</formula>
    </cfRule>
  </conditionalFormatting>
  <conditionalFormatting sqref="U131">
    <cfRule type="cellIs" dxfId="19" priority="3" operator="equal">
      <formula>"KO"</formula>
    </cfRule>
    <cfRule type="cellIs" dxfId="18" priority="4" operator="equal">
      <formula>"OK"</formula>
    </cfRule>
  </conditionalFormatting>
  <conditionalFormatting sqref="W179:W183">
    <cfRule type="cellIs" dxfId="17" priority="13" operator="equal">
      <formula>"KO"</formula>
    </cfRule>
    <cfRule type="cellIs" dxfId="16" priority="14" operator="equal">
      <formula>"OK"</formula>
    </cfRule>
  </conditionalFormatting>
  <conditionalFormatting sqref="W361:W378">
    <cfRule type="cellIs" dxfId="15" priority="7" operator="equal">
      <formula>"KO"</formula>
    </cfRule>
    <cfRule type="cellIs" dxfId="14" priority="8" operator="equal">
      <formula>"OK"</formula>
    </cfRule>
  </conditionalFormatting>
  <conditionalFormatting sqref="Z239">
    <cfRule type="cellIs" dxfId="13" priority="27" operator="equal">
      <formula>"KO"</formula>
    </cfRule>
    <cfRule type="cellIs" dxfId="12" priority="28" operator="equal">
      <formula>"OK"</formula>
    </cfRule>
  </conditionalFormatting>
  <conditionalFormatting sqref="AA131">
    <cfRule type="cellIs" dxfId="11" priority="23" operator="equal">
      <formula>"KO"</formula>
    </cfRule>
    <cfRule type="cellIs" dxfId="10" priority="24" operator="equal">
      <formula>"OK"</formula>
    </cfRule>
  </conditionalFormatting>
  <conditionalFormatting sqref="AA184">
    <cfRule type="cellIs" dxfId="9" priority="25" operator="equal">
      <formula>"KO"</formula>
    </cfRule>
    <cfRule type="cellIs" dxfId="8" priority="26" operator="equal">
      <formula>"OK"</formula>
    </cfRule>
  </conditionalFormatting>
  <conditionalFormatting sqref="AA303">
    <cfRule type="cellIs" dxfId="7" priority="21" operator="equal">
      <formula>"KO"</formula>
    </cfRule>
    <cfRule type="cellIs" dxfId="6" priority="22" operator="equal">
      <formula>"OK"</formula>
    </cfRule>
  </conditionalFormatting>
  <conditionalFormatting sqref="AA379">
    <cfRule type="cellIs" dxfId="5" priority="19" operator="equal">
      <formula>"KO"</formula>
    </cfRule>
    <cfRule type="cellIs" dxfId="4" priority="20" operator="equal">
      <formula>"OK"</formula>
    </cfRule>
  </conditionalFormatting>
  <conditionalFormatting sqref="AA572">
    <cfRule type="cellIs" dxfId="3" priority="1" operator="equal">
      <formula>"KO"</formula>
    </cfRule>
    <cfRule type="cellIs" dxfId="2" priority="2" operator="equal">
      <formula>"OK"</formula>
    </cfRule>
  </conditionalFormatting>
  <conditionalFormatting sqref="AE15:AE19">
    <cfRule type="cellIs" dxfId="1" priority="17" operator="equal">
      <formula>"KO"</formula>
    </cfRule>
    <cfRule type="cellIs" dxfId="0" priority="18" operator="equal">
      <formula>"OK"</formula>
    </cfRule>
  </conditionalFormatting>
  <dataValidations count="1">
    <dataValidation showDropDown="1" showInputMessage="1" showErrorMessage="1" sqref="B15:D19" xr:uid="{D0288560-879C-4F9C-8A00-708C5077E5F3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A38C790-D49D-4E2E-9926-CA0B17AAF8E5}">
          <x14:formula1>
            <xm:f>Valors!$C$2:$C$4</xm:f>
          </x14:formula1>
          <xm:sqref>L15:M19 Q24:Z88</xm:sqref>
        </x14:dataValidation>
        <x14:dataValidation type="list" allowBlank="1" showInputMessage="1" showErrorMessage="1" xr:uid="{867E4837-6159-419C-B199-7868B2F1313D}">
          <x14:formula1>
            <xm:f>Valors!$C$2:$C$3</xm:f>
          </x14:formula1>
          <xm:sqref>V187:V226 Q187:R226 Q134:V173 Q89:V116 Q242:V291 Q306:V355 L122:M130 Q576:V742 Q382:R548 L297:M302</xm:sqref>
        </x14:dataValidation>
        <x14:dataValidation type="list" allowBlank="1" showInputMessage="1" showErrorMessage="1" xr:uid="{7C64D960-D80E-4A5A-9CC9-697BFA5AAAE6}">
          <x14:formula1>
            <xm:f>Valors!$A$2:$A$19</xm:f>
          </x14:formula1>
          <xm:sqref>B361:D378 B554:D572 B179:D183 B232:D238 B122:D130 B297:D302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7</vt:i4>
      </vt:variant>
      <vt:variant>
        <vt:lpstr>Intervals amb nom</vt:lpstr>
      </vt:variant>
      <vt:variant>
        <vt:i4>1</vt:i4>
      </vt:variant>
    </vt:vector>
  </HeadingPairs>
  <TitlesOfParts>
    <vt:vector size="8" baseType="lpstr">
      <vt:lpstr>RESUM_EQUIP_TÈCNIC</vt:lpstr>
      <vt:lpstr>EXPERIENCIA_REQUERIDA_PERFIL</vt:lpstr>
      <vt:lpstr>Valors</vt:lpstr>
      <vt:lpstr>1. Coordinador_Cap_proj</vt:lpstr>
      <vt:lpstr>2. Consultor_sènior</vt:lpstr>
      <vt:lpstr>3. Analista_programad_PHP</vt:lpstr>
      <vt:lpstr>4. Analista_programad_BI</vt:lpstr>
      <vt:lpstr>EXPERIENCIA_REQUERIDA_PERFIL!OLE_LINK2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MUÑIZ RODRIGUEZ, GUILLERMO</cp:lastModifiedBy>
  <dcterms:created xsi:type="dcterms:W3CDTF">2021-04-08T08:43:27Z</dcterms:created>
  <dcterms:modified xsi:type="dcterms:W3CDTF">2025-12-16T08:15:22Z</dcterms:modified>
</cp:coreProperties>
</file>