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mc:AlternateContent xmlns:mc="http://schemas.openxmlformats.org/markup-compatibility/2006">
    <mc:Choice Requires="x15">
      <x15ac:absPath xmlns:x15ac="http://schemas.microsoft.com/office/spreadsheetml/2010/11/ac" url="Z:\QUOTA\Qualitat_Compliment_Risc\01_SMO\05_Gestió servei AM easyvista\00_Contractació i pressupost\Nou contracte\00_Docs_3a_iter_x_correu\"/>
    </mc:Choice>
  </mc:AlternateContent>
  <xr:revisionPtr revIDLastSave="0" documentId="13_ncr:1_{8BBD376D-9578-407A-9B98-83B7EC44321F}" xr6:coauthVersionLast="47" xr6:coauthVersionMax="47" xr10:uidLastSave="{00000000-0000-0000-0000-000000000000}"/>
  <bookViews>
    <workbookView xWindow="-60" yWindow="-60" windowWidth="28920" windowHeight="15600" tabRatio="506" activeTab="1" xr2:uid="{00000000-000D-0000-FFFF-FFFF00000000}"/>
  </bookViews>
  <sheets>
    <sheet name="Perfils" sheetId="4" r:id="rId1"/>
    <sheet name="Càlcul pressupost " sheetId="14" r:id="rId2"/>
    <sheet name="Taules IJ" sheetId="11" r:id="rId3"/>
    <sheet name="Taula LOT-SERV-APP" sheetId="1" state="hidden" r:id="rId4"/>
    <sheet name="Taula Estimació de dades" sheetId="2" state="hidden" r:id="rId5"/>
    <sheet name="Costos indirectes" sheetId="20" r:id="rId6"/>
    <sheet name="Relació de Tractaments" sheetId="18" r:id="rId7"/>
  </sheets>
  <externalReferences>
    <externalReference r:id="rId8"/>
    <externalReference r:id="rId9"/>
  </externalReferences>
  <definedNames>
    <definedName name="_xlnm._FilterDatabase" localSheetId="1" hidden="1">'Càlcul pressupost '!$18:$32</definedName>
    <definedName name="C_Despesa">'[1]Dades auxiliars'!$N$1:$N$9</definedName>
    <definedName name="Dades_Servei">'[2]Dades auxiliars'!$A$1:$J$262</definedName>
    <definedName name="T_Despesa">'[1]Dades auxiliars'!$M$1:$M$5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14" l="1"/>
  <c r="J7" i="14" s="1"/>
  <c r="I8" i="14"/>
  <c r="J8" i="14" s="1"/>
  <c r="I9" i="14"/>
  <c r="J9" i="14" s="1"/>
  <c r="I10" i="14"/>
  <c r="J10" i="14" s="1"/>
  <c r="I11" i="14"/>
  <c r="J11" i="14" s="1"/>
  <c r="N6" i="11"/>
  <c r="F10" i="14"/>
  <c r="E7" i="14"/>
  <c r="B73" i="11"/>
  <c r="D73" i="11"/>
  <c r="D71" i="11"/>
  <c r="A69" i="11"/>
  <c r="F63" i="11"/>
  <c r="G63" i="11"/>
  <c r="V32" i="14"/>
  <c r="N91" i="14"/>
  <c r="N90" i="14"/>
  <c r="N89" i="14"/>
  <c r="N88" i="14"/>
  <c r="N87" i="14"/>
  <c r="N86" i="14"/>
  <c r="N85" i="14"/>
  <c r="N84" i="14"/>
  <c r="N83" i="14"/>
  <c r="N82" i="14"/>
  <c r="N81" i="14"/>
  <c r="N80" i="14"/>
  <c r="N79" i="14"/>
  <c r="N30" i="14"/>
  <c r="N27" i="14"/>
  <c r="N23" i="14"/>
  <c r="N31" i="14"/>
  <c r="N29" i="14"/>
  <c r="N28" i="14"/>
  <c r="N26" i="14"/>
  <c r="N25" i="14"/>
  <c r="N24" i="14"/>
  <c r="N22" i="14"/>
  <c r="N21" i="14"/>
  <c r="N20" i="14"/>
  <c r="N19" i="14"/>
  <c r="K91" i="14"/>
  <c r="K90" i="14"/>
  <c r="K89" i="14"/>
  <c r="K88" i="14"/>
  <c r="K87" i="14"/>
  <c r="K86" i="14"/>
  <c r="K85" i="14"/>
  <c r="K84" i="14"/>
  <c r="K83" i="14"/>
  <c r="K82" i="14"/>
  <c r="K81" i="14"/>
  <c r="K80" i="14"/>
  <c r="K79" i="14"/>
  <c r="K30" i="14"/>
  <c r="K27" i="14"/>
  <c r="K23" i="14"/>
  <c r="K31" i="14"/>
  <c r="K29" i="14"/>
  <c r="K28" i="14"/>
  <c r="K26" i="14"/>
  <c r="K25" i="14"/>
  <c r="K24" i="14"/>
  <c r="K22" i="14"/>
  <c r="K21" i="14"/>
  <c r="K20" i="14"/>
  <c r="K19" i="14"/>
  <c r="H91" i="14"/>
  <c r="H90" i="14"/>
  <c r="H89" i="14"/>
  <c r="H88" i="14"/>
  <c r="H87" i="14"/>
  <c r="H86" i="14"/>
  <c r="H85" i="14"/>
  <c r="H84" i="14"/>
  <c r="H83" i="14"/>
  <c r="H82" i="14"/>
  <c r="H81" i="14"/>
  <c r="H80" i="14"/>
  <c r="H79" i="14"/>
  <c r="H30" i="14"/>
  <c r="H27" i="14"/>
  <c r="H23" i="14"/>
  <c r="H31" i="14"/>
  <c r="H29" i="14"/>
  <c r="H28" i="14"/>
  <c r="H26" i="14"/>
  <c r="H25" i="14"/>
  <c r="H24" i="14"/>
  <c r="H22" i="14"/>
  <c r="H21" i="14"/>
  <c r="H20" i="14"/>
  <c r="H19" i="14"/>
  <c r="E91" i="14"/>
  <c r="E90" i="14"/>
  <c r="E89" i="14"/>
  <c r="E88" i="14"/>
  <c r="E87" i="14"/>
  <c r="E86" i="14"/>
  <c r="E85" i="14"/>
  <c r="E84" i="14"/>
  <c r="E82" i="14"/>
  <c r="E83" i="14"/>
  <c r="E81" i="14"/>
  <c r="E80" i="14"/>
  <c r="E79" i="14"/>
  <c r="E30" i="14"/>
  <c r="E27" i="14"/>
  <c r="E23" i="14"/>
  <c r="E31" i="14"/>
  <c r="E29" i="14"/>
  <c r="E28" i="14"/>
  <c r="E26" i="14"/>
  <c r="E25" i="14"/>
  <c r="E24" i="14"/>
  <c r="E22" i="14"/>
  <c r="E21" i="14"/>
  <c r="E20" i="14"/>
  <c r="E19" i="14"/>
  <c r="I12" i="14" l="1"/>
  <c r="S30" i="14"/>
  <c r="T30" i="14"/>
  <c r="S31" i="14"/>
  <c r="T31" i="14"/>
  <c r="T19" i="14"/>
  <c r="S19" i="14"/>
  <c r="T29" i="14"/>
  <c r="S29" i="14"/>
  <c r="T28" i="14"/>
  <c r="S28" i="14"/>
  <c r="T27" i="14"/>
  <c r="S27" i="14"/>
  <c r="T26" i="14"/>
  <c r="S26" i="14"/>
  <c r="T25" i="14"/>
  <c r="S25" i="14"/>
  <c r="T24" i="14"/>
  <c r="S24" i="14"/>
  <c r="T23" i="14"/>
  <c r="S23" i="14"/>
  <c r="T22" i="14"/>
  <c r="S22" i="14"/>
  <c r="T21" i="14"/>
  <c r="S21" i="14"/>
  <c r="T20" i="14"/>
  <c r="S20" i="14"/>
  <c r="B8" i="20" l="1"/>
  <c r="B11" i="20"/>
  <c r="E10" i="4"/>
  <c r="F13" i="4"/>
  <c r="J4" i="4"/>
  <c r="F19" i="4"/>
  <c r="B9" i="20" l="1"/>
  <c r="B10" i="20"/>
  <c r="B12" i="20" l="1"/>
  <c r="B15" i="20" s="1"/>
  <c r="B16" i="20" s="1"/>
  <c r="D6" i="4"/>
  <c r="B17" i="20" l="1"/>
  <c r="B18" i="20" s="1"/>
  <c r="Q92" i="14"/>
  <c r="H11" i="14" s="1"/>
  <c r="K10" i="11" l="1"/>
  <c r="L10" i="11" s="1"/>
  <c r="M10" i="11" s="1"/>
  <c r="C27" i="4"/>
  <c r="C17" i="4"/>
  <c r="C12" i="4"/>
  <c r="C22" i="4"/>
  <c r="C21" i="4"/>
  <c r="J3" i="4"/>
  <c r="D4" i="4"/>
  <c r="D5" i="4"/>
  <c r="J5" i="4"/>
  <c r="C28" i="4" l="1"/>
  <c r="C26" i="4"/>
  <c r="C25" i="4"/>
  <c r="C23" i="4"/>
  <c r="C20" i="4"/>
  <c r="C18" i="4"/>
  <c r="C16" i="4"/>
  <c r="C15" i="4"/>
  <c r="C13" i="4"/>
  <c r="C11" i="4"/>
  <c r="C10" i="4"/>
  <c r="E28" i="4"/>
  <c r="F28" i="4" s="1"/>
  <c r="E12" i="4"/>
  <c r="F12" i="4" s="1"/>
  <c r="E16" i="4"/>
  <c r="F16" i="4" s="1"/>
  <c r="D3" i="4"/>
  <c r="E15" i="4" l="1"/>
  <c r="F15" i="4" s="1"/>
  <c r="F10" i="4"/>
  <c r="F14" i="4" s="1"/>
  <c r="E21" i="4"/>
  <c r="F21" i="4" s="1"/>
  <c r="E25" i="4"/>
  <c r="F25" i="4" s="1"/>
  <c r="E20" i="4"/>
  <c r="F20" i="4" s="1"/>
  <c r="E26" i="4"/>
  <c r="F26" i="4" s="1"/>
  <c r="E11" i="4"/>
  <c r="F11" i="4" s="1"/>
  <c r="E17" i="4"/>
  <c r="F17" i="4" s="1"/>
  <c r="E18" i="4"/>
  <c r="F18" i="4" s="1"/>
  <c r="E23" i="4"/>
  <c r="F23" i="4" s="1"/>
  <c r="E22" i="4"/>
  <c r="F22" i="4" s="1"/>
  <c r="E27" i="4"/>
  <c r="F27" i="4" s="1"/>
  <c r="E13" i="4"/>
  <c r="Q52" i="14" l="1"/>
  <c r="F11" i="14" s="1"/>
  <c r="E10" i="11" s="1"/>
  <c r="F10" i="11" l="1"/>
  <c r="G10" i="11" s="1"/>
  <c r="K11" i="14"/>
  <c r="Q32" i="14"/>
  <c r="E11" i="14" s="1"/>
  <c r="Q72" i="14"/>
  <c r="G11" i="14" s="1"/>
  <c r="H10" i="11" l="1"/>
  <c r="I10" i="11" s="1"/>
  <c r="J10" i="11" s="1"/>
  <c r="B10" i="11"/>
  <c r="N10" i="11" l="1"/>
  <c r="C10" i="11"/>
  <c r="O10" i="11" s="1"/>
  <c r="D10" i="11" l="1"/>
  <c r="P10" i="11" s="1"/>
  <c r="F29" i="4"/>
  <c r="O22" i="14" l="1"/>
  <c r="P22" i="14" s="1"/>
  <c r="O20" i="14"/>
  <c r="P20" i="14" s="1"/>
  <c r="O41" i="14"/>
  <c r="P41" i="14" s="1"/>
  <c r="O62" i="14"/>
  <c r="P62" i="14" s="1"/>
  <c r="O60" i="14"/>
  <c r="P60" i="14" s="1"/>
  <c r="O84" i="14"/>
  <c r="P84" i="14" s="1"/>
  <c r="O42" i="14"/>
  <c r="P42" i="14" s="1"/>
  <c r="O61" i="14"/>
  <c r="P61" i="14" s="1"/>
  <c r="O83" i="14"/>
  <c r="P83" i="14" s="1"/>
  <c r="O40" i="14"/>
  <c r="P40" i="14" s="1"/>
  <c r="O85" i="14"/>
  <c r="P85" i="14" s="1"/>
  <c r="O21" i="14"/>
  <c r="P21" i="14" s="1"/>
  <c r="O44" i="14"/>
  <c r="P44" i="14" s="1"/>
  <c r="O50" i="14"/>
  <c r="P50" i="14" s="1"/>
  <c r="O47" i="14"/>
  <c r="P47" i="14" s="1"/>
  <c r="O91" i="14"/>
  <c r="P91" i="14" s="1"/>
  <c r="O89" i="14"/>
  <c r="P89" i="14" s="1"/>
  <c r="O87" i="14"/>
  <c r="P87" i="14" s="1"/>
  <c r="O82" i="14"/>
  <c r="P82" i="14" s="1"/>
  <c r="O80" i="14"/>
  <c r="P80" i="14" s="1"/>
  <c r="O70" i="14"/>
  <c r="P70" i="14" s="1"/>
  <c r="O68" i="14"/>
  <c r="P68" i="14" s="1"/>
  <c r="O66" i="14"/>
  <c r="P66" i="14" s="1"/>
  <c r="O64" i="14"/>
  <c r="P64" i="14" s="1"/>
  <c r="O59" i="14"/>
  <c r="P59" i="14" s="1"/>
  <c r="O51" i="14"/>
  <c r="P51" i="14" s="1"/>
  <c r="O46" i="14"/>
  <c r="P46" i="14" s="1"/>
  <c r="O43" i="14"/>
  <c r="P43" i="14" s="1"/>
  <c r="O49" i="14"/>
  <c r="P49" i="14" s="1"/>
  <c r="O45" i="14"/>
  <c r="P45" i="14" s="1"/>
  <c r="O39" i="14"/>
  <c r="P39" i="14" s="1"/>
  <c r="O90" i="14"/>
  <c r="P90" i="14" s="1"/>
  <c r="O88" i="14"/>
  <c r="P88" i="14" s="1"/>
  <c r="O86" i="14"/>
  <c r="P86" i="14" s="1"/>
  <c r="O81" i="14"/>
  <c r="P81" i="14" s="1"/>
  <c r="O79" i="14"/>
  <c r="P79" i="14" s="1"/>
  <c r="O71" i="14"/>
  <c r="P71" i="14" s="1"/>
  <c r="O69" i="14"/>
  <c r="P69" i="14" s="1"/>
  <c r="O67" i="14"/>
  <c r="P67" i="14" s="1"/>
  <c r="O65" i="14"/>
  <c r="P65" i="14" s="1"/>
  <c r="O63" i="14"/>
  <c r="P63" i="14" s="1"/>
  <c r="O48" i="14"/>
  <c r="P48" i="14" s="1"/>
  <c r="O29" i="14"/>
  <c r="P29" i="14" s="1"/>
  <c r="O31" i="14"/>
  <c r="P31" i="14" s="1"/>
  <c r="O28" i="14"/>
  <c r="P28" i="14" s="1"/>
  <c r="O30" i="14"/>
  <c r="P30" i="14" s="1"/>
  <c r="O25" i="14"/>
  <c r="P25" i="14" s="1"/>
  <c r="O26" i="14"/>
  <c r="P26" i="14" s="1"/>
  <c r="O27" i="14"/>
  <c r="P27" i="14" s="1"/>
  <c r="O24" i="14"/>
  <c r="P24" i="14" s="1"/>
  <c r="O19" i="14"/>
  <c r="P19" i="14" s="1"/>
  <c r="O23" i="14"/>
  <c r="P23" i="14" s="1"/>
  <c r="F24" i="4"/>
  <c r="L21" i="14" l="1"/>
  <c r="M21" i="14" s="1"/>
  <c r="L40" i="14"/>
  <c r="M40" i="14" s="1"/>
  <c r="L83" i="14"/>
  <c r="M83" i="14" s="1"/>
  <c r="L22" i="14"/>
  <c r="M22" i="14" s="1"/>
  <c r="L20" i="14"/>
  <c r="M20" i="14" s="1"/>
  <c r="L41" i="14"/>
  <c r="M41" i="14" s="1"/>
  <c r="L62" i="14"/>
  <c r="M62" i="14" s="1"/>
  <c r="L60" i="14"/>
  <c r="M60" i="14" s="1"/>
  <c r="L84" i="14"/>
  <c r="M84" i="14" s="1"/>
  <c r="L42" i="14"/>
  <c r="M42" i="14" s="1"/>
  <c r="L61" i="14"/>
  <c r="M61" i="14" s="1"/>
  <c r="L85" i="14"/>
  <c r="M85" i="14" s="1"/>
  <c r="I41" i="14"/>
  <c r="J41" i="14" s="1"/>
  <c r="I60" i="14"/>
  <c r="J60" i="14" s="1"/>
  <c r="I20" i="14"/>
  <c r="J20" i="14" s="1"/>
  <c r="I62" i="14"/>
  <c r="J62" i="14" s="1"/>
  <c r="I84" i="14"/>
  <c r="J84" i="14" s="1"/>
  <c r="I22" i="14"/>
  <c r="J22" i="14" s="1"/>
  <c r="I21" i="14"/>
  <c r="J21" i="14" s="1"/>
  <c r="I42" i="14"/>
  <c r="J42" i="14" s="1"/>
  <c r="I40" i="14"/>
  <c r="J40" i="14" s="1"/>
  <c r="I61" i="14"/>
  <c r="J61" i="14" s="1"/>
  <c r="I85" i="14"/>
  <c r="J85" i="14" s="1"/>
  <c r="I83" i="14"/>
  <c r="J83" i="14" s="1"/>
  <c r="F20" i="14"/>
  <c r="G20" i="14" s="1"/>
  <c r="F60" i="14"/>
  <c r="G60" i="14" s="1"/>
  <c r="F41" i="14"/>
  <c r="G41" i="14" s="1"/>
  <c r="F62" i="14"/>
  <c r="G62" i="14" s="1"/>
  <c r="F84" i="14"/>
  <c r="G84" i="14" s="1"/>
  <c r="F22" i="14"/>
  <c r="G22" i="14" s="1"/>
  <c r="F85" i="14"/>
  <c r="G85" i="14" s="1"/>
  <c r="F21" i="14"/>
  <c r="G21" i="14" s="1"/>
  <c r="F42" i="14"/>
  <c r="G42" i="14" s="1"/>
  <c r="F40" i="14"/>
  <c r="G40" i="14" s="1"/>
  <c r="F61" i="14"/>
  <c r="G61" i="14" s="1"/>
  <c r="F83" i="14"/>
  <c r="G83" i="14" s="1"/>
  <c r="I90" i="14"/>
  <c r="J90" i="14" s="1"/>
  <c r="I88" i="14"/>
  <c r="J88" i="14" s="1"/>
  <c r="I86" i="14"/>
  <c r="J86" i="14" s="1"/>
  <c r="I81" i="14"/>
  <c r="J81" i="14" s="1"/>
  <c r="I71" i="14"/>
  <c r="J71" i="14" s="1"/>
  <c r="I69" i="14"/>
  <c r="J69" i="14" s="1"/>
  <c r="I67" i="14"/>
  <c r="J67" i="14" s="1"/>
  <c r="I65" i="14"/>
  <c r="J65" i="14" s="1"/>
  <c r="I63" i="14"/>
  <c r="J63" i="14" s="1"/>
  <c r="I48" i="14"/>
  <c r="J48" i="14" s="1"/>
  <c r="I47" i="14"/>
  <c r="J47" i="14" s="1"/>
  <c r="I79" i="14"/>
  <c r="J79" i="14" s="1"/>
  <c r="I46" i="14"/>
  <c r="J46" i="14" s="1"/>
  <c r="I45" i="14"/>
  <c r="J45" i="14" s="1"/>
  <c r="I91" i="14"/>
  <c r="J91" i="14" s="1"/>
  <c r="I89" i="14"/>
  <c r="J89" i="14" s="1"/>
  <c r="I87" i="14"/>
  <c r="J87" i="14" s="1"/>
  <c r="I82" i="14"/>
  <c r="J82" i="14" s="1"/>
  <c r="I80" i="14"/>
  <c r="J80" i="14" s="1"/>
  <c r="I70" i="14"/>
  <c r="J70" i="14" s="1"/>
  <c r="I68" i="14"/>
  <c r="J68" i="14" s="1"/>
  <c r="I66" i="14"/>
  <c r="J66" i="14" s="1"/>
  <c r="I64" i="14"/>
  <c r="J64" i="14" s="1"/>
  <c r="I44" i="14"/>
  <c r="J44" i="14" s="1"/>
  <c r="I50" i="14"/>
  <c r="J50" i="14" s="1"/>
  <c r="I51" i="14"/>
  <c r="J51" i="14" s="1"/>
  <c r="I43" i="14"/>
  <c r="J43" i="14" s="1"/>
  <c r="I59" i="14"/>
  <c r="J59" i="14" s="1"/>
  <c r="I39" i="14"/>
  <c r="J39" i="14" s="1"/>
  <c r="I49" i="14"/>
  <c r="J49" i="14" s="1"/>
  <c r="F59" i="14"/>
  <c r="G59" i="14" s="1"/>
  <c r="F90" i="14"/>
  <c r="G90" i="14" s="1"/>
  <c r="F88" i="14"/>
  <c r="G88" i="14" s="1"/>
  <c r="F86" i="14"/>
  <c r="G86" i="14" s="1"/>
  <c r="F81" i="14"/>
  <c r="G81" i="14" s="1"/>
  <c r="F71" i="14"/>
  <c r="G71" i="14" s="1"/>
  <c r="F69" i="14"/>
  <c r="G69" i="14" s="1"/>
  <c r="F67" i="14"/>
  <c r="G67" i="14" s="1"/>
  <c r="F65" i="14"/>
  <c r="G65" i="14" s="1"/>
  <c r="F63" i="14"/>
  <c r="G63" i="14" s="1"/>
  <c r="F79" i="14"/>
  <c r="G79" i="14" s="1"/>
  <c r="F91" i="14"/>
  <c r="G91" i="14" s="1"/>
  <c r="F89" i="14"/>
  <c r="G89" i="14" s="1"/>
  <c r="F87" i="14"/>
  <c r="G87" i="14" s="1"/>
  <c r="F82" i="14"/>
  <c r="G82" i="14" s="1"/>
  <c r="F80" i="14"/>
  <c r="G80" i="14" s="1"/>
  <c r="F70" i="14"/>
  <c r="G70" i="14" s="1"/>
  <c r="F68" i="14"/>
  <c r="G68" i="14" s="1"/>
  <c r="F66" i="14"/>
  <c r="G66" i="14" s="1"/>
  <c r="F64" i="14"/>
  <c r="G64" i="14" s="1"/>
  <c r="L79" i="14"/>
  <c r="M79" i="14" s="1"/>
  <c r="L51" i="14"/>
  <c r="M51" i="14" s="1"/>
  <c r="L48" i="14"/>
  <c r="M48" i="14" s="1"/>
  <c r="L47" i="14"/>
  <c r="M47" i="14" s="1"/>
  <c r="L44" i="14"/>
  <c r="M44" i="14" s="1"/>
  <c r="L45" i="14"/>
  <c r="M45" i="14" s="1"/>
  <c r="L39" i="14"/>
  <c r="M39" i="14" s="1"/>
  <c r="L91" i="14"/>
  <c r="M91" i="14" s="1"/>
  <c r="L89" i="14"/>
  <c r="M89" i="14" s="1"/>
  <c r="L87" i="14"/>
  <c r="M87" i="14" s="1"/>
  <c r="L82" i="14"/>
  <c r="M82" i="14" s="1"/>
  <c r="L80" i="14"/>
  <c r="M80" i="14" s="1"/>
  <c r="L70" i="14"/>
  <c r="M70" i="14" s="1"/>
  <c r="L68" i="14"/>
  <c r="M68" i="14" s="1"/>
  <c r="L66" i="14"/>
  <c r="M66" i="14" s="1"/>
  <c r="L64" i="14"/>
  <c r="M64" i="14" s="1"/>
  <c r="L50" i="14"/>
  <c r="M50" i="14" s="1"/>
  <c r="L59" i="14"/>
  <c r="M59" i="14" s="1"/>
  <c r="L43" i="14"/>
  <c r="M43" i="14" s="1"/>
  <c r="L49" i="14"/>
  <c r="M49" i="14" s="1"/>
  <c r="L46" i="14"/>
  <c r="M46" i="14" s="1"/>
  <c r="L90" i="14"/>
  <c r="M90" i="14" s="1"/>
  <c r="L88" i="14"/>
  <c r="M88" i="14" s="1"/>
  <c r="L86" i="14"/>
  <c r="M86" i="14" s="1"/>
  <c r="L81" i="14"/>
  <c r="M81" i="14" s="1"/>
  <c r="L71" i="14"/>
  <c r="M71" i="14" s="1"/>
  <c r="L69" i="14"/>
  <c r="M69" i="14" s="1"/>
  <c r="L67" i="14"/>
  <c r="M67" i="14" s="1"/>
  <c r="L65" i="14"/>
  <c r="M65" i="14" s="1"/>
  <c r="L63" i="14"/>
  <c r="M63" i="14" s="1"/>
  <c r="L29" i="14"/>
  <c r="M29" i="14" s="1"/>
  <c r="I29" i="14"/>
  <c r="J29" i="14" s="1"/>
  <c r="F29" i="14"/>
  <c r="G29" i="14" s="1"/>
  <c r="F49" i="14"/>
  <c r="L31" i="14"/>
  <c r="M31" i="14" s="1"/>
  <c r="L30" i="14"/>
  <c r="M30" i="14" s="1"/>
  <c r="L28" i="14"/>
  <c r="M28" i="14" s="1"/>
  <c r="I28" i="14"/>
  <c r="J28" i="14" s="1"/>
  <c r="I31" i="14"/>
  <c r="J31" i="14" s="1"/>
  <c r="I30" i="14"/>
  <c r="J30" i="14" s="1"/>
  <c r="F51" i="14"/>
  <c r="F48" i="14"/>
  <c r="F31" i="14"/>
  <c r="G31" i="14" s="1"/>
  <c r="F50" i="14"/>
  <c r="F30" i="14"/>
  <c r="G30" i="14" s="1"/>
  <c r="F28" i="14"/>
  <c r="G28" i="14" s="1"/>
  <c r="F44" i="14"/>
  <c r="F39" i="14"/>
  <c r="G39" i="14" s="1"/>
  <c r="F45" i="14"/>
  <c r="F43" i="14"/>
  <c r="F46" i="14"/>
  <c r="F47" i="14"/>
  <c r="F24" i="14"/>
  <c r="G24" i="14" s="1"/>
  <c r="F26" i="14"/>
  <c r="G26" i="14" s="1"/>
  <c r="F25" i="14"/>
  <c r="G25" i="14" s="1"/>
  <c r="F27" i="14"/>
  <c r="G27" i="14" s="1"/>
  <c r="F19" i="14"/>
  <c r="G19" i="14" s="1"/>
  <c r="F23" i="14"/>
  <c r="G23" i="14" s="1"/>
  <c r="L25" i="14"/>
  <c r="M25" i="14" s="1"/>
  <c r="L26" i="14"/>
  <c r="M26" i="14" s="1"/>
  <c r="L27" i="14"/>
  <c r="M27" i="14" s="1"/>
  <c r="L19" i="14"/>
  <c r="L23" i="14"/>
  <c r="M23" i="14" s="1"/>
  <c r="L24" i="14"/>
  <c r="M24" i="14" s="1"/>
  <c r="I24" i="14"/>
  <c r="J24" i="14" s="1"/>
  <c r="I26" i="14"/>
  <c r="J26" i="14" s="1"/>
  <c r="I25" i="14"/>
  <c r="J25" i="14" s="1"/>
  <c r="I27" i="14"/>
  <c r="J27" i="14" s="1"/>
  <c r="I19" i="14"/>
  <c r="J19" i="14" s="1"/>
  <c r="I23" i="14"/>
  <c r="J23" i="14" s="1"/>
  <c r="R85" i="14" l="1"/>
  <c r="R84" i="14"/>
  <c r="R22" i="14"/>
  <c r="R21" i="14"/>
  <c r="V22" i="14"/>
  <c r="V21" i="14"/>
  <c r="V19" i="14"/>
  <c r="V20" i="14"/>
  <c r="R83" i="14"/>
  <c r="R62" i="14"/>
  <c r="R61" i="14"/>
  <c r="R41" i="14"/>
  <c r="R40" i="14"/>
  <c r="R60" i="14"/>
  <c r="R42" i="14"/>
  <c r="R20" i="14"/>
  <c r="R29" i="14"/>
  <c r="R69" i="14" l="1"/>
  <c r="P32" i="14"/>
  <c r="E10" i="14" s="1"/>
  <c r="B9" i="11" l="1"/>
  <c r="P52" i="14"/>
  <c r="E9" i="11" s="1"/>
  <c r="N52" i="14"/>
  <c r="N54" i="14" s="1"/>
  <c r="P72" i="14"/>
  <c r="G10" i="14" s="1"/>
  <c r="N72" i="14"/>
  <c r="N74" i="14" s="1"/>
  <c r="H9" i="11" l="1"/>
  <c r="I9" i="11" s="1"/>
  <c r="J9" i="11" s="1"/>
  <c r="C9" i="11"/>
  <c r="K10" i="14"/>
  <c r="N92" i="14"/>
  <c r="N94" i="14" s="1"/>
  <c r="P92" i="14"/>
  <c r="H10" i="14" s="1"/>
  <c r="K9" i="11" s="1"/>
  <c r="N9" i="11" l="1"/>
  <c r="D9" i="11"/>
  <c r="L9" i="11"/>
  <c r="M9" i="11" s="1"/>
  <c r="F9" i="11"/>
  <c r="G9" i="11" s="1"/>
  <c r="E51" i="11"/>
  <c r="C51" i="11"/>
  <c r="O9" i="11" l="1"/>
  <c r="P9" i="11"/>
  <c r="N32" i="14"/>
  <c r="N34" i="14" s="1"/>
  <c r="I18" i="2" l="1"/>
  <c r="M18" i="2"/>
  <c r="E18" i="2"/>
  <c r="G18" i="2" s="1"/>
  <c r="F6" i="2" l="1"/>
  <c r="D92" i="2" l="1"/>
  <c r="M69" i="2"/>
  <c r="O69" i="2" s="1"/>
  <c r="M70" i="2"/>
  <c r="O70" i="2" s="1"/>
  <c r="M71" i="2"/>
  <c r="O71" i="2" s="1"/>
  <c r="M72" i="2"/>
  <c r="O72" i="2" s="1"/>
  <c r="M73" i="2"/>
  <c r="O73" i="2" s="1"/>
  <c r="M74" i="2"/>
  <c r="O74" i="2" s="1"/>
  <c r="M75" i="2"/>
  <c r="O75" i="2" s="1"/>
  <c r="M76" i="2"/>
  <c r="O76" i="2" s="1"/>
  <c r="M77" i="2"/>
  <c r="O77" i="2" s="1"/>
  <c r="M78" i="2"/>
  <c r="O78" i="2" s="1"/>
  <c r="M79" i="2"/>
  <c r="O79" i="2" s="1"/>
  <c r="M81" i="2"/>
  <c r="O81" i="2" s="1"/>
  <c r="M82" i="2"/>
  <c r="O82" i="2" s="1"/>
  <c r="M83" i="2"/>
  <c r="O83" i="2" s="1"/>
  <c r="M84" i="2"/>
  <c r="O84" i="2" s="1"/>
  <c r="M85" i="2"/>
  <c r="O85" i="2" s="1"/>
  <c r="M86" i="2"/>
  <c r="O86" i="2" s="1"/>
  <c r="M87" i="2"/>
  <c r="O87" i="2" s="1"/>
  <c r="M88" i="2"/>
  <c r="O88" i="2" s="1"/>
  <c r="M89" i="2"/>
  <c r="O89" i="2" s="1"/>
  <c r="M90" i="2"/>
  <c r="O90" i="2" s="1"/>
  <c r="M68" i="2"/>
  <c r="O68" i="2" s="1"/>
  <c r="O91" i="2" l="1"/>
  <c r="M91" i="2"/>
  <c r="G92" i="2"/>
  <c r="J92" i="2" l="1"/>
  <c r="G95" i="2"/>
  <c r="G99" i="2" s="1"/>
  <c r="I69" i="2"/>
  <c r="K69" i="2" s="1"/>
  <c r="I70" i="2"/>
  <c r="K70" i="2" s="1"/>
  <c r="I71" i="2"/>
  <c r="K71" i="2" s="1"/>
  <c r="I72" i="2"/>
  <c r="K72" i="2" s="1"/>
  <c r="I73" i="2"/>
  <c r="K73" i="2" s="1"/>
  <c r="I74" i="2"/>
  <c r="K74" i="2" s="1"/>
  <c r="I75" i="2"/>
  <c r="K75" i="2" s="1"/>
  <c r="I76" i="2"/>
  <c r="K76" i="2" s="1"/>
  <c r="I77" i="2"/>
  <c r="K77" i="2" s="1"/>
  <c r="I78" i="2"/>
  <c r="K78" i="2" s="1"/>
  <c r="I79" i="2"/>
  <c r="K79" i="2" s="1"/>
  <c r="I81" i="2"/>
  <c r="K81" i="2" s="1"/>
  <c r="I82" i="2"/>
  <c r="K82" i="2" s="1"/>
  <c r="I83" i="2"/>
  <c r="K83" i="2" s="1"/>
  <c r="I84" i="2"/>
  <c r="K84" i="2" s="1"/>
  <c r="I85" i="2"/>
  <c r="K85" i="2" s="1"/>
  <c r="I86" i="2"/>
  <c r="K86" i="2" s="1"/>
  <c r="I87" i="2"/>
  <c r="K87" i="2" s="1"/>
  <c r="I88" i="2"/>
  <c r="K88" i="2" s="1"/>
  <c r="I89" i="2"/>
  <c r="K89" i="2" s="1"/>
  <c r="I90" i="2"/>
  <c r="K90" i="2" s="1"/>
  <c r="I68" i="2"/>
  <c r="E69" i="2"/>
  <c r="G69" i="2" s="1"/>
  <c r="E70" i="2"/>
  <c r="G70" i="2" s="1"/>
  <c r="E71" i="2"/>
  <c r="G71" i="2" s="1"/>
  <c r="E72" i="2"/>
  <c r="G72" i="2" s="1"/>
  <c r="E73" i="2"/>
  <c r="G73" i="2" s="1"/>
  <c r="E74" i="2"/>
  <c r="G74" i="2" s="1"/>
  <c r="E75" i="2"/>
  <c r="G75" i="2" s="1"/>
  <c r="E76" i="2"/>
  <c r="G76" i="2" s="1"/>
  <c r="E77" i="2"/>
  <c r="G77" i="2" s="1"/>
  <c r="E78" i="2"/>
  <c r="G78" i="2" s="1"/>
  <c r="E79" i="2"/>
  <c r="G79" i="2" s="1"/>
  <c r="E81" i="2"/>
  <c r="G81" i="2" s="1"/>
  <c r="E82" i="2"/>
  <c r="G82" i="2" s="1"/>
  <c r="E83" i="2"/>
  <c r="G83" i="2" s="1"/>
  <c r="E84" i="2"/>
  <c r="G84" i="2" s="1"/>
  <c r="E85" i="2"/>
  <c r="G85" i="2" s="1"/>
  <c r="E86" i="2"/>
  <c r="G86" i="2" s="1"/>
  <c r="E87" i="2"/>
  <c r="G87" i="2" s="1"/>
  <c r="E88" i="2"/>
  <c r="G88" i="2" s="1"/>
  <c r="E89" i="2"/>
  <c r="G89" i="2" s="1"/>
  <c r="E90" i="2"/>
  <c r="G90" i="2" s="1"/>
  <c r="G64" i="2"/>
  <c r="J64" i="2"/>
  <c r="D64" i="2"/>
  <c r="L42" i="2"/>
  <c r="L43" i="2"/>
  <c r="L44" i="2"/>
  <c r="L45" i="2"/>
  <c r="L46" i="2"/>
  <c r="L47" i="2"/>
  <c r="L48" i="2"/>
  <c r="L49" i="2"/>
  <c r="L50" i="2"/>
  <c r="L51" i="2"/>
  <c r="L52" i="2"/>
  <c r="L54" i="2"/>
  <c r="L55" i="2"/>
  <c r="L56" i="2"/>
  <c r="L57" i="2"/>
  <c r="L58" i="2"/>
  <c r="L59" i="2"/>
  <c r="L60" i="2"/>
  <c r="L61" i="2"/>
  <c r="L62" i="2"/>
  <c r="L63" i="2"/>
  <c r="L41" i="2"/>
  <c r="I42" i="2"/>
  <c r="I43" i="2"/>
  <c r="I44" i="2"/>
  <c r="I45" i="2"/>
  <c r="I46" i="2"/>
  <c r="I47" i="2"/>
  <c r="I48" i="2"/>
  <c r="I49" i="2"/>
  <c r="I50" i="2"/>
  <c r="I51" i="2"/>
  <c r="I52" i="2"/>
  <c r="I54" i="2"/>
  <c r="I55" i="2"/>
  <c r="I56" i="2"/>
  <c r="I57" i="2"/>
  <c r="I58" i="2"/>
  <c r="I59" i="2"/>
  <c r="I60" i="2"/>
  <c r="I61" i="2"/>
  <c r="I62" i="2"/>
  <c r="I63" i="2"/>
  <c r="I41" i="2"/>
  <c r="F42" i="2"/>
  <c r="F43" i="2"/>
  <c r="F44" i="2"/>
  <c r="F45" i="2"/>
  <c r="F46" i="2"/>
  <c r="F47" i="2"/>
  <c r="F48" i="2"/>
  <c r="F49" i="2"/>
  <c r="F50" i="2"/>
  <c r="F51" i="2"/>
  <c r="F52" i="2"/>
  <c r="F54" i="2"/>
  <c r="F55" i="2"/>
  <c r="F56" i="2"/>
  <c r="F57" i="2"/>
  <c r="F58" i="2"/>
  <c r="F59" i="2"/>
  <c r="F60" i="2"/>
  <c r="F61" i="2"/>
  <c r="F62" i="2"/>
  <c r="F63" i="2"/>
  <c r="F41" i="2"/>
  <c r="M19" i="2"/>
  <c r="M20" i="2"/>
  <c r="O20" i="2" s="1"/>
  <c r="M21" i="2"/>
  <c r="O21" i="2" s="1"/>
  <c r="M22" i="2"/>
  <c r="O22" i="2" s="1"/>
  <c r="M23" i="2"/>
  <c r="O23" i="2" s="1"/>
  <c r="M24" i="2"/>
  <c r="O24" i="2" s="1"/>
  <c r="M25" i="2"/>
  <c r="O25" i="2" s="1"/>
  <c r="M26" i="2"/>
  <c r="O26" i="2" s="1"/>
  <c r="M27" i="2"/>
  <c r="O27" i="2" s="1"/>
  <c r="M28" i="2"/>
  <c r="O28" i="2" s="1"/>
  <c r="O18" i="2"/>
  <c r="I19" i="2"/>
  <c r="K19" i="2" s="1"/>
  <c r="I20" i="2"/>
  <c r="K20" i="2" s="1"/>
  <c r="I21" i="2"/>
  <c r="K21" i="2" s="1"/>
  <c r="I22" i="2"/>
  <c r="K22" i="2" s="1"/>
  <c r="I23" i="2"/>
  <c r="K23" i="2" s="1"/>
  <c r="I24" i="2"/>
  <c r="K24" i="2" s="1"/>
  <c r="I25" i="2"/>
  <c r="K25" i="2" s="1"/>
  <c r="I26" i="2"/>
  <c r="K26" i="2" s="1"/>
  <c r="I27" i="2"/>
  <c r="K27" i="2" s="1"/>
  <c r="I28" i="2"/>
  <c r="K28" i="2" s="1"/>
  <c r="K18" i="2"/>
  <c r="E22" i="2"/>
  <c r="G22" i="2" s="1"/>
  <c r="E23" i="2"/>
  <c r="G23" i="2" s="1"/>
  <c r="E24" i="2"/>
  <c r="G24" i="2" s="1"/>
  <c r="E25" i="2"/>
  <c r="G25" i="2" s="1"/>
  <c r="E26" i="2"/>
  <c r="G26" i="2" s="1"/>
  <c r="E27" i="2"/>
  <c r="G27" i="2" s="1"/>
  <c r="E28" i="2"/>
  <c r="G28" i="2" s="1"/>
  <c r="E20" i="2"/>
  <c r="G20" i="2" s="1"/>
  <c r="E21" i="2"/>
  <c r="G21" i="2" s="1"/>
  <c r="E19" i="2"/>
  <c r="G19" i="2" s="1"/>
  <c r="J14" i="2"/>
  <c r="G14" i="2"/>
  <c r="D14" i="2"/>
  <c r="L4" i="2"/>
  <c r="L5" i="2"/>
  <c r="L6" i="2"/>
  <c r="L7" i="2"/>
  <c r="L8" i="2"/>
  <c r="L9" i="2"/>
  <c r="L10" i="2"/>
  <c r="L11" i="2"/>
  <c r="L12" i="2"/>
  <c r="L13" i="2"/>
  <c r="L3" i="2"/>
  <c r="I4" i="2"/>
  <c r="I5" i="2"/>
  <c r="I6" i="2"/>
  <c r="I7" i="2"/>
  <c r="I8" i="2"/>
  <c r="I9" i="2"/>
  <c r="I10" i="2"/>
  <c r="I11" i="2"/>
  <c r="I12" i="2"/>
  <c r="I13" i="2"/>
  <c r="I3" i="2"/>
  <c r="F4" i="2"/>
  <c r="F5" i="2"/>
  <c r="F7" i="2"/>
  <c r="F8" i="2"/>
  <c r="F9" i="2"/>
  <c r="F10" i="2"/>
  <c r="F11" i="2"/>
  <c r="F12" i="2"/>
  <c r="F13" i="2"/>
  <c r="F3" i="2"/>
  <c r="D30" i="2"/>
  <c r="I91" i="2" l="1"/>
  <c r="F64" i="2"/>
  <c r="I64" i="2"/>
  <c r="K68" i="2"/>
  <c r="K91" i="2" s="1"/>
  <c r="L64" i="2"/>
  <c r="M29" i="2"/>
  <c r="I29" i="2"/>
  <c r="O19" i="2"/>
  <c r="O29" i="2" s="1"/>
  <c r="F14" i="2"/>
  <c r="E29" i="2"/>
  <c r="L14" i="2"/>
  <c r="I14" i="2"/>
  <c r="K29" i="2"/>
  <c r="G29" i="2"/>
  <c r="G30" i="2"/>
  <c r="F97" i="2" l="1"/>
  <c r="F96" i="2"/>
  <c r="F98" i="2"/>
  <c r="J30" i="2"/>
  <c r="G33" i="2"/>
  <c r="G37" i="2" s="1"/>
  <c r="F36" i="2"/>
  <c r="F34" i="2"/>
  <c r="F35" i="2"/>
  <c r="F33" i="2"/>
  <c r="G116" i="2"/>
  <c r="G115" i="2"/>
  <c r="F37" i="2" l="1"/>
  <c r="H37" i="2" s="1"/>
  <c r="E68" i="2" l="1"/>
  <c r="E91" i="2" l="1"/>
  <c r="G68" i="2"/>
  <c r="G91" i="2" s="1"/>
  <c r="F95" i="2" s="1"/>
  <c r="F99" i="2" s="1"/>
  <c r="H99" i="2" s="1"/>
  <c r="J32" i="14" l="1"/>
  <c r="B7" i="11" l="1"/>
  <c r="E8" i="14"/>
  <c r="H92" i="14"/>
  <c r="H94" i="14" s="1"/>
  <c r="J92" i="14"/>
  <c r="H8" i="14" s="1"/>
  <c r="K7" i="11" s="1"/>
  <c r="J52" i="14"/>
  <c r="F8" i="14" s="1"/>
  <c r="E7" i="11" s="1"/>
  <c r="J72" i="14"/>
  <c r="G8" i="14" s="1"/>
  <c r="H7" i="11" s="1"/>
  <c r="H32" i="14"/>
  <c r="H34" i="14" s="1"/>
  <c r="N7" i="11" l="1"/>
  <c r="K8" i="14"/>
  <c r="C7" i="11"/>
  <c r="D7" i="11" s="1"/>
  <c r="I7" i="11"/>
  <c r="H72" i="14"/>
  <c r="H74" i="14" s="1"/>
  <c r="H52" i="14"/>
  <c r="H54" i="14" s="1"/>
  <c r="F7" i="11" l="1"/>
  <c r="J7" i="11" l="1"/>
  <c r="G7" i="11"/>
  <c r="L7" i="11" l="1"/>
  <c r="R28" i="14"/>
  <c r="R23" i="14"/>
  <c r="R24" i="14"/>
  <c r="R31" i="14"/>
  <c r="R64" i="14"/>
  <c r="R71" i="14"/>
  <c r="R30" i="14"/>
  <c r="R25" i="14"/>
  <c r="R26" i="14"/>
  <c r="R27" i="14"/>
  <c r="G32" i="14"/>
  <c r="M7" i="11" l="1"/>
  <c r="P7" i="11" s="1"/>
  <c r="O7" i="11"/>
  <c r="B6" i="11"/>
  <c r="R66" i="14"/>
  <c r="R67" i="14"/>
  <c r="R63" i="14"/>
  <c r="R70" i="14"/>
  <c r="R68" i="14"/>
  <c r="E32" i="14"/>
  <c r="E34" i="14" s="1"/>
  <c r="E13" i="14"/>
  <c r="G72" i="14"/>
  <c r="R65" i="14"/>
  <c r="E27" i="11" l="1"/>
  <c r="G7" i="14"/>
  <c r="H6" i="11" s="1"/>
  <c r="C6" i="11"/>
  <c r="E72" i="14"/>
  <c r="E74" i="14" s="1"/>
  <c r="G13" i="14" l="1"/>
  <c r="E41" i="11"/>
  <c r="E31" i="11"/>
  <c r="I6" i="11"/>
  <c r="J6" i="11" s="1"/>
  <c r="F27" i="11"/>
  <c r="D6" i="11"/>
  <c r="D27" i="11" l="1"/>
  <c r="D41" i="11" s="1"/>
  <c r="D31" i="11"/>
  <c r="I31" i="11" s="1"/>
  <c r="N29" i="11" s="1"/>
  <c r="F41" i="11"/>
  <c r="F31" i="11"/>
  <c r="I27" i="11" l="1"/>
  <c r="N27" i="11" s="1"/>
  <c r="K32" i="14" l="1"/>
  <c r="M19" i="14"/>
  <c r="K34" i="14" l="1"/>
  <c r="R34" i="14" s="1"/>
  <c r="M92" i="14"/>
  <c r="K92" i="14"/>
  <c r="K94" i="14" s="1"/>
  <c r="R79" i="14"/>
  <c r="K52" i="14"/>
  <c r="K54" i="14" s="1"/>
  <c r="R39" i="14"/>
  <c r="M52" i="14"/>
  <c r="F9" i="14" s="1"/>
  <c r="E8" i="11" s="1"/>
  <c r="M32" i="14"/>
  <c r="E9" i="14" s="1"/>
  <c r="R19" i="14"/>
  <c r="R32" i="14" s="1"/>
  <c r="H9" i="14" l="1"/>
  <c r="K8" i="11" s="1"/>
  <c r="E34" i="11" s="1"/>
  <c r="E44" i="11" s="1"/>
  <c r="B8" i="11"/>
  <c r="K9" i="14"/>
  <c r="M72" i="14"/>
  <c r="G9" i="14" s="1"/>
  <c r="K72" i="14"/>
  <c r="K74" i="14" s="1"/>
  <c r="R74" i="14" s="1"/>
  <c r="R59" i="14"/>
  <c r="R72" i="14" s="1"/>
  <c r="E14" i="14"/>
  <c r="E12" i="14"/>
  <c r="F14" i="14"/>
  <c r="K14" i="14" s="1"/>
  <c r="L8" i="11" l="1"/>
  <c r="F34" i="11" s="1"/>
  <c r="F44" i="11" s="1"/>
  <c r="H8" i="11"/>
  <c r="N8" i="11" s="1"/>
  <c r="B11" i="11"/>
  <c r="B58" i="11" s="1"/>
  <c r="G58" i="11" s="1"/>
  <c r="H14" i="14"/>
  <c r="C8" i="11"/>
  <c r="E28" i="11"/>
  <c r="G12" i="14"/>
  <c r="G14" i="14"/>
  <c r="F8" i="11"/>
  <c r="E30" i="11"/>
  <c r="M8" i="11" l="1"/>
  <c r="D34" i="11" s="1"/>
  <c r="J34" i="11" s="1"/>
  <c r="O30" i="11" s="1"/>
  <c r="C11" i="11"/>
  <c r="C17" i="11" s="1"/>
  <c r="I14" i="14"/>
  <c r="J14" i="14" s="1"/>
  <c r="E42" i="11"/>
  <c r="D8" i="11"/>
  <c r="F30" i="11"/>
  <c r="E32" i="11"/>
  <c r="H11" i="11"/>
  <c r="I8" i="11"/>
  <c r="O8" i="11" s="1"/>
  <c r="F28" i="11"/>
  <c r="G8" i="11"/>
  <c r="D30" i="11" s="1"/>
  <c r="B17" i="11"/>
  <c r="D44" i="11" l="1"/>
  <c r="D28" i="11"/>
  <c r="D42" i="11" s="1"/>
  <c r="D11" i="11"/>
  <c r="D17" i="11" s="1"/>
  <c r="B19" i="11"/>
  <c r="B60" i="11"/>
  <c r="F42" i="11"/>
  <c r="F32" i="11"/>
  <c r="I11" i="11"/>
  <c r="C19" i="11" s="1"/>
  <c r="J8" i="11"/>
  <c r="G60" i="11" l="1"/>
  <c r="P8" i="11"/>
  <c r="D32" i="11"/>
  <c r="J32" i="11" s="1"/>
  <c r="O29" i="11" s="1"/>
  <c r="P29" i="11" s="1"/>
  <c r="J42" i="11"/>
  <c r="J11" i="11"/>
  <c r="D19" i="11" s="1"/>
  <c r="J28" i="11"/>
  <c r="J30" i="11"/>
  <c r="O28" i="11" s="1"/>
  <c r="J35" i="11" l="1"/>
  <c r="O27" i="11"/>
  <c r="J44" i="11"/>
  <c r="O31" i="11" l="1"/>
  <c r="P27" i="11"/>
  <c r="G43" i="14"/>
  <c r="V23" i="14" s="1"/>
  <c r="R80" i="14" l="1"/>
  <c r="R43" i="14"/>
  <c r="G44" i="14"/>
  <c r="V24" i="14" s="1"/>
  <c r="R81" i="14" l="1"/>
  <c r="R44" i="14"/>
  <c r="E52" i="14"/>
  <c r="E54" i="14" s="1"/>
  <c r="R54" i="14" s="1"/>
  <c r="G50" i="14"/>
  <c r="R82" i="14"/>
  <c r="G47" i="14"/>
  <c r="G46" i="14"/>
  <c r="G51" i="14"/>
  <c r="G48" i="14"/>
  <c r="G49" i="14"/>
  <c r="G45" i="14"/>
  <c r="R50" i="14" l="1"/>
  <c r="V30" i="14"/>
  <c r="R51" i="14"/>
  <c r="V31" i="14"/>
  <c r="R46" i="14"/>
  <c r="V26" i="14"/>
  <c r="R47" i="14"/>
  <c r="V27" i="14"/>
  <c r="R49" i="14"/>
  <c r="V29" i="14"/>
  <c r="R45" i="14"/>
  <c r="V25" i="14"/>
  <c r="R48" i="14"/>
  <c r="V28" i="14"/>
  <c r="R88" i="14"/>
  <c r="R87" i="14"/>
  <c r="R91" i="14"/>
  <c r="G52" i="14"/>
  <c r="F7" i="14" s="1"/>
  <c r="R52" i="14" l="1"/>
  <c r="K7" i="14"/>
  <c r="R90" i="14"/>
  <c r="E92" i="14"/>
  <c r="E94" i="14" s="1"/>
  <c r="R94" i="14" s="1"/>
  <c r="R86" i="14"/>
  <c r="G92" i="14"/>
  <c r="R89" i="14"/>
  <c r="F13" i="14"/>
  <c r="F12" i="14"/>
  <c r="K12" i="14" s="1"/>
  <c r="E6" i="11"/>
  <c r="H7" i="14" l="1"/>
  <c r="F6" i="11"/>
  <c r="E11" i="11"/>
  <c r="E29" i="11"/>
  <c r="R92" i="14"/>
  <c r="K13" i="14"/>
  <c r="H12" i="14" l="1"/>
  <c r="H13" i="14"/>
  <c r="I13" i="14" s="1"/>
  <c r="J13" i="14" s="1"/>
  <c r="K6" i="11"/>
  <c r="E33" i="11" s="1"/>
  <c r="E43" i="11" s="1"/>
  <c r="G6" i="11"/>
  <c r="G11" i="11" s="1"/>
  <c r="D18" i="11" s="1"/>
  <c r="B59" i="11"/>
  <c r="B18" i="11"/>
  <c r="F29" i="11"/>
  <c r="F11" i="11"/>
  <c r="C18" i="11" s="1"/>
  <c r="J12" i="14" l="1"/>
  <c r="N11" i="11"/>
  <c r="E35" i="11"/>
  <c r="K11" i="11"/>
  <c r="B20" i="11" s="1"/>
  <c r="B21" i="11" s="1"/>
  <c r="L6" i="11"/>
  <c r="O6" i="11" s="1"/>
  <c r="O11" i="11" s="1"/>
  <c r="G59" i="11"/>
  <c r="D29" i="11"/>
  <c r="I41" i="11"/>
  <c r="B61" i="11" l="1"/>
  <c r="C62" i="11" s="1"/>
  <c r="G62" i="11" s="1"/>
  <c r="L11" i="11"/>
  <c r="C20" i="11" s="1"/>
  <c r="C21" i="11" s="1"/>
  <c r="M6" i="11"/>
  <c r="F33" i="11"/>
  <c r="D22" i="11"/>
  <c r="I29" i="11"/>
  <c r="B63" i="11" l="1"/>
  <c r="C61" i="11"/>
  <c r="C63" i="11" s="1"/>
  <c r="F43" i="11"/>
  <c r="F35" i="11"/>
  <c r="D33" i="11"/>
  <c r="P6" i="11"/>
  <c r="P11" i="11" s="1"/>
  <c r="M11" i="11"/>
  <c r="D20" i="11" s="1"/>
  <c r="D21" i="11" s="1"/>
  <c r="B50" i="11" s="1"/>
  <c r="N28" i="11"/>
  <c r="P28" i="11" s="1"/>
  <c r="G61" i="11" l="1"/>
  <c r="F50" i="11"/>
  <c r="F51" i="11" s="1"/>
  <c r="F52" i="11" s="1"/>
  <c r="E60" i="11" s="1"/>
  <c r="D50" i="11"/>
  <c r="D51" i="11" s="1"/>
  <c r="D52" i="11" s="1"/>
  <c r="D58" i="11" s="1"/>
  <c r="F58" i="11" s="1"/>
  <c r="I33" i="11"/>
  <c r="D43" i="11"/>
  <c r="I43" i="11" s="1"/>
  <c r="D35" i="11"/>
  <c r="B51" i="11"/>
  <c r="E58" i="11" l="1"/>
  <c r="E59" i="11"/>
  <c r="E61" i="11"/>
  <c r="E62" i="11"/>
  <c r="D62" i="11"/>
  <c r="F62" i="11" s="1"/>
  <c r="D60" i="11"/>
  <c r="F60" i="11" s="1"/>
  <c r="D61" i="11"/>
  <c r="F61" i="11" s="1"/>
  <c r="D59" i="11"/>
  <c r="F59" i="11" s="1"/>
  <c r="N30" i="11"/>
  <c r="I35" i="11"/>
  <c r="K35" i="11" s="1"/>
  <c r="E63" i="11" l="1"/>
  <c r="D63" i="11"/>
  <c r="P30" i="11"/>
  <c r="N31" i="11"/>
  <c r="P31" i="11" s="1"/>
  <c r="C71" i="11" l="1"/>
  <c r="E71" i="11" s="1"/>
  <c r="B71" i="11" l="1"/>
</calcChain>
</file>

<file path=xl/sharedStrings.xml><?xml version="1.0" encoding="utf-8"?>
<sst xmlns="http://schemas.openxmlformats.org/spreadsheetml/2006/main" count="1073" uniqueCount="352">
  <si>
    <t>Servei</t>
  </si>
  <si>
    <t>Aplicació</t>
  </si>
  <si>
    <t>€ Manteniment correctiu</t>
  </si>
  <si>
    <t>h Manteniment correctiu</t>
  </si>
  <si>
    <t>Servei plec</t>
  </si>
  <si>
    <t>Perfil</t>
  </si>
  <si>
    <t>% dedicació</t>
  </si>
  <si>
    <t>Manteniment correctiu</t>
  </si>
  <si>
    <t>h OT</t>
  </si>
  <si>
    <t>€ OT</t>
  </si>
  <si>
    <t>DATA INICI NOUS SERVEIS</t>
  </si>
  <si>
    <t>Contracte</t>
  </si>
  <si>
    <t>Lot X</t>
  </si>
  <si>
    <t>Manteniment recurrent</t>
  </si>
  <si>
    <t>h Manteniment recurrent</t>
  </si>
  <si>
    <t>€ Manteniment recurrent</t>
  </si>
  <si>
    <t>GR</t>
  </si>
  <si>
    <t>G0026</t>
  </si>
  <si>
    <t>G0004</t>
  </si>
  <si>
    <t>G0018</t>
  </si>
  <si>
    <t>Mediacloud</t>
  </si>
  <si>
    <t>G0074</t>
  </si>
  <si>
    <t>?</t>
  </si>
  <si>
    <t>SER0028</t>
  </si>
  <si>
    <t>SER0044</t>
  </si>
  <si>
    <t>SER0204</t>
  </si>
  <si>
    <t>SER0032</t>
  </si>
  <si>
    <t>SER0046</t>
  </si>
  <si>
    <t>SER0047</t>
  </si>
  <si>
    <t>SER0031</t>
  </si>
  <si>
    <t>SER0412</t>
  </si>
  <si>
    <t>SER0411</t>
  </si>
  <si>
    <t>SER0474</t>
  </si>
  <si>
    <t>SER0473</t>
  </si>
  <si>
    <t>SER0038</t>
  </si>
  <si>
    <t>SER0153</t>
  </si>
  <si>
    <t>SER0027</t>
  </si>
  <si>
    <t>SER0413</t>
  </si>
  <si>
    <t>SER0414</t>
  </si>
  <si>
    <t>SER0150</t>
  </si>
  <si>
    <t>APP0360-Inmagic</t>
  </si>
  <si>
    <t>APP0859-Unicorn-hyperion</t>
  </si>
  <si>
    <t>APP0868-Albala</t>
  </si>
  <si>
    <t>APP0262-eSubvencions</t>
  </si>
  <si>
    <t>APP0858-BCNROC</t>
  </si>
  <si>
    <t>APP0862-Gestió Actius</t>
  </si>
  <si>
    <t>APP0373-INFOLEX</t>
  </si>
  <si>
    <t>APP0865-Infolex de consulta</t>
  </si>
  <si>
    <t>APP0169-Consums energetics</t>
  </si>
  <si>
    <t>APP0421-Manteniment Edificis</t>
  </si>
  <si>
    <t>BKM</t>
  </si>
  <si>
    <t>APP0478-Organismes Municipals</t>
  </si>
  <si>
    <t>APP0860-SAP Subvencions</t>
  </si>
  <si>
    <t>APP0861-SAP Convenis</t>
  </si>
  <si>
    <t>APP0943-Expedient bustia etica</t>
  </si>
  <si>
    <t>APP0867-Recepció factura electrònica</t>
  </si>
  <si>
    <t>APP0864-Emissio factura electrònica</t>
  </si>
  <si>
    <t>APP0866-FENS</t>
  </si>
  <si>
    <t>APP0896-Gestió de bestretes</t>
  </si>
  <si>
    <t>APP0895-Expedients economics(core)</t>
  </si>
  <si>
    <t>APP0150-Compres</t>
  </si>
  <si>
    <t>APP0898-Autorització de viatges</t>
  </si>
  <si>
    <t>APP0176-COPERNICO</t>
  </si>
  <si>
    <t>APP0719-Digitalització actes del plenari</t>
  </si>
  <si>
    <t>APP0295-GASETA</t>
  </si>
  <si>
    <t>APP0668-Tauler d'Edictes</t>
  </si>
  <si>
    <t>APP0591-RIS Unions civils</t>
  </si>
  <si>
    <t>APP0233-eDecrets</t>
  </si>
  <si>
    <t>APP0942-eDecretIns</t>
  </si>
  <si>
    <t>APP0340-GPD</t>
  </si>
  <si>
    <t>APP0571-RecGUB</t>
  </si>
  <si>
    <t>APP0579-RIS centralitzat</t>
  </si>
  <si>
    <t>APP0341-GRA</t>
  </si>
  <si>
    <t>APP0702-VIPS</t>
  </si>
  <si>
    <t>APP0900 - ORGA</t>
  </si>
  <si>
    <t>APP0899 SIAP</t>
  </si>
  <si>
    <t>APP0896 VERDI</t>
  </si>
  <si>
    <t>APP0294-GALIOT consulta històric</t>
  </si>
  <si>
    <t>APP0592-RISPLUS</t>
  </si>
  <si>
    <t>APP0071-Autorització comissió de servei</t>
  </si>
  <si>
    <t>APP0102-CALIMA</t>
  </si>
  <si>
    <t>Governança de serveis i projectes</t>
  </si>
  <si>
    <t>Governança de gestió d'actius</t>
  </si>
  <si>
    <t>Bustia etica</t>
  </si>
  <si>
    <t>G0389</t>
  </si>
  <si>
    <t>G0080</t>
  </si>
  <si>
    <t>G0079</t>
  </si>
  <si>
    <t>G0024</t>
  </si>
  <si>
    <t>No</t>
  </si>
  <si>
    <t>Contrato a parte</t>
  </si>
  <si>
    <t>Producte</t>
  </si>
  <si>
    <t>INCLOURE PROCUCTE O LLICENCIA. Marca</t>
  </si>
  <si>
    <t>Queden fora els següents manteniments:</t>
  </si>
  <si>
    <t>Quden fora d'abast:</t>
  </si>
  <si>
    <t>Nou sistema d'alcaldia</t>
  </si>
  <si>
    <t>Nou registre d'interessos</t>
  </si>
  <si>
    <t>H0094</t>
  </si>
  <si>
    <t>G0519</t>
  </si>
  <si>
    <t>Projecte nou</t>
  </si>
  <si>
    <t>Nou expedient de bustia etica</t>
  </si>
  <si>
    <t>Nou organismes municipals</t>
  </si>
  <si>
    <t>Nou GRA</t>
  </si>
  <si>
    <t>2 lots!!</t>
  </si>
  <si>
    <t>Varia de molt poc</t>
  </si>
  <si>
    <t>GERÈNCIA DE RECURSOS (GR) LOT1 J2EE</t>
  </si>
  <si>
    <t>Glòria Santamaria</t>
  </si>
  <si>
    <t>S</t>
  </si>
  <si>
    <t>GERÈNCIA DE RECURSOS (GR) LOT2 SAP</t>
  </si>
  <si>
    <t>Preu/hora</t>
  </si>
  <si>
    <t>A partir de 16/05/2018</t>
  </si>
  <si>
    <t>h A partir 16/05/2018</t>
  </si>
  <si>
    <t>LOT 1</t>
  </si>
  <si>
    <t>CORR-RECU-OT</t>
  </si>
  <si>
    <t>TRANS</t>
  </si>
  <si>
    <t>LOT 2</t>
  </si>
  <si>
    <t>Data inici contracte</t>
  </si>
  <si>
    <t>Total</t>
  </si>
  <si>
    <t>Preu / hora /perfil</t>
  </si>
  <si>
    <t>Preu perfil tipus</t>
  </si>
  <si>
    <t>VE eventuals pròrrogues</t>
  </si>
  <si>
    <t>TOTAL</t>
  </si>
  <si>
    <t> TOTAL</t>
  </si>
  <si>
    <t>Import màxim ampliació (amb IVA)</t>
  </si>
  <si>
    <t>Import màxim disminució (amb IVA)</t>
  </si>
  <si>
    <t>Import total</t>
  </si>
  <si>
    <t>Import net</t>
  </si>
  <si>
    <t>IVA 21%</t>
  </si>
  <si>
    <t>Any</t>
  </si>
  <si>
    <t>Pressupost net</t>
  </si>
  <si>
    <t>IVA</t>
  </si>
  <si>
    <t>Distribució de pressupost per any</t>
  </si>
  <si>
    <t>Distribució de pressupost per any i per servei</t>
  </si>
  <si>
    <t>Modificacions de contracte: ampliació / disminució</t>
  </si>
  <si>
    <t>Serveis</t>
  </si>
  <si>
    <t>VEC</t>
  </si>
  <si>
    <t>IT Manteniment correctiu</t>
  </si>
  <si>
    <t>IT  Manteniment recurrent</t>
  </si>
  <si>
    <t>Import total licitació</t>
  </si>
  <si>
    <t>Codi Aplicació</t>
  </si>
  <si>
    <t>Data inici servei</t>
  </si>
  <si>
    <t>Nom Aplicació</t>
  </si>
  <si>
    <t>Total import net</t>
  </si>
  <si>
    <t>Total IVA 21%</t>
  </si>
  <si>
    <t>Total import contracte</t>
  </si>
  <si>
    <t>% Ampliació sobre import del contracte</t>
  </si>
  <si>
    <t>% Disminució sobre import del contracte</t>
  </si>
  <si>
    <t>€ Import TOTAL</t>
  </si>
  <si>
    <t xml:space="preserve"> </t>
  </si>
  <si>
    <t>36 mesos</t>
  </si>
  <si>
    <t>Data fi del contracte</t>
  </si>
  <si>
    <t>Data inici possible pròrroga</t>
  </si>
  <si>
    <t xml:space="preserve">Serveis Transversals de Manteniment </t>
  </si>
  <si>
    <t>Serveis d’evolutius recurrents</t>
  </si>
  <si>
    <t>PT  Evolutius recurrents</t>
  </si>
  <si>
    <t>€ Evolutius recurrents</t>
  </si>
  <si>
    <t xml:space="preserve">TT Serveis Transversals de Manteniment </t>
  </si>
  <si>
    <t>€ STM</t>
  </si>
  <si>
    <t>CÀLCUL COSTOS DIRECTES I INDIRECTES PEL PROJECTE</t>
  </si>
  <si>
    <t>Salari 
Brut</t>
  </si>
  <si>
    <t>Costos directes:</t>
  </si>
  <si>
    <t>Costos salarials - Salari Brut</t>
  </si>
  <si>
    <t>TOTAL (Suma costos directes)</t>
  </si>
  <si>
    <t>Costos indirectes:</t>
  </si>
  <si>
    <t>Import €/hora amb IVA</t>
  </si>
  <si>
    <t>Preu/hora IVA exclòs</t>
  </si>
  <si>
    <t>Import Total IVA inclòs</t>
  </si>
  <si>
    <t>Import Total IVA exclòs</t>
  </si>
  <si>
    <t>Període</t>
  </si>
  <si>
    <t>Capítol</t>
  </si>
  <si>
    <t>II</t>
  </si>
  <si>
    <t>VI</t>
  </si>
  <si>
    <t>de l'1-1 al 31-12</t>
  </si>
  <si>
    <t>  </t>
  </si>
  <si>
    <t>Causes previstes de modificació</t>
  </si>
  <si>
    <t>Import contracte (IVA inclòs)</t>
  </si>
  <si>
    <t xml:space="preserve">Modificacions per augment o disminució de volumetries en Serveis/Aplicacions </t>
  </si>
  <si>
    <t>IVA EXCLÒS</t>
  </si>
  <si>
    <t>VE prestació</t>
  </si>
  <si>
    <t>VE modificacions contracte amb increment de cost previstes</t>
  </si>
  <si>
    <t>VE modificacions contracte amb disminució de cost previstes</t>
  </si>
  <si>
    <t>SUMA</t>
  </si>
  <si>
    <t>Marges possibles solvènvia</t>
  </si>
  <si>
    <t>Solvència tècnica</t>
  </si>
  <si>
    <t>Anys de contracte</t>
  </si>
  <si>
    <t>ACONSELLABLE</t>
  </si>
  <si>
    <t>MÀXIM</t>
  </si>
  <si>
    <t>MÍNIM</t>
  </si>
  <si>
    <t>1,5 x VEC / anys de contracte</t>
  </si>
  <si>
    <t>1,5 x VEC</t>
  </si>
  <si>
    <t>2/3 VEC / anys de contracte</t>
  </si>
  <si>
    <t>FTE</t>
  </si>
  <si>
    <t>C2</t>
  </si>
  <si>
    <t>C6</t>
  </si>
  <si>
    <t>2 transició</t>
  </si>
  <si>
    <t>34 servei</t>
  </si>
  <si>
    <t>CAP 2</t>
  </si>
  <si>
    <t>CAP 6</t>
  </si>
  <si>
    <t>Llicències</t>
  </si>
  <si>
    <t>Data final màxima possible pròrroga</t>
  </si>
  <si>
    <t>Import 2027</t>
  </si>
  <si>
    <t>Import 2028</t>
  </si>
  <si>
    <t>ANY 2027</t>
  </si>
  <si>
    <t>Pròrroga</t>
  </si>
  <si>
    <t>Solvència econòmica</t>
  </si>
  <si>
    <t>TOTAL SALARI BRUT</t>
  </si>
  <si>
    <t>COSTOS TGSS 34 % + Costos formació i prevenció 1%</t>
  </si>
  <si>
    <t>DESPESES GENERALS D'ESTRUCTURA 15 %</t>
  </si>
  <si>
    <t>BENEFICI INDUSTRIAL 10 %</t>
  </si>
  <si>
    <t>TOTAL SALARI ANUAL - 1.800h CONVENI</t>
  </si>
  <si>
    <t>AREA GOVERN</t>
  </si>
  <si>
    <t>GERÈNCIA</t>
  </si>
  <si>
    <t>CODI TRACTAMENT</t>
  </si>
  <si>
    <t>NOM TRACTAMENT</t>
  </si>
  <si>
    <t>FINALITAT TRACTAMENT</t>
  </si>
  <si>
    <t>CESSIONS</t>
  </si>
  <si>
    <t>TRANSFERÈNCIES INTERNACIONALS</t>
  </si>
  <si>
    <t>AFECTATS</t>
  </si>
  <si>
    <t>LEGITIMACIÓ</t>
  </si>
  <si>
    <t>TIPOLOGIA DE DADES</t>
  </si>
  <si>
    <t>PROCEDÈNCIA</t>
  </si>
  <si>
    <t>TERMINI DE CONSERVACIÓ</t>
  </si>
  <si>
    <t>SEGURETAT</t>
  </si>
  <si>
    <t>3a Tin. ALCALDIA
Prevenció, Seguretat, Convivència i Règim Interior</t>
  </si>
  <si>
    <t>Gerència de Persones, Organització i Administració Electrònica</t>
  </si>
  <si>
    <t>Relacions sindicals</t>
  </si>
  <si>
    <t>Gestionar les relacions entre la representació dels/de les treballadors/es i l'Administració</t>
  </si>
  <si>
    <t>Comunicacions de dades a entitats de dret públic, Altres administracions i les establertes obligatòriament a la legislació vigent (Jutjats i tribunals i cossos i forces de seguretat)</t>
  </si>
  <si>
    <t>Personal municipal i el/la/els/les  seus/seves representants.</t>
  </si>
  <si>
    <t>Obligació legal del Responsable, RDLeg. 5/2015, pel qual s'aprova el text refós de la Llei de l'Estatut bàsic de l'empleat públic; Llei orgànica 11/1985, de 2 d'agost de Llibertat Sindical.</t>
  </si>
  <si>
    <t>Dades identificatives, dades personals, dades socials, dades professionals, dades ocupació laboral, dades econòmiques, imatges, dades afiliació sindical</t>
  </si>
  <si>
    <t>Procedència dades de la persona afectada</t>
  </si>
  <si>
    <t>Eliminació als 4 anys, tret el supòsit de conservació permanent (actes, acords, laudes arbitrals i composició d'òrgans de representació).</t>
  </si>
  <si>
    <t>Les mesures de seguretat implantades es corresponen amb les previstes a l’Annex II del Reial Decret 311/2022, de 3 de maig, pel que es regula l’Esquema Nacional de Seguretat (ENS) per a garantir la seguretat dels sistemes d’informació que donen suport als diferents tractaments de dades duts a terme per l’Ajuntament de Barcelona</t>
  </si>
  <si>
    <t>Convenis de pràctiques educatives</t>
  </si>
  <si>
    <t>Gestió de cooperació educativa</t>
  </si>
  <si>
    <t>Comunicacions de dades a entitats de dret públic, Altres administracions, centres educatius (FP dual) i les establertes obligatòriament a la legislació vigent (Jutjats i tribunals i cossos i forces de seguretat)</t>
  </si>
  <si>
    <t>Estudiants universitaris/es i de formació professional (modalitat dual)</t>
  </si>
  <si>
    <t>Contracte entre l'Ajuntament de Barcelona i l'afectat</t>
  </si>
  <si>
    <t>Dades identificatives, dades personals, dades professionals</t>
  </si>
  <si>
    <t>Procedència dades de la persona afectada, Procedència dades d'administracions públiques, Altres administracions públiques.</t>
  </si>
  <si>
    <t>Les vostres dades seran eliminades un cop complertes les obligacions legals derivades de la gestió de l’activitat.</t>
  </si>
  <si>
    <t>ENotificacions (notificacions electròniques)</t>
  </si>
  <si>
    <t>Gestió de les notificacions electròniques (mail o similar)</t>
  </si>
  <si>
    <t>Les establertes obligatòriament a la legislació vigent (Jutjats i tribunals i cossos i forces de seguretat)</t>
  </si>
  <si>
    <t>Persones que, en raó d'una tramitació municipal, han de rebre una notificació electrònica</t>
  </si>
  <si>
    <t>Consentiment informat, específic i explícit, Obligació legal del Responsable, Llei 39/2015 Llei de Procediment Administratiu Comú de les Administracions Públiques</t>
  </si>
  <si>
    <t>Dades identificatives</t>
  </si>
  <si>
    <t xml:space="preserve">Les vostres dades seran eliminades un cop complertes les obligacions legals derivades de la gestió de l’activitat.
</t>
  </si>
  <si>
    <t>Selecció de Personal</t>
  </si>
  <si>
    <t>Gestió dels processos de provisió i selecció (temporal i definitiva)</t>
  </si>
  <si>
    <t>Comunicacions de dades a entitats de dret públic, Comunicacions de dades a entitats privades, Altres Administracions i les establertes obligatòriament a la legislació vigent (Jutjats i tribunals i cossos i forces de seguretat)</t>
  </si>
  <si>
    <t>Personal municipal i ciutadans/es que es presenten a processos de selecció (oferta pública, promoció, provisió)</t>
  </si>
  <si>
    <t>Contracte entre l'Ajuntament de Barcelona i l'afectat, Obligació legal del Responsable, RDLeg. 5/2015, pel qual s'aprova el text refós de la Llei de l'Estatut bàsic de l'empleat públic</t>
  </si>
  <si>
    <t>Dades identificatives, dades personals, dades socials, dades professionals, dades ocupació laboral, dades comercials, dades econòmiques, imatges, dades infraccions penals, dades biomètriques, dades religió o filosofia, dades salut, dades violència de gènere, dades menors d'edat, dades altres tipus de  persones vulnerables</t>
  </si>
  <si>
    <t>Procedència dades de la persona afectada, Procedència dades d'administracions públiques, Procedència dades de registres públics, Altres AA.PP amb consentiment</t>
  </si>
  <si>
    <t>5 anys si no hi ha un recurs. Passa per la comissió de tria i eliminació.</t>
  </si>
  <si>
    <t>Seguretat i salut laboral</t>
  </si>
  <si>
    <t>Gestió dels aspectes de seguretat i salut laboral del personal municipal, seguiment dels processos d'incapacitat temporal per contingències comunes del personal municipal i aplicació dels protocols d'actuació en casos d'assetjament psicològic en el treball i assetjament sexual o per raó de sexe</t>
  </si>
  <si>
    <t>Comunicacions de dades a entitats de dret públic, Comunicacions de dades a entitats privades, Col·laboracions amb programes salut mental, proves vinculades a processos de selecció, programes de salut mental i les establertes obligatòriament a la legislació vigent (Jutjats i tribunals i cossos i forces de seguretat)</t>
  </si>
  <si>
    <t>El personal municipal afectat pel tractament varia segons la disciplina que es tracti: seguretat i salut laboral, inspecció mèdica o protocol d'assetjament sexual/per raó de sexe.</t>
  </si>
  <si>
    <t>Consentiment informat, específic i explícit, Contracte entre l'Ajuntament de Barcelona i l'afectat, Obligació legal del Responsable, Missió d'interès públic - exercici de poders públics, Llei 31/1995, de 8 de novembre, de prevenció de riscos laborals;  Llei orgànica 3/2007, 22 de març, per a la igualtat efectiva de dones i homes i Llei 17/2015, 21 juliol, d'igualtat efectiva de dones i homes</t>
  </si>
  <si>
    <t>Dades identificatives, dades personals, dades ocupació laboral, dades salut, dades vida sexual, dades violència de gènere, dades altres tipus de  persones vulnerables</t>
  </si>
  <si>
    <t>Procedència dades de la persona afectada, Procedència dades d'administracions públiques, ICAM, Agència de salut pública (ASPB), Consorci d'educació de Barcelona, Generalitat de Catalunya i també d'entitats privades</t>
  </si>
  <si>
    <t>El termini de conservació de les dades per part de les empreses adjudicatàries dels serveis de salut (servei de vigilància de la salut, servei d'inspecció mèdica, mútua d'accidents) està sotmès la vigència dels contractes corresponents i la legislació d'aplicació.</t>
  </si>
  <si>
    <t>Gestió ordinària del personal</t>
  </si>
  <si>
    <t>Gestionar els processos derivats de la relació de servei del personal, a fi de garantir l'efectivitat dels seus drets i deures, tant de caràcter econòmic com administratiu.</t>
  </si>
  <si>
    <t>Comunicacions de dades a entitats de dret públic, Comunicacions de dades a entitats privades, A efectes d'obligacions tributàries i de seguretat social, INSS,SEPE, administració de Justícia i mútues d'accidents de treball. Entitat bancària i entitat gestora del Pla de Pensions i les establertes obligatòriament a la legislació vigent (Jutjats i tribunals i cossos i forces de seguretat)</t>
  </si>
  <si>
    <t>Personal municipal, personal electe i assimilat i persones que formen part de les borses de treball. També dades de familiars necessàries per la gestió de permisos.</t>
  </si>
  <si>
    <t>Consentiment informat, específic i explícit, Contracte entre l'Ajuntament de Barcelona i l'afectat, Obligació legal del Responsable, RDLeg. 5/2015, pel qual s'aprova el text refós de la Llei de l'Estatut bàsic de l'empleat públic; RDLeg. 2/2015, de 23 d'octubre, pel qual s'aprova el text refós de la Llei de l'Estatut dels treballadors</t>
  </si>
  <si>
    <t>Dades identificatives, dades personals, dades socials, dades professionals, dades ocupació laboral, dades comercials, dades econòmiques, imatges, veu, dades infraccions penals, dades salut, dades afiliació sindical, dades violència de gènere, dades menors d'edat, dades altres tipus de  persones vulnerables</t>
  </si>
  <si>
    <t>Procedència dades de la persona afectada, Procedència dades d'administracions públiques, Sistema informàtic de gestió de personal</t>
  </si>
  <si>
    <t>Compliment de l'establert a les taules de conservació de l'arxiu. També per disposar de la documentació en cas d'impugnació (administrativa o judicial) o de satisfacció del dret d'accés a informació pública.</t>
  </si>
  <si>
    <t>Col·laboradors i formadors externs</t>
  </si>
  <si>
    <t>Gestionar les dades dels col·laboradors i formadors externs a l'Ajuntament</t>
  </si>
  <si>
    <t>Comunicacions de dades a entitats de dret públic, FEDAP o Escola d'Administració Pública de Catalunya i  les establertes obligatòriament a la legislació vigent (Jutjats i tribunals i cossos i forces de seguretat)</t>
  </si>
  <si>
    <t>Persones empleades per la corporació</t>
  </si>
  <si>
    <t>Dades identificatives, dades professionals, imatges, veu</t>
  </si>
  <si>
    <t>Les dades dels col·laboradors/formadors externs s'eliminen passats 6 anys.</t>
  </si>
  <si>
    <t>Import 2029</t>
  </si>
  <si>
    <t>Gestió de peticions</t>
  </si>
  <si>
    <t>Gestió de canvis i desplegaments</t>
  </si>
  <si>
    <t>Gestió de problemes</t>
  </si>
  <si>
    <t>Gestió de la disponibilitat</t>
  </si>
  <si>
    <t>Gestió de la configuració (CMDB)</t>
  </si>
  <si>
    <t>SER0316</t>
  </si>
  <si>
    <t>SER0236</t>
  </si>
  <si>
    <t>SER0237</t>
  </si>
  <si>
    <t>SER0617</t>
  </si>
  <si>
    <t>SER0230</t>
  </si>
  <si>
    <t>APP0952</t>
  </si>
  <si>
    <t>APP0949</t>
  </si>
  <si>
    <t>APP0923</t>
  </si>
  <si>
    <t>CMDB</t>
  </si>
  <si>
    <t>APP0965</t>
  </si>
  <si>
    <t>SER0142</t>
  </si>
  <si>
    <t>APP0921</t>
  </si>
  <si>
    <t>APP0953</t>
  </si>
  <si>
    <t>APP1007</t>
  </si>
  <si>
    <t>APP0924</t>
  </si>
  <si>
    <t>APP0919</t>
  </si>
  <si>
    <t>ANY 2028</t>
  </si>
  <si>
    <t>ANY 2029</t>
  </si>
  <si>
    <t>1 any sense iva</t>
  </si>
  <si>
    <t>ANY 2026</t>
  </si>
  <si>
    <t>Import 2026</t>
  </si>
  <si>
    <t>de l'1-7 al 31-12</t>
  </si>
  <si>
    <t>de l'1-1 al 30-6</t>
  </si>
  <si>
    <t>AM Easyvista (3 anys + 1 any)</t>
  </si>
  <si>
    <t>Gestió d’incidències</t>
  </si>
  <si>
    <t>SER0750</t>
  </si>
  <si>
    <t>Portal d’Autoservei TIC</t>
  </si>
  <si>
    <t>SER0274</t>
  </si>
  <si>
    <t>Plataforma easyvista</t>
  </si>
  <si>
    <t>SER0240</t>
  </si>
  <si>
    <t>Gestió de la millora contínua</t>
  </si>
  <si>
    <t>SER0234</t>
  </si>
  <si>
    <t>Gestió del coneixement</t>
  </si>
  <si>
    <t>SER0649</t>
  </si>
  <si>
    <t>Gestió de peticions de servei</t>
  </si>
  <si>
    <t>Gestió de peticions de canvi</t>
  </si>
  <si>
    <t>GPiC</t>
  </si>
  <si>
    <t>APP1272</t>
  </si>
  <si>
    <t>Informes i quadres de comandament de gestió de serveis</t>
  </si>
  <si>
    <t>APP1270</t>
  </si>
  <si>
    <t>APP1271</t>
  </si>
  <si>
    <t>SER0759</t>
  </si>
  <si>
    <t>SER0238</t>
  </si>
  <si>
    <t>APP1273</t>
  </si>
  <si>
    <t>Gestió financera de l'IMI (Pressupost i Contractació)</t>
  </si>
  <si>
    <t>Costos salarials - Seguretat Social (34%)</t>
  </si>
  <si>
    <t>Gestió de serveis TIC</t>
  </si>
  <si>
    <t>Portal de serveis TIC</t>
  </si>
  <si>
    <t>70% de la anualitat mitjana del VEC (4 anys de contracte en 5 anualitats)</t>
  </si>
  <si>
    <t>Altres</t>
  </si>
  <si>
    <t>Costos formació i prevenció (1%)</t>
  </si>
  <si>
    <t>Despeses generals d’estructura (15%)</t>
  </si>
  <si>
    <t>TOTAL (Suma costos directes + indirectes)</t>
  </si>
  <si>
    <t>Benefici industrial (10%)</t>
  </si>
  <si>
    <t>TOTAL DE COSTOS CONTRACTE</t>
  </si>
  <si>
    <t>IVA (21%)</t>
  </si>
  <si>
    <t xml:space="preserve">Analista programador/a PHP </t>
  </si>
  <si>
    <t>Analista programador/a BI</t>
  </si>
  <si>
    <t>Consultor/a sènior (Easyvista / Arquitecte)</t>
  </si>
  <si>
    <t>Coordinador/a del contracte/Cap de projecte/Responsable de seguretat</t>
  </si>
  <si>
    <t>(*) L'import total de l'IVA correspon al sumatori dels imports individuals detallats a la taula anterior (fila 11, columnes C, F, I, L, O) i no a l'aplicació directa de l'IVA actual del 21% sobre el pressupost net totalitzat (files 17 a 20 columna B).</t>
  </si>
  <si>
    <t>Preu perfil IVA inclòs</t>
  </si>
  <si>
    <t>mesos</t>
  </si>
  <si>
    <t>Data inici transició</t>
  </si>
  <si>
    <t>Mesos transició</t>
  </si>
  <si>
    <t>€ Transició (recurrent)</t>
  </si>
  <si>
    <t>*Ja inclòs a l'import de 
manteniment recurrent</t>
  </si>
  <si>
    <t>Mitja entre la solvència aconsellable i l'import d'una anualitat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</si>
</sst>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0.00\ &quot;€&quot;;[Red]\-#,##0.00\ &quot;€&quot;"/>
    <numFmt numFmtId="44" formatCode="_-* #,##0.00\ &quot;€&quot;_-;\-* #,##0.00\ &quot;€&quot;_-;_-* &quot;-&quot;??\ &quot;€&quot;_-;_-@_-"/>
    <numFmt numFmtId="164" formatCode="_-* #,##0.00\ _€_-;\-* #,##0.00\ _€_-;_-* &quot;-&quot;??\ _€_-;_-@_-"/>
    <numFmt numFmtId="165" formatCode="#,##0.00\ &quot;€&quot;"/>
    <numFmt numFmtId="166" formatCode="_-* #,##0.00\ [$€-403]_-;\-* #,##0.00\ [$€-403]_-;_-* &quot;-&quot;??\ [$€-403]_-;_-@_-"/>
    <numFmt numFmtId="167" formatCode="#,##0.00_ ;[Red]\-#,##0.00\ "/>
    <numFmt numFmtId="168" formatCode="#,##0.0000"/>
    <numFmt numFmtId="169" formatCode="#,##0.00&quot;€&quot;"/>
    <numFmt numFmtId="170" formatCode="#,##0.000000"/>
    <numFmt numFmtId="171" formatCode="0.000000"/>
    <numFmt numFmtId="172" formatCode="_-* #,##0.00&quot; €&quot;_-;\-* #,##0.00&quot; €&quot;_-;_-* \-??&quot; €&quot;_-;_-@_-"/>
  </numFmts>
  <fonts count="46">
    <font>
      <sz val="11"/>
      <color theme="1"/>
      <name val="Calibri"/>
      <family val="2"/>
      <scheme val="minor"/>
    </font>
    <font>
      <b/>
      <sz val="11"/>
      <color theme="1"/>
      <name val="Calibri"/>
      <family val="2"/>
      <scheme val="minor"/>
    </font>
    <font>
      <sz val="12"/>
      <color theme="0"/>
      <name val="Calibri"/>
      <family val="2"/>
      <scheme val="minor"/>
    </font>
    <font>
      <sz val="11"/>
      <color theme="1"/>
      <name val="Calibri"/>
      <family val="2"/>
      <scheme val="minor"/>
    </font>
    <font>
      <sz val="11"/>
      <color theme="1"/>
      <name val="Calibri"/>
      <family val="2"/>
    </font>
    <font>
      <b/>
      <sz val="12"/>
      <color theme="1"/>
      <name val="Calibri"/>
      <family val="2"/>
      <scheme val="minor"/>
    </font>
    <font>
      <b/>
      <sz val="11"/>
      <color theme="0"/>
      <name val="Calibri"/>
      <family val="2"/>
      <scheme val="minor"/>
    </font>
    <font>
      <sz val="11"/>
      <color theme="0"/>
      <name val="Calibri"/>
      <family val="2"/>
      <scheme val="minor"/>
    </font>
    <font>
      <b/>
      <sz val="12"/>
      <color theme="0"/>
      <name val="Calibri"/>
      <family val="2"/>
      <scheme val="minor"/>
    </font>
    <font>
      <sz val="11"/>
      <color theme="1"/>
      <name val="Calibri"/>
      <family val="2"/>
      <scheme val="minor"/>
    </font>
    <font>
      <b/>
      <sz val="11"/>
      <color theme="1"/>
      <name val="Calibri"/>
      <family val="2"/>
      <scheme val="minor"/>
    </font>
    <font>
      <b/>
      <sz val="11"/>
      <name val="Calibri"/>
      <family val="2"/>
      <scheme val="minor"/>
    </font>
    <font>
      <b/>
      <sz val="14"/>
      <color theme="0"/>
      <name val="Calibri"/>
      <family val="2"/>
      <scheme val="minor"/>
    </font>
    <font>
      <b/>
      <sz val="10"/>
      <color theme="1"/>
      <name val="Calibri"/>
      <family val="2"/>
      <scheme val="minor"/>
    </font>
    <font>
      <sz val="10"/>
      <color theme="1"/>
      <name val="Calibri"/>
      <family val="2"/>
      <scheme val="minor"/>
    </font>
    <font>
      <b/>
      <sz val="10"/>
      <color theme="0"/>
      <name val="Calibri"/>
      <family val="2"/>
      <scheme val="minor"/>
    </font>
    <font>
      <b/>
      <sz val="10"/>
      <color rgb="FFFFFFFF"/>
      <name val="Calibri"/>
      <family val="2"/>
      <scheme val="minor"/>
    </font>
    <font>
      <b/>
      <sz val="10"/>
      <color rgb="FF000000"/>
      <name val="Calibri"/>
      <family val="2"/>
      <scheme val="minor"/>
    </font>
    <font>
      <sz val="10"/>
      <color rgb="FF000000"/>
      <name val="Calibri"/>
      <family val="2"/>
      <scheme val="minor"/>
    </font>
    <font>
      <b/>
      <sz val="10"/>
      <color rgb="FFFFFFFF"/>
      <name val="Calibri"/>
      <family val="2"/>
    </font>
    <font>
      <sz val="10"/>
      <color theme="1"/>
      <name val="Calibri"/>
      <family val="2"/>
    </font>
    <font>
      <sz val="10"/>
      <color rgb="FF000000"/>
      <name val="Calibri"/>
      <family val="2"/>
    </font>
    <font>
      <b/>
      <sz val="10"/>
      <color theme="1"/>
      <name val="Calibri"/>
      <family val="2"/>
    </font>
    <font>
      <b/>
      <sz val="10"/>
      <color theme="0"/>
      <name val="Calibri"/>
      <family val="2"/>
    </font>
    <font>
      <b/>
      <sz val="10"/>
      <name val="Calibri"/>
      <family val="2"/>
    </font>
    <font>
      <sz val="11"/>
      <color rgb="FF1F497D"/>
      <name val="Calibri"/>
      <family val="2"/>
      <scheme val="minor"/>
    </font>
    <font>
      <b/>
      <sz val="10"/>
      <color rgb="FFFF0000"/>
      <name val="Calibri"/>
      <family val="2"/>
      <scheme val="minor"/>
    </font>
    <font>
      <b/>
      <sz val="11"/>
      <color rgb="FF1F497D"/>
      <name val="Calibri"/>
      <family val="2"/>
      <scheme val="minor"/>
    </font>
    <font>
      <sz val="10"/>
      <name val="Calibri"/>
      <family val="2"/>
      <scheme val="minor"/>
    </font>
    <font>
      <sz val="11"/>
      <name val="Calibri"/>
      <family val="2"/>
      <scheme val="minor"/>
    </font>
    <font>
      <sz val="11"/>
      <name val="Calibri"/>
      <family val="2"/>
    </font>
    <font>
      <b/>
      <sz val="11"/>
      <color rgb="FF0000FF"/>
      <name val="Calibri"/>
      <family val="2"/>
    </font>
    <font>
      <sz val="11"/>
      <color rgb="FF0000FF"/>
      <name val="Calibri"/>
      <family val="2"/>
    </font>
    <font>
      <b/>
      <sz val="12"/>
      <color theme="0"/>
      <name val="Calibri"/>
      <family val="2"/>
    </font>
    <font>
      <sz val="10"/>
      <color rgb="FF000000"/>
      <name val="Arial"/>
      <family val="2"/>
    </font>
    <font>
      <b/>
      <sz val="10"/>
      <name val="Calibri"/>
      <family val="2"/>
      <scheme val="minor"/>
    </font>
    <font>
      <b/>
      <sz val="11"/>
      <color theme="0"/>
      <name val="Calibri"/>
      <family val="2"/>
    </font>
    <font>
      <i/>
      <sz val="10"/>
      <color rgb="FF000000"/>
      <name val="Calibri"/>
      <family val="2"/>
    </font>
    <font>
      <sz val="11"/>
      <color rgb="FFFF0000"/>
      <name val="Calibri"/>
      <family val="2"/>
      <scheme val="minor"/>
    </font>
    <font>
      <sz val="11"/>
      <color theme="5" tint="-0.249977111117893"/>
      <name val="Calibri"/>
      <family val="2"/>
      <scheme val="minor"/>
    </font>
    <font>
      <b/>
      <sz val="11"/>
      <color theme="5" tint="-0.249977111117893"/>
      <name val="Calibri"/>
      <family val="2"/>
      <scheme val="minor"/>
    </font>
    <font>
      <sz val="11"/>
      <color rgb="FF000000"/>
      <name val="Calibri"/>
      <family val="2"/>
      <charset val="1"/>
    </font>
    <font>
      <sz val="9"/>
      <color theme="1"/>
      <name val="Arial"/>
      <family val="2"/>
    </font>
    <font>
      <b/>
      <sz val="11"/>
      <color rgb="FF000000"/>
      <name val="&quot;Calibri&quot;"/>
    </font>
    <font>
      <sz val="11"/>
      <name val="&quot;Calibri&quot;"/>
    </font>
    <font>
      <b/>
      <sz val="11"/>
      <name val="&quot;Calibri&quot;"/>
    </font>
  </fonts>
  <fills count="27">
    <fill>
      <patternFill patternType="none"/>
    </fill>
    <fill>
      <patternFill patternType="gray125"/>
    </fill>
    <fill>
      <patternFill patternType="solid">
        <fgColor theme="8"/>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2"/>
        <bgColor indexed="64"/>
      </patternFill>
    </fill>
    <fill>
      <patternFill patternType="solid">
        <fgColor rgb="FF00B0F0"/>
        <bgColor indexed="64"/>
      </patternFill>
    </fill>
    <fill>
      <patternFill patternType="solid">
        <fgColor theme="1"/>
        <bgColor indexed="64"/>
      </patternFill>
    </fill>
    <fill>
      <patternFill patternType="solid">
        <fgColor rgb="FFC00000"/>
        <bgColor indexed="64"/>
      </patternFill>
    </fill>
    <fill>
      <patternFill patternType="solid">
        <fgColor theme="1" tint="0.34998626667073579"/>
        <bgColor indexed="64"/>
      </patternFill>
    </fill>
    <fill>
      <patternFill patternType="solid">
        <fgColor theme="2" tint="-0.249977111117893"/>
        <bgColor indexed="64"/>
      </patternFill>
    </fill>
    <fill>
      <patternFill patternType="solid">
        <fgColor rgb="FFFFFF00"/>
        <bgColor indexed="64"/>
      </patternFill>
    </fill>
    <fill>
      <patternFill patternType="solid">
        <fgColor theme="2" tint="-0.499984740745262"/>
        <bgColor indexed="64"/>
      </patternFill>
    </fill>
    <fill>
      <patternFill patternType="solid">
        <fgColor theme="0"/>
        <bgColor indexed="64"/>
      </patternFill>
    </fill>
    <fill>
      <patternFill patternType="solid">
        <fgColor rgb="FFDDEBF7"/>
        <bgColor rgb="FFDDEBF7"/>
      </patternFill>
    </fill>
    <fill>
      <patternFill patternType="solid">
        <fgColor rgb="FFC0504D"/>
        <bgColor indexed="64"/>
      </patternFill>
    </fill>
    <fill>
      <patternFill patternType="solid">
        <fgColor theme="4" tint="0.79998168889431442"/>
        <bgColor indexed="64"/>
      </patternFill>
    </fill>
    <fill>
      <patternFill patternType="solid">
        <fgColor rgb="FFE6B8B7"/>
        <bgColor indexed="64"/>
      </patternFill>
    </fill>
    <fill>
      <patternFill patternType="solid">
        <fgColor rgb="FF00B050"/>
        <bgColor indexed="64"/>
      </patternFill>
    </fill>
    <fill>
      <patternFill patternType="solid">
        <fgColor rgb="FFD9D9D9"/>
        <bgColor rgb="FFD9D9D9"/>
      </patternFill>
    </fill>
    <fill>
      <patternFill patternType="solid">
        <fgColor rgb="FF92D050"/>
        <bgColor indexed="64"/>
      </patternFill>
    </fill>
  </fills>
  <borders count="29">
    <border>
      <left/>
      <right/>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2"/>
      </left>
      <right style="thin">
        <color theme="2"/>
      </right>
      <top style="thin">
        <color theme="2"/>
      </top>
      <bottom style="thin">
        <color theme="2"/>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theme="2"/>
      </right>
      <top style="thin">
        <color theme="2"/>
      </top>
      <bottom style="thin">
        <color theme="2"/>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theme="2" tint="-9.9978637043366805E-2"/>
      </left>
      <right/>
      <top style="thin">
        <color theme="2" tint="-9.9978637043366805E-2"/>
      </top>
      <bottom style="thin">
        <color theme="2" tint="-9.9978637043366805E-2"/>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rgb="FF000000"/>
      </left>
      <right/>
      <top style="thin">
        <color rgb="FF000000"/>
      </top>
      <bottom style="thin">
        <color rgb="FF000000"/>
      </bottom>
      <diagonal/>
    </border>
    <border>
      <left style="thin">
        <color theme="2"/>
      </left>
      <right/>
      <top style="thin">
        <color theme="2"/>
      </top>
      <bottom style="thin">
        <color theme="2"/>
      </bottom>
      <diagonal/>
    </border>
  </borders>
  <cellStyleXfs count="15">
    <xf numFmtId="0" fontId="0" fillId="0" borderId="0"/>
    <xf numFmtId="44" fontId="3" fillId="0" borderId="0" applyFont="0" applyFill="0" applyBorder="0" applyAlignment="0" applyProtection="0"/>
    <xf numFmtId="9" fontId="3" fillId="0" borderId="0" applyFont="0" applyFill="0" applyBorder="0" applyAlignment="0" applyProtection="0"/>
    <xf numFmtId="44" fontId="34" fillId="0" borderId="0" applyFont="0" applyFill="0" applyBorder="0" applyAlignment="0" applyProtection="0"/>
    <xf numFmtId="0" fontId="34" fillId="0" borderId="0"/>
    <xf numFmtId="0" fontId="41" fillId="0" borderId="0"/>
    <xf numFmtId="164" fontId="41" fillId="0" borderId="0" applyFont="0" applyFill="0" applyBorder="0" applyAlignment="0" applyProtection="0"/>
    <xf numFmtId="172" fontId="41" fillId="0" borderId="0" applyBorder="0" applyProtection="0"/>
    <xf numFmtId="164" fontId="3" fillId="0" borderId="0" applyFont="0" applyFill="0" applyBorder="0" applyAlignment="0" applyProtection="0"/>
    <xf numFmtId="0" fontId="3" fillId="0" borderId="0"/>
    <xf numFmtId="0" fontId="3" fillId="0" borderId="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cellStyleXfs>
  <cellXfs count="283">
    <xf numFmtId="0" fontId="0" fillId="0" borderId="0" xfId="0"/>
    <xf numFmtId="0" fontId="1" fillId="3" borderId="0" xfId="0" applyFont="1" applyFill="1"/>
    <xf numFmtId="0" fontId="0" fillId="0" borderId="1" xfId="0" applyBorder="1" applyAlignment="1">
      <alignment horizontal="center" vertical="center"/>
    </xf>
    <xf numFmtId="0" fontId="0" fillId="0" borderId="0" xfId="0" applyAlignment="1">
      <alignment horizontal="center" vertical="center"/>
    </xf>
    <xf numFmtId="0" fontId="2" fillId="2" borderId="0" xfId="0" applyFont="1" applyFill="1" applyAlignment="1">
      <alignment horizontal="center" vertical="center" wrapText="1"/>
    </xf>
    <xf numFmtId="0" fontId="1" fillId="3" borderId="0" xfId="0" applyFont="1" applyFill="1" applyAlignment="1">
      <alignment vertical="center" wrapText="1"/>
    </xf>
    <xf numFmtId="0" fontId="2" fillId="2" borderId="0" xfId="0" applyFont="1" applyFill="1" applyAlignment="1">
      <alignment horizontal="center"/>
    </xf>
    <xf numFmtId="44" fontId="0" fillId="4" borderId="1" xfId="1" applyFont="1" applyFill="1" applyBorder="1" applyAlignment="1">
      <alignment horizontal="center" vertical="center"/>
    </xf>
    <xf numFmtId="0" fontId="0" fillId="5" borderId="0" xfId="0" applyFill="1" applyProtection="1">
      <protection hidden="1"/>
    </xf>
    <xf numFmtId="0" fontId="0" fillId="0" borderId="0" xfId="0" applyProtection="1">
      <protection hidden="1"/>
    </xf>
    <xf numFmtId="0" fontId="0" fillId="6" borderId="0" xfId="0" applyFill="1"/>
    <xf numFmtId="0" fontId="0" fillId="6" borderId="0" xfId="0" applyFill="1" applyProtection="1">
      <protection hidden="1"/>
    </xf>
    <xf numFmtId="44" fontId="0" fillId="6" borderId="0" xfId="1" applyFont="1" applyFill="1"/>
    <xf numFmtId="0" fontId="0" fillId="8" borderId="0" xfId="0" applyFill="1" applyProtection="1">
      <protection hidden="1"/>
    </xf>
    <xf numFmtId="0" fontId="0" fillId="9" borderId="0" xfId="0" applyFill="1" applyProtection="1">
      <protection hidden="1"/>
    </xf>
    <xf numFmtId="0" fontId="4" fillId="9" borderId="0" xfId="0" applyFont="1" applyFill="1"/>
    <xf numFmtId="0" fontId="0" fillId="9" borderId="0" xfId="0" applyFill="1"/>
    <xf numFmtId="0" fontId="4" fillId="5" borderId="0" xfId="0" applyFont="1" applyFill="1"/>
    <xf numFmtId="0" fontId="0" fillId="5" borderId="0" xfId="0" applyFill="1"/>
    <xf numFmtId="0" fontId="0" fillId="7" borderId="0" xfId="0" applyFill="1"/>
    <xf numFmtId="0" fontId="0" fillId="8" borderId="0" xfId="0" applyFill="1"/>
    <xf numFmtId="4" fontId="0" fillId="0" borderId="1" xfId="0" applyNumberFormat="1" applyBorder="1" applyAlignment="1">
      <alignment horizontal="center" vertical="center"/>
    </xf>
    <xf numFmtId="14" fontId="0" fillId="0" borderId="1" xfId="0" applyNumberFormat="1" applyBorder="1" applyAlignment="1">
      <alignment horizontal="center" vertical="center"/>
    </xf>
    <xf numFmtId="44" fontId="0" fillId="0" borderId="0" xfId="0" applyNumberFormat="1"/>
    <xf numFmtId="4" fontId="0" fillId="0" borderId="0" xfId="0" applyNumberFormat="1" applyAlignment="1">
      <alignment horizontal="center" vertical="center"/>
    </xf>
    <xf numFmtId="0" fontId="0" fillId="0" borderId="2" xfId="0" applyBorder="1"/>
    <xf numFmtId="166" fontId="0" fillId="0" borderId="2" xfId="0" applyNumberFormat="1" applyBorder="1"/>
    <xf numFmtId="166" fontId="5" fillId="0" borderId="2" xfId="0" applyNumberFormat="1" applyFont="1" applyBorder="1"/>
    <xf numFmtId="166" fontId="0" fillId="0" borderId="2" xfId="0" applyNumberFormat="1" applyBorder="1" applyAlignment="1">
      <alignment horizontal="center"/>
    </xf>
    <xf numFmtId="0" fontId="0" fillId="0" borderId="2" xfId="0" applyBorder="1" applyAlignment="1">
      <alignment horizontal="center"/>
    </xf>
    <xf numFmtId="14" fontId="0" fillId="0" borderId="2" xfId="0" applyNumberFormat="1" applyBorder="1" applyAlignment="1">
      <alignment horizontal="center"/>
    </xf>
    <xf numFmtId="14" fontId="1" fillId="0" borderId="2" xfId="0" applyNumberFormat="1" applyFont="1" applyBorder="1" applyAlignment="1">
      <alignment horizontal="center"/>
    </xf>
    <xf numFmtId="166" fontId="0" fillId="0" borderId="2" xfId="0" applyNumberFormat="1" applyBorder="1" applyAlignment="1">
      <alignment horizontal="left" wrapText="1"/>
    </xf>
    <xf numFmtId="4" fontId="1" fillId="0" borderId="0" xfId="0" applyNumberFormat="1" applyFont="1" applyAlignment="1">
      <alignment horizontal="center"/>
    </xf>
    <xf numFmtId="0" fontId="1" fillId="0" borderId="0" xfId="0" applyFont="1" applyAlignment="1">
      <alignment horizontal="center"/>
    </xf>
    <xf numFmtId="44" fontId="1" fillId="0" borderId="0" xfId="0" applyNumberFormat="1" applyFont="1" applyAlignment="1">
      <alignment horizontal="center"/>
    </xf>
    <xf numFmtId="44" fontId="1" fillId="4" borderId="1" xfId="1" applyFont="1" applyFill="1" applyBorder="1" applyAlignment="1">
      <alignment horizontal="center" vertical="center"/>
    </xf>
    <xf numFmtId="166" fontId="0" fillId="0" borderId="0" xfId="0" applyNumberFormat="1"/>
    <xf numFmtId="166" fontId="5" fillId="0" borderId="0" xfId="0" applyNumberFormat="1" applyFont="1"/>
    <xf numFmtId="166" fontId="0" fillId="0" borderId="0" xfId="0" applyNumberFormat="1" applyAlignment="1">
      <alignment horizontal="center"/>
    </xf>
    <xf numFmtId="0" fontId="0" fillId="0" borderId="0" xfId="0" applyAlignment="1">
      <alignment horizontal="center"/>
    </xf>
    <xf numFmtId="14" fontId="0" fillId="0" borderId="0" xfId="0" applyNumberFormat="1" applyAlignment="1">
      <alignment horizontal="center"/>
    </xf>
    <xf numFmtId="14" fontId="1" fillId="0" borderId="0" xfId="0" applyNumberFormat="1" applyFont="1" applyAlignment="1">
      <alignment horizontal="center"/>
    </xf>
    <xf numFmtId="166" fontId="0" fillId="0" borderId="0" xfId="0" applyNumberFormat="1" applyAlignment="1">
      <alignment horizontal="left" wrapText="1"/>
    </xf>
    <xf numFmtId="44" fontId="1" fillId="0" borderId="0" xfId="1" applyFont="1" applyAlignment="1">
      <alignment horizontal="center"/>
    </xf>
    <xf numFmtId="0" fontId="0" fillId="10" borderId="0" xfId="0" applyFill="1"/>
    <xf numFmtId="0" fontId="1" fillId="10" borderId="0" xfId="0" applyFont="1" applyFill="1" applyAlignment="1">
      <alignment horizontal="center"/>
    </xf>
    <xf numFmtId="167" fontId="0" fillId="0" borderId="0" xfId="0" applyNumberFormat="1"/>
    <xf numFmtId="167" fontId="0" fillId="11" borderId="0" xfId="0" applyNumberFormat="1" applyFill="1"/>
    <xf numFmtId="44" fontId="1" fillId="12" borderId="0" xfId="1" applyFont="1" applyFill="1"/>
    <xf numFmtId="168" fontId="1" fillId="0" borderId="0" xfId="0" applyNumberFormat="1" applyFont="1" applyAlignment="1">
      <alignment horizontal="center"/>
    </xf>
    <xf numFmtId="2" fontId="0" fillId="0" borderId="0" xfId="0" applyNumberFormat="1"/>
    <xf numFmtId="0" fontId="6" fillId="14" borderId="0" xfId="0" applyFont="1" applyFill="1" applyAlignment="1">
      <alignment horizontal="center" vertical="center"/>
    </xf>
    <xf numFmtId="0" fontId="9" fillId="0" borderId="0" xfId="0" applyFont="1" applyProtection="1">
      <protection locked="0"/>
    </xf>
    <xf numFmtId="0" fontId="9" fillId="0" borderId="0" xfId="0" applyFont="1" applyAlignment="1" applyProtection="1">
      <alignment wrapText="1"/>
      <protection locked="0"/>
    </xf>
    <xf numFmtId="0" fontId="9" fillId="0" borderId="0" xfId="0" applyFont="1"/>
    <xf numFmtId="2" fontId="9" fillId="0" borderId="0" xfId="0" applyNumberFormat="1" applyFont="1"/>
    <xf numFmtId="0" fontId="9" fillId="17" borderId="0" xfId="0" applyFont="1" applyFill="1"/>
    <xf numFmtId="165" fontId="9" fillId="0" borderId="0" xfId="0" applyNumberFormat="1" applyFont="1" applyAlignment="1">
      <alignment horizontal="right" vertical="center"/>
    </xf>
    <xf numFmtId="4" fontId="9" fillId="0" borderId="0" xfId="0" applyNumberFormat="1" applyFont="1" applyAlignment="1">
      <alignment horizontal="center" vertical="center"/>
    </xf>
    <xf numFmtId="4" fontId="9" fillId="0" borderId="6" xfId="0" applyNumberFormat="1" applyFont="1" applyBorder="1" applyAlignment="1">
      <alignment horizontal="center" vertical="center"/>
    </xf>
    <xf numFmtId="165" fontId="9" fillId="0" borderId="6" xfId="0" applyNumberFormat="1" applyFont="1" applyBorder="1" applyAlignment="1">
      <alignment horizontal="right" vertical="center"/>
    </xf>
    <xf numFmtId="0" fontId="1" fillId="0" borderId="0" xfId="0" applyFont="1"/>
    <xf numFmtId="0" fontId="1" fillId="11" borderId="0" xfId="0" applyFont="1" applyFill="1"/>
    <xf numFmtId="2" fontId="1" fillId="11" borderId="0" xfId="0" applyNumberFormat="1" applyFont="1" applyFill="1"/>
    <xf numFmtId="4" fontId="1" fillId="11" borderId="0" xfId="0" applyNumberFormat="1" applyFont="1" applyFill="1" applyAlignment="1">
      <alignment horizontal="center" vertical="center"/>
    </xf>
    <xf numFmtId="0" fontId="12" fillId="13" borderId="0" xfId="0" applyFont="1" applyFill="1" applyAlignment="1" applyProtection="1">
      <alignment horizontal="left" vertical="center"/>
      <protection hidden="1"/>
    </xf>
    <xf numFmtId="0" fontId="8" fillId="15" borderId="0" xfId="0" applyFont="1" applyFill="1" applyAlignment="1">
      <alignment horizontal="center" vertical="center" wrapText="1"/>
    </xf>
    <xf numFmtId="0" fontId="8" fillId="14" borderId="0" xfId="0" applyFont="1" applyFill="1" applyAlignment="1">
      <alignment horizontal="center" vertical="center" wrapText="1"/>
    </xf>
    <xf numFmtId="0" fontId="5" fillId="0" borderId="0" xfId="0" applyFont="1" applyAlignment="1">
      <alignment vertical="center"/>
    </xf>
    <xf numFmtId="0" fontId="6" fillId="14" borderId="6" xfId="0" applyFont="1" applyFill="1" applyBorder="1" applyAlignment="1">
      <alignment horizontal="center" vertical="center"/>
    </xf>
    <xf numFmtId="0" fontId="0" fillId="0" borderId="6" xfId="0" applyBorder="1"/>
    <xf numFmtId="2" fontId="0" fillId="0" borderId="6" xfId="0" applyNumberFormat="1" applyBorder="1"/>
    <xf numFmtId="10" fontId="0" fillId="0" borderId="6" xfId="0" applyNumberFormat="1" applyBorder="1"/>
    <xf numFmtId="0" fontId="13" fillId="0" borderId="0" xfId="0" applyFont="1" applyAlignment="1">
      <alignment horizontal="left"/>
    </xf>
    <xf numFmtId="0" fontId="14" fillId="0" borderId="0" xfId="0" applyFont="1"/>
    <xf numFmtId="0" fontId="13" fillId="16" borderId="2" xfId="0" applyFont="1" applyFill="1" applyBorder="1" applyAlignment="1">
      <alignment vertical="center" wrapText="1"/>
    </xf>
    <xf numFmtId="0" fontId="13" fillId="0" borderId="0" xfId="0" applyFont="1"/>
    <xf numFmtId="0" fontId="16" fillId="14" borderId="2" xfId="0" applyFont="1" applyFill="1" applyBorder="1" applyAlignment="1">
      <alignment horizontal="center" vertical="center" wrapText="1"/>
    </xf>
    <xf numFmtId="0" fontId="17" fillId="0" borderId="2" xfId="0" applyFont="1" applyBorder="1" applyAlignment="1">
      <alignment horizontal="center" vertical="center" wrapText="1"/>
    </xf>
    <xf numFmtId="0" fontId="19" fillId="14" borderId="2" xfId="0" applyFont="1" applyFill="1" applyBorder="1" applyAlignment="1">
      <alignment horizontal="center" vertical="center" wrapText="1"/>
    </xf>
    <xf numFmtId="165" fontId="20" fillId="0" borderId="2" xfId="0" applyNumberFormat="1" applyFont="1" applyBorder="1" applyAlignment="1">
      <alignment horizontal="right" vertical="center" wrapText="1"/>
    </xf>
    <xf numFmtId="8" fontId="20" fillId="0" borderId="2" xfId="0" applyNumberFormat="1" applyFont="1" applyBorder="1" applyAlignment="1">
      <alignment horizontal="right" vertical="center"/>
    </xf>
    <xf numFmtId="0" fontId="21" fillId="11" borderId="2" xfId="0" applyFont="1" applyFill="1" applyBorder="1" applyAlignment="1">
      <alignment horizontal="left" vertical="center"/>
    </xf>
    <xf numFmtId="165" fontId="22" fillId="11" borderId="2" xfId="0" applyNumberFormat="1" applyFont="1" applyFill="1" applyBorder="1" applyAlignment="1">
      <alignment horizontal="right" vertical="center" wrapText="1"/>
    </xf>
    <xf numFmtId="10" fontId="22" fillId="11" borderId="2" xfId="0" applyNumberFormat="1" applyFont="1" applyFill="1" applyBorder="1" applyAlignment="1">
      <alignment horizontal="center" vertical="center" wrapText="1"/>
    </xf>
    <xf numFmtId="8" fontId="22" fillId="11" borderId="2" xfId="0" applyNumberFormat="1" applyFont="1" applyFill="1" applyBorder="1" applyAlignment="1">
      <alignment horizontal="right" vertical="center"/>
    </xf>
    <xf numFmtId="0" fontId="23" fillId="14" borderId="3" xfId="0" applyFont="1" applyFill="1" applyBorder="1" applyAlignment="1">
      <alignment horizontal="center" vertical="center"/>
    </xf>
    <xf numFmtId="0" fontId="24" fillId="11" borderId="2" xfId="0" applyFont="1" applyFill="1" applyBorder="1" applyAlignment="1">
      <alignment horizontal="center" vertical="center"/>
    </xf>
    <xf numFmtId="0" fontId="25" fillId="0" borderId="0" xfId="0" applyFont="1" applyAlignment="1">
      <alignment wrapText="1"/>
    </xf>
    <xf numFmtId="0" fontId="26" fillId="0" borderId="0" xfId="0" applyFont="1"/>
    <xf numFmtId="44" fontId="14" fillId="0" borderId="0" xfId="0" applyNumberFormat="1" applyFont="1"/>
    <xf numFmtId="10" fontId="14" fillId="0" borderId="0" xfId="0" applyNumberFormat="1" applyFont="1"/>
    <xf numFmtId="165" fontId="1" fillId="11" borderId="0" xfId="0" applyNumberFormat="1" applyFont="1" applyFill="1" applyAlignment="1">
      <alignment horizontal="right"/>
    </xf>
    <xf numFmtId="4" fontId="9" fillId="0" borderId="0" xfId="0" applyNumberFormat="1" applyFont="1" applyAlignment="1">
      <alignment horizontal="right" vertical="center"/>
    </xf>
    <xf numFmtId="165" fontId="9" fillId="0" borderId="0" xfId="0" applyNumberFormat="1" applyFont="1" applyAlignment="1">
      <alignment vertical="center"/>
    </xf>
    <xf numFmtId="165" fontId="9" fillId="0" borderId="6" xfId="0" applyNumberFormat="1" applyFont="1" applyBorder="1" applyProtection="1">
      <protection locked="0"/>
    </xf>
    <xf numFmtId="165" fontId="9" fillId="0" borderId="0" xfId="0" applyNumberFormat="1" applyFont="1"/>
    <xf numFmtId="0" fontId="6" fillId="13" borderId="0" xfId="0" applyFont="1" applyFill="1"/>
    <xf numFmtId="0" fontId="7" fillId="13" borderId="0" xfId="0" applyFont="1" applyFill="1" applyAlignment="1">
      <alignment horizontal="center" wrapText="1"/>
    </xf>
    <xf numFmtId="0" fontId="3" fillId="0" borderId="0" xfId="0" applyFont="1"/>
    <xf numFmtId="0" fontId="0" fillId="0" borderId="0" xfId="0" applyAlignment="1">
      <alignment horizontal="center" wrapText="1"/>
    </xf>
    <xf numFmtId="0" fontId="3" fillId="0" borderId="0" xfId="0" applyFont="1" applyAlignment="1">
      <alignment horizontal="center"/>
    </xf>
    <xf numFmtId="0" fontId="1" fillId="0" borderId="0" xfId="0" applyFont="1" applyProtection="1">
      <protection locked="0"/>
    </xf>
    <xf numFmtId="165" fontId="3" fillId="0" borderId="0" xfId="0" applyNumberFormat="1" applyFont="1" applyAlignment="1">
      <alignment vertical="center"/>
    </xf>
    <xf numFmtId="14" fontId="3" fillId="0" borderId="0" xfId="0" applyNumberFormat="1" applyFont="1" applyAlignment="1">
      <alignment horizontal="center"/>
    </xf>
    <xf numFmtId="0" fontId="5" fillId="17" borderId="0" xfId="0" applyFont="1" applyFill="1" applyAlignment="1">
      <alignment horizontal="left"/>
    </xf>
    <xf numFmtId="0" fontId="5" fillId="17" borderId="0" xfId="0" applyFont="1" applyFill="1" applyAlignment="1">
      <alignment wrapText="1"/>
    </xf>
    <xf numFmtId="0" fontId="3" fillId="17" borderId="0" xfId="0" applyFont="1" applyFill="1" applyProtection="1">
      <protection locked="0"/>
    </xf>
    <xf numFmtId="0" fontId="1" fillId="0" borderId="0" xfId="0" applyFont="1" applyAlignment="1" applyProtection="1">
      <alignment wrapText="1"/>
      <protection locked="0"/>
    </xf>
    <xf numFmtId="0" fontId="3" fillId="0" borderId="0" xfId="0" applyFont="1" applyProtection="1">
      <protection locked="0"/>
    </xf>
    <xf numFmtId="44" fontId="14" fillId="0" borderId="0" xfId="1" applyFont="1" applyBorder="1"/>
    <xf numFmtId="165" fontId="0" fillId="0" borderId="0" xfId="0" applyNumberFormat="1"/>
    <xf numFmtId="0" fontId="0" fillId="0" borderId="11" xfId="0" applyBorder="1"/>
    <xf numFmtId="0" fontId="6" fillId="14" borderId="12" xfId="0" applyFont="1" applyFill="1" applyBorder="1" applyAlignment="1">
      <alignment horizontal="center" vertical="center" wrapText="1"/>
    </xf>
    <xf numFmtId="10" fontId="0" fillId="0" borderId="0" xfId="0" applyNumberFormat="1"/>
    <xf numFmtId="165" fontId="9" fillId="0" borderId="0" xfId="0" applyNumberFormat="1" applyFont="1" applyProtection="1">
      <protection locked="0"/>
    </xf>
    <xf numFmtId="0" fontId="6" fillId="14" borderId="0" xfId="0" applyFont="1" applyFill="1" applyAlignment="1">
      <alignment horizontal="center" vertical="center" wrapText="1"/>
    </xf>
    <xf numFmtId="44" fontId="14" fillId="0" borderId="2" xfId="0" applyNumberFormat="1" applyFont="1" applyBorder="1" applyAlignment="1">
      <alignment horizontal="center" vertical="center"/>
    </xf>
    <xf numFmtId="44" fontId="14" fillId="11" borderId="2" xfId="0" applyNumberFormat="1" applyFont="1" applyFill="1" applyBorder="1" applyAlignment="1">
      <alignment horizontal="center" vertical="center"/>
    </xf>
    <xf numFmtId="44" fontId="13" fillId="11" borderId="2" xfId="0" applyNumberFormat="1" applyFont="1" applyFill="1" applyBorder="1" applyAlignment="1">
      <alignment horizontal="center" vertical="center"/>
    </xf>
    <xf numFmtId="44" fontId="18" fillId="0" borderId="2" xfId="0" applyNumberFormat="1" applyFont="1" applyBorder="1" applyAlignment="1">
      <alignment horizontal="center" vertical="center" wrapText="1"/>
    </xf>
    <xf numFmtId="0" fontId="15" fillId="14" borderId="2" xfId="0" applyFont="1" applyFill="1" applyBorder="1" applyAlignment="1">
      <alignment horizontal="center" vertical="center" wrapText="1"/>
    </xf>
    <xf numFmtId="0" fontId="14" fillId="0" borderId="0" xfId="0" applyFont="1" applyAlignment="1">
      <alignment wrapText="1"/>
    </xf>
    <xf numFmtId="165" fontId="14" fillId="0" borderId="0" xfId="0" applyNumberFormat="1" applyFont="1"/>
    <xf numFmtId="0" fontId="19" fillId="21" borderId="15" xfId="0" applyFont="1" applyFill="1" applyBorder="1" applyAlignment="1">
      <alignment horizontal="center" vertical="center" wrapText="1"/>
    </xf>
    <xf numFmtId="0" fontId="19" fillId="21" borderId="16" xfId="0" applyFont="1" applyFill="1" applyBorder="1" applyAlignment="1">
      <alignment horizontal="center" vertical="center" wrapText="1"/>
    </xf>
    <xf numFmtId="0" fontId="21" fillId="0" borderId="17" xfId="0" applyFont="1" applyBorder="1" applyAlignment="1">
      <alignment horizontal="center" vertical="center"/>
    </xf>
    <xf numFmtId="0" fontId="21" fillId="0" borderId="18" xfId="0" applyFont="1" applyBorder="1" applyAlignment="1">
      <alignment horizontal="center" vertical="center" wrapText="1"/>
    </xf>
    <xf numFmtId="0" fontId="21" fillId="0" borderId="18" xfId="0" applyFont="1" applyBorder="1" applyAlignment="1">
      <alignment horizontal="center" vertical="center"/>
    </xf>
    <xf numFmtId="44" fontId="21" fillId="0" borderId="18" xfId="0" applyNumberFormat="1" applyFont="1" applyBorder="1" applyAlignment="1">
      <alignment horizontal="right" vertical="center"/>
    </xf>
    <xf numFmtId="44" fontId="21" fillId="0" borderId="17" xfId="0" applyNumberFormat="1" applyFont="1" applyBorder="1" applyAlignment="1">
      <alignment horizontal="right" vertical="center" wrapText="1"/>
    </xf>
    <xf numFmtId="8" fontId="21" fillId="0" borderId="0" xfId="0" applyNumberFormat="1" applyFont="1" applyAlignment="1">
      <alignment horizontal="right" vertical="center" wrapText="1"/>
    </xf>
    <xf numFmtId="165" fontId="13" fillId="11" borderId="2" xfId="0" applyNumberFormat="1" applyFont="1" applyFill="1" applyBorder="1" applyAlignment="1">
      <alignment horizontal="center" vertical="center"/>
    </xf>
    <xf numFmtId="44" fontId="18" fillId="0" borderId="0" xfId="0" applyNumberFormat="1" applyFont="1" applyAlignment="1">
      <alignment horizontal="center" vertical="center" wrapText="1"/>
    </xf>
    <xf numFmtId="0" fontId="21" fillId="0" borderId="2" xfId="0" applyFont="1" applyBorder="1" applyAlignment="1">
      <alignment horizontal="left" vertical="center" wrapText="1"/>
    </xf>
    <xf numFmtId="10" fontId="20" fillId="0" borderId="2" xfId="0" applyNumberFormat="1" applyFont="1" applyBorder="1" applyAlignment="1">
      <alignment horizontal="center" vertical="center" wrapText="1"/>
    </xf>
    <xf numFmtId="8" fontId="20" fillId="4" borderId="2" xfId="0" applyNumberFormat="1" applyFont="1" applyFill="1" applyBorder="1" applyAlignment="1">
      <alignment horizontal="right" vertical="center"/>
    </xf>
    <xf numFmtId="0" fontId="14" fillId="4" borderId="2" xfId="0" applyFont="1" applyFill="1" applyBorder="1" applyAlignment="1">
      <alignment horizontal="right"/>
    </xf>
    <xf numFmtId="166" fontId="14" fillId="0" borderId="0" xfId="0" applyNumberFormat="1" applyFont="1"/>
    <xf numFmtId="0" fontId="23" fillId="14" borderId="3" xfId="0" applyFont="1" applyFill="1" applyBorder="1" applyAlignment="1">
      <alignment horizontal="center" vertical="center" wrapText="1"/>
    </xf>
    <xf numFmtId="44" fontId="20" fillId="0" borderId="2" xfId="0" applyNumberFormat="1" applyFont="1" applyBorder="1" applyAlignment="1">
      <alignment horizontal="right" vertical="center"/>
    </xf>
    <xf numFmtId="8" fontId="14" fillId="0" borderId="0" xfId="0" applyNumberFormat="1" applyFont="1"/>
    <xf numFmtId="0" fontId="27" fillId="0" borderId="2" xfId="0" applyFont="1" applyBorder="1" applyAlignment="1">
      <alignment horizontal="center" wrapText="1"/>
    </xf>
    <xf numFmtId="0" fontId="14" fillId="0" borderId="0" xfId="0" quotePrefix="1" applyFont="1" applyAlignment="1">
      <alignment horizontal="center"/>
    </xf>
    <xf numFmtId="0" fontId="14" fillId="0" borderId="0" xfId="0" quotePrefix="1" applyFont="1"/>
    <xf numFmtId="0" fontId="0" fillId="0" borderId="1" xfId="0" applyBorder="1" applyAlignment="1">
      <alignment horizontal="left"/>
    </xf>
    <xf numFmtId="4" fontId="11" fillId="0" borderId="0" xfId="0" applyNumberFormat="1" applyFont="1" applyAlignment="1">
      <alignment horizontal="center" vertical="center"/>
    </xf>
    <xf numFmtId="165" fontId="11" fillId="0" borderId="0" xfId="0" applyNumberFormat="1" applyFont="1" applyAlignment="1">
      <alignment horizontal="right" vertical="center"/>
    </xf>
    <xf numFmtId="4" fontId="29" fillId="0" borderId="0" xfId="0" applyNumberFormat="1" applyFont="1" applyAlignment="1">
      <alignment horizontal="center" vertical="center"/>
    </xf>
    <xf numFmtId="0" fontId="9" fillId="0" borderId="0" xfId="0" applyFont="1" applyAlignment="1">
      <alignment vertical="center"/>
    </xf>
    <xf numFmtId="0" fontId="9" fillId="0" borderId="0" xfId="0" applyFont="1" applyAlignment="1" applyProtection="1">
      <alignment vertical="center"/>
      <protection locked="0"/>
    </xf>
    <xf numFmtId="165" fontId="1" fillId="11" borderId="0" xfId="0" applyNumberFormat="1" applyFont="1" applyFill="1" applyAlignment="1">
      <alignment vertical="center"/>
    </xf>
    <xf numFmtId="0" fontId="5" fillId="17" borderId="0" xfId="0" applyFont="1" applyFill="1" applyAlignment="1">
      <alignment horizontal="right"/>
    </xf>
    <xf numFmtId="14" fontId="28" fillId="19" borderId="2" xfId="0" applyNumberFormat="1" applyFont="1" applyFill="1" applyBorder="1" applyAlignment="1">
      <alignment wrapText="1"/>
    </xf>
    <xf numFmtId="0" fontId="1" fillId="0" borderId="19" xfId="0" applyFont="1" applyBorder="1" applyAlignment="1">
      <alignment horizontal="right" wrapText="1"/>
    </xf>
    <xf numFmtId="44" fontId="21" fillId="0" borderId="0" xfId="0" applyNumberFormat="1" applyFont="1" applyAlignment="1">
      <alignment horizontal="right" vertical="center" wrapText="1"/>
    </xf>
    <xf numFmtId="44" fontId="37" fillId="0" borderId="0" xfId="0" applyNumberFormat="1" applyFont="1" applyAlignment="1">
      <alignment horizontal="right" vertical="center" wrapText="1"/>
    </xf>
    <xf numFmtId="0" fontId="0" fillId="0" borderId="0" xfId="0" applyAlignment="1">
      <alignment horizontal="right"/>
    </xf>
    <xf numFmtId="9" fontId="9" fillId="0" borderId="0" xfId="2" applyFont="1"/>
    <xf numFmtId="0" fontId="35" fillId="0" borderId="2" xfId="0" applyFont="1" applyBorder="1" applyAlignment="1" applyProtection="1">
      <alignment horizontal="left" wrapText="1"/>
      <protection hidden="1"/>
    </xf>
    <xf numFmtId="165" fontId="3" fillId="0" borderId="0" xfId="0" applyNumberFormat="1" applyFont="1"/>
    <xf numFmtId="0" fontId="0" fillId="0" borderId="0" xfId="0" applyAlignment="1">
      <alignment horizontal="left"/>
    </xf>
    <xf numFmtId="0" fontId="1" fillId="0" borderId="0" xfId="0" applyFont="1" applyAlignment="1">
      <alignment horizontal="right" wrapText="1"/>
    </xf>
    <xf numFmtId="0" fontId="0" fillId="0" borderId="0" xfId="0" applyAlignment="1" applyProtection="1">
      <alignment horizontal="left" vertical="center"/>
      <protection locked="0"/>
    </xf>
    <xf numFmtId="4" fontId="10" fillId="0" borderId="0" xfId="0" applyNumberFormat="1" applyFont="1" applyAlignment="1">
      <alignment horizontal="left" vertical="center"/>
    </xf>
    <xf numFmtId="4" fontId="1" fillId="0" borderId="0" xfId="0" applyNumberFormat="1" applyFont="1" applyAlignment="1">
      <alignment horizontal="left" vertical="center"/>
    </xf>
    <xf numFmtId="4" fontId="10" fillId="11" borderId="0" xfId="0" applyNumberFormat="1" applyFont="1" applyFill="1" applyAlignment="1">
      <alignment horizontal="left" vertical="center"/>
    </xf>
    <xf numFmtId="0" fontId="13" fillId="0" borderId="2" xfId="0" applyFont="1" applyBorder="1" applyAlignment="1">
      <alignment vertical="center" wrapText="1"/>
    </xf>
    <xf numFmtId="0" fontId="13" fillId="0" borderId="2" xfId="0" applyFont="1" applyBorder="1" applyAlignment="1">
      <alignment horizontal="left" vertical="center" wrapText="1"/>
    </xf>
    <xf numFmtId="4" fontId="14" fillId="0" borderId="0" xfId="0" applyNumberFormat="1" applyFont="1"/>
    <xf numFmtId="44" fontId="14" fillId="0" borderId="0" xfId="1" applyFont="1"/>
    <xf numFmtId="9" fontId="14" fillId="0" borderId="0" xfId="2" applyFont="1"/>
    <xf numFmtId="44" fontId="21" fillId="0" borderId="2" xfId="0" applyNumberFormat="1" applyFont="1" applyBorder="1" applyAlignment="1">
      <alignment horizontal="right" vertical="center" wrapText="1"/>
    </xf>
    <xf numFmtId="170" fontId="9" fillId="0" borderId="13" xfId="0" applyNumberFormat="1" applyFont="1" applyBorder="1" applyAlignment="1">
      <alignment horizontal="center" vertical="center"/>
    </xf>
    <xf numFmtId="165" fontId="0" fillId="0" borderId="0" xfId="0" applyNumberFormat="1" applyAlignment="1">
      <alignment vertical="center"/>
    </xf>
    <xf numFmtId="170" fontId="9" fillId="22" borderId="13" xfId="0" applyNumberFormat="1" applyFont="1" applyFill="1" applyBorder="1" applyAlignment="1">
      <alignment horizontal="center" vertical="center"/>
    </xf>
    <xf numFmtId="4" fontId="9" fillId="22" borderId="6" xfId="0" applyNumberFormat="1" applyFont="1" applyFill="1" applyBorder="1" applyAlignment="1">
      <alignment horizontal="center" vertical="center"/>
    </xf>
    <xf numFmtId="165" fontId="9" fillId="22" borderId="6" xfId="0" applyNumberFormat="1" applyFont="1" applyFill="1" applyBorder="1" applyAlignment="1">
      <alignment horizontal="right" vertical="center"/>
    </xf>
    <xf numFmtId="165" fontId="39" fillId="0" borderId="0" xfId="0" applyNumberFormat="1" applyFont="1" applyAlignment="1">
      <alignment horizontal="right" vertical="center"/>
    </xf>
    <xf numFmtId="2" fontId="39" fillId="0" borderId="0" xfId="0" applyNumberFormat="1" applyFont="1"/>
    <xf numFmtId="4" fontId="39" fillId="0" borderId="0" xfId="0" applyNumberFormat="1" applyFont="1" applyAlignment="1">
      <alignment horizontal="center" vertical="center"/>
    </xf>
    <xf numFmtId="4" fontId="39" fillId="0" borderId="0" xfId="0" applyNumberFormat="1" applyFont="1" applyAlignment="1">
      <alignment horizontal="right" vertical="center"/>
    </xf>
    <xf numFmtId="10" fontId="40" fillId="0" borderId="0" xfId="0" applyNumberFormat="1" applyFont="1" applyAlignment="1">
      <alignment horizontal="center" vertical="center"/>
    </xf>
    <xf numFmtId="165" fontId="39" fillId="0" borderId="0" xfId="0" applyNumberFormat="1" applyFont="1"/>
    <xf numFmtId="171" fontId="1" fillId="11" borderId="0" xfId="0" applyNumberFormat="1" applyFont="1" applyFill="1" applyAlignment="1">
      <alignment horizontal="center" vertical="center"/>
    </xf>
    <xf numFmtId="0" fontId="11" fillId="0" borderId="2" xfId="0" applyFont="1" applyBorder="1" applyProtection="1">
      <protection hidden="1"/>
    </xf>
    <xf numFmtId="0" fontId="29" fillId="0" borderId="2" xfId="0" applyFont="1" applyBorder="1" applyProtection="1">
      <protection hidden="1"/>
    </xf>
    <xf numFmtId="165" fontId="0" fillId="0" borderId="0" xfId="0" applyNumberFormat="1" applyProtection="1">
      <protection locked="0"/>
    </xf>
    <xf numFmtId="165" fontId="0" fillId="0" borderId="0" xfId="0" applyNumberFormat="1" applyAlignment="1" applyProtection="1">
      <alignment horizontal="right"/>
      <protection locked="0"/>
    </xf>
    <xf numFmtId="4" fontId="1" fillId="0" borderId="0" xfId="0" applyNumberFormat="1" applyFont="1" applyAlignment="1">
      <alignment horizontal="left"/>
    </xf>
    <xf numFmtId="0" fontId="0" fillId="0" borderId="0" xfId="0" applyProtection="1">
      <protection locked="0"/>
    </xf>
    <xf numFmtId="0" fontId="1" fillId="0" borderId="0" xfId="0" applyFont="1" applyAlignment="1">
      <alignment vertical="center"/>
    </xf>
    <xf numFmtId="165" fontId="1" fillId="0" borderId="0" xfId="0" applyNumberFormat="1" applyFont="1" applyAlignment="1">
      <alignment vertical="center" wrapText="1"/>
    </xf>
    <xf numFmtId="165" fontId="29" fillId="0" borderId="0" xfId="0" applyNumberFormat="1" applyFont="1" applyProtection="1">
      <protection locked="0"/>
    </xf>
    <xf numFmtId="0" fontId="0" fillId="0" borderId="0" xfId="0" applyAlignment="1" applyProtection="1">
      <alignment vertical="center"/>
      <protection locked="0"/>
    </xf>
    <xf numFmtId="0" fontId="29" fillId="0" borderId="6" xfId="0" applyFont="1" applyBorder="1"/>
    <xf numFmtId="10" fontId="29" fillId="0" borderId="6" xfId="0" applyNumberFormat="1" applyFont="1" applyBorder="1"/>
    <xf numFmtId="2" fontId="29" fillId="0" borderId="6" xfId="0" applyNumberFormat="1" applyFont="1" applyBorder="1"/>
    <xf numFmtId="2" fontId="11" fillId="11" borderId="6" xfId="0" applyNumberFormat="1" applyFont="1" applyFill="1" applyBorder="1" applyAlignment="1">
      <alignment horizontal="right"/>
    </xf>
    <xf numFmtId="8" fontId="22" fillId="0" borderId="2" xfId="0" applyNumberFormat="1" applyFont="1" applyBorder="1" applyAlignment="1">
      <alignment horizontal="right" vertical="center"/>
    </xf>
    <xf numFmtId="0" fontId="21" fillId="0" borderId="0" xfId="0" applyFont="1" applyAlignment="1">
      <alignment horizontal="center" vertical="center"/>
    </xf>
    <xf numFmtId="0" fontId="21" fillId="0" borderId="0" xfId="0" applyFont="1" applyAlignment="1">
      <alignment horizontal="center" vertical="center" wrapText="1"/>
    </xf>
    <xf numFmtId="44" fontId="21" fillId="0" borderId="0" xfId="0" applyNumberFormat="1" applyFont="1" applyAlignment="1">
      <alignment horizontal="right" vertical="center"/>
    </xf>
    <xf numFmtId="0" fontId="42" fillId="23" borderId="2" xfId="0" applyFont="1" applyFill="1" applyBorder="1" applyAlignment="1">
      <alignment horizontal="center" vertical="center" wrapText="1"/>
    </xf>
    <xf numFmtId="0" fontId="42" fillId="0" borderId="2" xfId="0" applyFont="1" applyBorder="1" applyAlignment="1">
      <alignment horizontal="center" vertical="center" wrapText="1"/>
    </xf>
    <xf numFmtId="14" fontId="3" fillId="0" borderId="0" xfId="0" applyNumberFormat="1" applyFont="1"/>
    <xf numFmtId="14" fontId="9" fillId="0" borderId="0" xfId="0" applyNumberFormat="1" applyFont="1"/>
    <xf numFmtId="0" fontId="15" fillId="15" borderId="0" xfId="0" applyFont="1" applyFill="1" applyAlignment="1">
      <alignment horizontal="center" vertical="center" wrapText="1"/>
    </xf>
    <xf numFmtId="2" fontId="0" fillId="0" borderId="2" xfId="0" applyNumberFormat="1" applyBorder="1" applyAlignment="1">
      <alignment horizontal="center" vertical="center"/>
    </xf>
    <xf numFmtId="2" fontId="1" fillId="0" borderId="2" xfId="0" applyNumberFormat="1" applyFont="1" applyBorder="1" applyAlignment="1">
      <alignment horizontal="center" vertical="center"/>
    </xf>
    <xf numFmtId="0" fontId="1" fillId="22" borderId="20" xfId="0" applyFont="1" applyFill="1" applyBorder="1" applyAlignment="1">
      <alignment horizontal="center" vertical="center" wrapText="1"/>
    </xf>
    <xf numFmtId="0" fontId="1" fillId="22" borderId="12" xfId="0" applyFont="1" applyFill="1" applyBorder="1" applyAlignment="1">
      <alignment horizontal="center" vertical="center" wrapText="1"/>
    </xf>
    <xf numFmtId="0" fontId="0" fillId="0" borderId="21" xfId="0" applyBorder="1" applyAlignment="1">
      <alignment wrapText="1"/>
    </xf>
    <xf numFmtId="4" fontId="1" fillId="0" borderId="22" xfId="0" applyNumberFormat="1" applyFont="1" applyBorder="1" applyAlignment="1">
      <alignment horizontal="center" vertical="center"/>
    </xf>
    <xf numFmtId="0" fontId="29" fillId="0" borderId="21" xfId="0" applyFont="1" applyBorder="1" applyAlignment="1">
      <alignment wrapText="1"/>
    </xf>
    <xf numFmtId="0" fontId="0" fillId="0" borderId="21" xfId="0" applyBorder="1" applyAlignment="1">
      <alignment horizontal="left" vertical="center"/>
    </xf>
    <xf numFmtId="0" fontId="0" fillId="0" borderId="23" xfId="0" applyBorder="1" applyAlignment="1">
      <alignment horizontal="left" vertical="center"/>
    </xf>
    <xf numFmtId="2" fontId="0" fillId="0" borderId="24" xfId="0" applyNumberFormat="1" applyBorder="1" applyAlignment="1">
      <alignment horizontal="center" vertical="center"/>
    </xf>
    <xf numFmtId="2" fontId="1" fillId="0" borderId="24" xfId="0" applyNumberFormat="1" applyFont="1" applyBorder="1" applyAlignment="1">
      <alignment horizontal="center" vertical="center"/>
    </xf>
    <xf numFmtId="4" fontId="1" fillId="0" borderId="25" xfId="0" applyNumberFormat="1" applyFont="1" applyBorder="1" applyAlignment="1">
      <alignment horizontal="center" vertical="center"/>
    </xf>
    <xf numFmtId="0" fontId="13" fillId="17" borderId="0" xfId="0" applyFont="1" applyFill="1"/>
    <xf numFmtId="166" fontId="22" fillId="11" borderId="2" xfId="0" applyNumberFormat="1" applyFont="1" applyFill="1" applyBorder="1" applyAlignment="1">
      <alignment horizontal="right" vertical="center"/>
    </xf>
    <xf numFmtId="165" fontId="21" fillId="0" borderId="0" xfId="1" applyNumberFormat="1" applyFont="1" applyBorder="1" applyAlignment="1">
      <alignment horizontal="right" vertical="center" wrapText="1"/>
    </xf>
    <xf numFmtId="44" fontId="0" fillId="0" borderId="0" xfId="1" applyFont="1"/>
    <xf numFmtId="0" fontId="19" fillId="21" borderId="26" xfId="0" applyFont="1" applyFill="1" applyBorder="1" applyAlignment="1">
      <alignment horizontal="center" vertical="center" wrapText="1"/>
    </xf>
    <xf numFmtId="44" fontId="14" fillId="0" borderId="2" xfId="0" applyNumberFormat="1" applyFont="1" applyBorder="1"/>
    <xf numFmtId="44" fontId="13" fillId="11" borderId="2" xfId="0" applyNumberFormat="1" applyFont="1" applyFill="1" applyBorder="1"/>
    <xf numFmtId="0" fontId="1" fillId="0" borderId="0" xfId="0" applyFont="1" applyAlignment="1">
      <alignment horizontal="center" vertical="center" wrapText="1"/>
    </xf>
    <xf numFmtId="165" fontId="1" fillId="0" borderId="0" xfId="0" applyNumberFormat="1" applyFont="1" applyAlignment="1">
      <alignment vertical="center"/>
    </xf>
    <xf numFmtId="0" fontId="3" fillId="0" borderId="0" xfId="0" applyFont="1" applyAlignment="1">
      <alignment vertical="center"/>
    </xf>
    <xf numFmtId="0" fontId="38" fillId="0" borderId="0" xfId="0" applyFont="1"/>
    <xf numFmtId="0" fontId="38" fillId="0" borderId="0" xfId="0" applyFont="1" applyAlignment="1">
      <alignment vertical="center"/>
    </xf>
    <xf numFmtId="0" fontId="0" fillId="0" borderId="0" xfId="0" applyAlignment="1">
      <alignment vertical="center"/>
    </xf>
    <xf numFmtId="2" fontId="38" fillId="0" borderId="0" xfId="0" applyNumberFormat="1" applyFont="1" applyAlignment="1">
      <alignment vertical="center"/>
    </xf>
    <xf numFmtId="9" fontId="9" fillId="0" borderId="0" xfId="2" applyFont="1" applyFill="1"/>
    <xf numFmtId="0" fontId="30" fillId="0" borderId="9" xfId="0" applyFont="1" applyBorder="1" applyAlignment="1">
      <alignment vertical="top"/>
    </xf>
    <xf numFmtId="8" fontId="14" fillId="17" borderId="2" xfId="0" applyNumberFormat="1" applyFont="1" applyFill="1" applyBorder="1"/>
    <xf numFmtId="0" fontId="14" fillId="17" borderId="2" xfId="0" applyFont="1" applyFill="1" applyBorder="1" applyAlignment="1">
      <alignment horizontal="center"/>
    </xf>
    <xf numFmtId="8" fontId="20" fillId="24" borderId="2" xfId="0" applyNumberFormat="1" applyFont="1" applyFill="1" applyBorder="1" applyAlignment="1">
      <alignment horizontal="right" vertical="center"/>
    </xf>
    <xf numFmtId="4" fontId="1" fillId="0" borderId="2" xfId="0" applyNumberFormat="1" applyFont="1" applyBorder="1" applyAlignment="1">
      <alignment horizontal="center" vertical="center"/>
    </xf>
    <xf numFmtId="4" fontId="1" fillId="0" borderId="24" xfId="0" applyNumberFormat="1" applyFont="1" applyBorder="1" applyAlignment="1">
      <alignment horizontal="center" vertical="center"/>
    </xf>
    <xf numFmtId="0" fontId="31" fillId="20" borderId="7" xfId="0" applyFont="1" applyFill="1" applyBorder="1" applyAlignment="1">
      <alignment horizontal="center"/>
    </xf>
    <xf numFmtId="169" fontId="32" fillId="20" borderId="7" xfId="0" applyNumberFormat="1" applyFont="1" applyFill="1" applyBorder="1" applyAlignment="1">
      <alignment horizontal="center"/>
    </xf>
    <xf numFmtId="0" fontId="43" fillId="25" borderId="7" xfId="0" applyFont="1" applyFill="1" applyBorder="1" applyAlignment="1">
      <alignment horizontal="left" vertical="top"/>
    </xf>
    <xf numFmtId="0" fontId="30" fillId="25" borderId="7" xfId="0" applyFont="1" applyFill="1" applyBorder="1" applyAlignment="1">
      <alignment vertical="top"/>
    </xf>
    <xf numFmtId="0" fontId="44" fillId="0" borderId="7" xfId="0" applyFont="1" applyBorder="1" applyAlignment="1">
      <alignment vertical="top"/>
    </xf>
    <xf numFmtId="165" fontId="44" fillId="0" borderId="8" xfId="0" applyNumberFormat="1" applyFont="1" applyBorder="1" applyAlignment="1">
      <alignment horizontal="right" vertical="top"/>
    </xf>
    <xf numFmtId="0" fontId="44" fillId="0" borderId="7" xfId="0" applyFont="1" applyBorder="1" applyAlignment="1">
      <alignment horizontal="right" vertical="top"/>
    </xf>
    <xf numFmtId="165" fontId="45" fillId="0" borderId="8" xfId="0" applyNumberFormat="1" applyFont="1" applyBorder="1" applyAlignment="1">
      <alignment horizontal="right" vertical="top"/>
    </xf>
    <xf numFmtId="165" fontId="30" fillId="0" borderId="9" xfId="0" applyNumberFormat="1" applyFont="1" applyBorder="1" applyAlignment="1">
      <alignment vertical="top"/>
    </xf>
    <xf numFmtId="0" fontId="45" fillId="25" borderId="7" xfId="0" applyFont="1" applyFill="1" applyBorder="1" applyAlignment="1">
      <alignment vertical="top"/>
    </xf>
    <xf numFmtId="165" fontId="30" fillId="25" borderId="8" xfId="0" applyNumberFormat="1" applyFont="1" applyFill="1" applyBorder="1" applyAlignment="1">
      <alignment vertical="top"/>
    </xf>
    <xf numFmtId="0" fontId="44" fillId="0" borderId="7" xfId="0" applyFont="1" applyBorder="1" applyAlignment="1">
      <alignment horizontal="left" vertical="top"/>
    </xf>
    <xf numFmtId="165" fontId="45" fillId="0" borderId="10" xfId="0" applyNumberFormat="1" applyFont="1" applyBorder="1" applyAlignment="1">
      <alignment horizontal="right" vertical="top"/>
    </xf>
    <xf numFmtId="0" fontId="45" fillId="25" borderId="7" xfId="0" applyFont="1" applyFill="1" applyBorder="1" applyAlignment="1">
      <alignment horizontal="right" vertical="top"/>
    </xf>
    <xf numFmtId="165" fontId="45" fillId="25" borderId="10" xfId="0" applyNumberFormat="1" applyFont="1" applyFill="1" applyBorder="1" applyAlignment="1">
      <alignment horizontal="right" vertical="top"/>
    </xf>
    <xf numFmtId="44" fontId="17" fillId="0" borderId="0" xfId="0" applyNumberFormat="1" applyFont="1" applyAlignment="1">
      <alignment horizontal="center" vertical="center" wrapText="1"/>
    </xf>
    <xf numFmtId="44" fontId="17" fillId="11" borderId="2" xfId="0" applyNumberFormat="1" applyFont="1" applyFill="1" applyBorder="1" applyAlignment="1">
      <alignment horizontal="center" vertical="center" wrapText="1"/>
    </xf>
    <xf numFmtId="44" fontId="17" fillId="26" borderId="2" xfId="0" applyNumberFormat="1" applyFont="1" applyFill="1" applyBorder="1" applyAlignment="1">
      <alignment horizontal="center" vertical="center" wrapText="1"/>
    </xf>
    <xf numFmtId="8" fontId="0" fillId="0" borderId="0" xfId="0" applyNumberFormat="1"/>
    <xf numFmtId="0" fontId="6" fillId="14" borderId="6" xfId="0" applyFont="1" applyFill="1" applyBorder="1" applyAlignment="1">
      <alignment horizontal="center" vertical="center" wrapText="1"/>
    </xf>
    <xf numFmtId="0" fontId="14" fillId="0" borderId="0" xfId="0" applyFont="1" applyAlignment="1">
      <alignment vertical="center" wrapText="1"/>
    </xf>
    <xf numFmtId="165" fontId="3" fillId="0" borderId="2" xfId="0" applyNumberFormat="1" applyFont="1" applyBorder="1" applyAlignment="1">
      <alignment horizontal="right" vertical="center"/>
    </xf>
    <xf numFmtId="0" fontId="0" fillId="0" borderId="2" xfId="0" applyBorder="1" applyAlignment="1" applyProtection="1">
      <alignment horizontal="center"/>
      <protection locked="0"/>
    </xf>
    <xf numFmtId="165" fontId="9" fillId="0" borderId="28" xfId="0" applyNumberFormat="1" applyFont="1" applyBorder="1" applyProtection="1">
      <protection locked="0"/>
    </xf>
    <xf numFmtId="14" fontId="3" fillId="0" borderId="2" xfId="0" applyNumberFormat="1" applyFont="1" applyBorder="1"/>
    <xf numFmtId="0" fontId="3" fillId="3" borderId="2" xfId="0" applyFont="1" applyFill="1" applyBorder="1" applyAlignment="1">
      <alignment vertical="center" wrapText="1"/>
    </xf>
    <xf numFmtId="0" fontId="17" fillId="26" borderId="2" xfId="0" applyFont="1" applyFill="1" applyBorder="1" applyAlignment="1">
      <alignment horizontal="center" vertical="center" wrapText="1"/>
    </xf>
    <xf numFmtId="44" fontId="17" fillId="26" borderId="3" xfId="0" applyNumberFormat="1" applyFont="1" applyFill="1" applyBorder="1" applyAlignment="1">
      <alignment horizontal="center" vertical="center" wrapText="1"/>
    </xf>
    <xf numFmtId="44" fontId="14" fillId="24" borderId="2" xfId="0" applyNumberFormat="1" applyFont="1" applyFill="1" applyBorder="1"/>
    <xf numFmtId="0" fontId="14" fillId="24" borderId="2" xfId="0" applyFont="1" applyFill="1" applyBorder="1" applyAlignment="1">
      <alignment wrapText="1"/>
    </xf>
    <xf numFmtId="0" fontId="7" fillId="18" borderId="6" xfId="0" applyFont="1" applyFill="1" applyBorder="1" applyAlignment="1">
      <alignment horizontal="center" vertical="center"/>
    </xf>
    <xf numFmtId="0" fontId="11" fillId="11" borderId="6" xfId="0" applyFont="1" applyFill="1" applyBorder="1" applyAlignment="1">
      <alignment horizontal="left"/>
    </xf>
    <xf numFmtId="0" fontId="15" fillId="14" borderId="3" xfId="0" applyFont="1" applyFill="1" applyBorder="1" applyAlignment="1">
      <alignment horizontal="center" vertical="center"/>
    </xf>
    <xf numFmtId="0" fontId="15" fillId="14" borderId="4" xfId="0" applyFont="1" applyFill="1" applyBorder="1" applyAlignment="1">
      <alignment horizontal="center" vertical="center"/>
    </xf>
    <xf numFmtId="0" fontId="15" fillId="14" borderId="5" xfId="0" applyFont="1" applyFill="1" applyBorder="1" applyAlignment="1">
      <alignment horizontal="center" vertical="center"/>
    </xf>
    <xf numFmtId="0" fontId="14" fillId="0" borderId="14" xfId="0" applyFont="1" applyBorder="1" applyAlignment="1">
      <alignment horizontal="center" vertical="center" wrapText="1"/>
    </xf>
    <xf numFmtId="0" fontId="14" fillId="0" borderId="0" xfId="0" applyFont="1" applyAlignment="1">
      <alignment horizontal="center" vertical="center" wrapText="1"/>
    </xf>
    <xf numFmtId="0" fontId="33" fillId="14" borderId="2" xfId="0" applyFont="1" applyFill="1" applyBorder="1" applyAlignment="1">
      <alignment horizontal="center" vertical="center" wrapText="1"/>
    </xf>
    <xf numFmtId="0" fontId="36" fillId="14" borderId="2" xfId="0" applyFont="1" applyFill="1" applyBorder="1" applyAlignment="1">
      <alignment horizontal="center" vertical="center" wrapText="1"/>
    </xf>
    <xf numFmtId="0" fontId="31" fillId="0" borderId="27" xfId="0" applyFont="1" applyBorder="1" applyAlignment="1">
      <alignment horizontal="center"/>
    </xf>
    <xf numFmtId="0" fontId="31" fillId="0" borderId="10" xfId="0" applyFont="1" applyBorder="1" applyAlignment="1">
      <alignment horizontal="center"/>
    </xf>
  </cellXfs>
  <cellStyles count="15">
    <cellStyle name="Coma 2" xfId="6" xr:uid="{00000000-0005-0000-0000-000000000000}"/>
    <cellStyle name="Millares 2" xfId="8" xr:uid="{00000000-0005-0000-0000-000001000000}"/>
    <cellStyle name="Moneda" xfId="1" builtinId="4"/>
    <cellStyle name="Moneda 2" xfId="3" xr:uid="{00000000-0005-0000-0000-000003000000}"/>
    <cellStyle name="Moneda 2 2" xfId="7" xr:uid="{00000000-0005-0000-0000-000004000000}"/>
    <cellStyle name="Moneda 2 2 2" xfId="12" xr:uid="{05DB8B6C-B109-4A88-A6FC-6E26A681FC59}"/>
    <cellStyle name="Moneda 2 2 3" xfId="14" xr:uid="{22C8803E-0B48-4563-BCBD-A58D1C490E77}"/>
    <cellStyle name="Moneda 3" xfId="11" xr:uid="{4EA5153D-34F1-4976-A74B-AE6872362970}"/>
    <cellStyle name="Moneda 4" xfId="13" xr:uid="{9DAB270D-0FEB-4C90-8BB3-DD5D9B822A97}"/>
    <cellStyle name="Normal" xfId="0" builtinId="0"/>
    <cellStyle name="Normal 2" xfId="5" xr:uid="{00000000-0005-0000-0000-000006000000}"/>
    <cellStyle name="Normal 3" xfId="4" xr:uid="{00000000-0005-0000-0000-000007000000}"/>
    <cellStyle name="Normal 4" xfId="9" xr:uid="{00000000-0005-0000-0000-000008000000}"/>
    <cellStyle name="Normal 5" xfId="10" xr:uid="{00000000-0005-0000-0000-00000900000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QUOTA\Documents_Serveis_IMI\Serveis%20Aplicacions\2017%20Pressupost\Pressupostos%20serveis%20Aplicacions%202017%20Actu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QUOTA\Documents_Serveis_IMI\Serveis%20Aplicacions\2016%20Serveis%20Aplicacions\2016%20Pressupost%20aplicacions\Pressupostos%20serveis%20Aplicacions%202016%20Act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 2017 PER TIPUS I CONTRACTE"/>
      <sheetName val="Baixa lic no actu. a Agost"/>
      <sheetName val="TD just 2017 a 20160625"/>
      <sheetName val="JUSTIFICACIO 2017 A 20160625"/>
      <sheetName val="TD pressupost 2017 vs 2016 SERV"/>
      <sheetName val="TD pressupost 2017 vs 2016"/>
      <sheetName val="Justificacio 2017 a 15 6 16"/>
      <sheetName val="Situació contractació 2017"/>
      <sheetName val="Situació contractació 2016"/>
      <sheetName val="Serveis Aplicacions"/>
      <sheetName val="Informe Contractació GPIC"/>
      <sheetName val="TD 2017 c2 per sector"/>
      <sheetName val="2017 Adjudicats c2"/>
      <sheetName val="2017 Formalitzats c2"/>
      <sheetName val="Cat Serveis"/>
      <sheetName val="Dades auxiliars"/>
      <sheetName val="Hoja1"/>
    </sheetNames>
    <sheetDataSet>
      <sheetData sheetId="0"/>
      <sheetData sheetId="1"/>
      <sheetData sheetId="2"/>
      <sheetData sheetId="3"/>
      <sheetData sheetId="4"/>
      <sheetData sheetId="5"/>
      <sheetData sheetId="6"/>
      <sheetData sheetId="7"/>
      <sheetData sheetId="8"/>
      <sheetData sheetId="9"/>
      <sheetData sheetId="10">
        <row r="1">
          <cell r="A1" t="str">
            <v>Codi Contracte</v>
          </cell>
        </row>
      </sheetData>
      <sheetData sheetId="11"/>
      <sheetData sheetId="12"/>
      <sheetData sheetId="13"/>
      <sheetData sheetId="14"/>
      <sheetData sheetId="15">
        <row r="1">
          <cell r="A1" t="str">
            <v>Codi Servei</v>
          </cell>
          <cell r="M1" t="str">
            <v>Tipus despesa</v>
          </cell>
          <cell r="N1" t="str">
            <v>Conceptes despesa</v>
          </cell>
        </row>
        <row r="2">
          <cell r="M2" t="str">
            <v>1. Continuïtat: Manteniment i suport</v>
          </cell>
          <cell r="N2" t="str">
            <v>1.1. Suport usuari</v>
          </cell>
        </row>
        <row r="3">
          <cell r="M3" t="str">
            <v>2. Evolutiu: Evolutiu recurrent</v>
          </cell>
          <cell r="N3" t="str">
            <v>1.2. Suport al servei</v>
          </cell>
        </row>
        <row r="4">
          <cell r="M4" t="str">
            <v>3. Projecte de millora: Evolutiu Identificat</v>
          </cell>
          <cell r="N4" t="str">
            <v>1.3. Correctiu imprescindible</v>
          </cell>
        </row>
        <row r="5">
          <cell r="M5" t="str">
            <v>4. Projecte</v>
          </cell>
          <cell r="N5" t="str">
            <v>1.4. Llicències</v>
          </cell>
        </row>
        <row r="6">
          <cell r="N6" t="str">
            <v>2.1. Imperatiu legal</v>
          </cell>
        </row>
        <row r="7">
          <cell r="N7" t="str">
            <v>2.2. Millores funcionalitats existents</v>
          </cell>
        </row>
        <row r="8">
          <cell r="N8" t="str">
            <v>3.1. Noves funcionalitats</v>
          </cell>
        </row>
        <row r="9">
          <cell r="N9" t="str">
            <v>4.1. Nou Projecte</v>
          </cell>
        </row>
      </sheetData>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supost C6 aprovat a 26- 01"/>
      <sheetName val="Pressupost C2 aprovat a 26-01"/>
      <sheetName val="TD pressupost 2017 vs 2016 US"/>
      <sheetName val="TD pressupost 2017 vs 2016 (2)"/>
      <sheetName val="TD pressupost 2017 vs 2016"/>
      <sheetName val="Serveis Aplicacions"/>
      <sheetName val="Informe Contractació GPIC"/>
      <sheetName val="TD 2017 DSV Estat tramiT"/>
      <sheetName val="TD 2016 DSV Estat tramit"/>
      <sheetName val="TD SECTOR I SERVE"/>
      <sheetName val="TD Contractes 2016"/>
      <sheetName val="TD UNITAT SERVEI"/>
      <sheetName val="SERVEIS SENSE CONTRACTE 2016"/>
      <sheetName val="Pdte contractar 2016 c6"/>
      <sheetName val="Pdte contractar 2016 c2"/>
      <sheetName val="Pluris i Prorrogues 2016"/>
      <sheetName val="TD C6 2016 1er trim  Prorroga"/>
      <sheetName val="SERVEIS SENSE CONTRAC 2016 US"/>
      <sheetName val="TD C6 2016 1er trim "/>
      <sheetName val="TD Pressupost 2016 VS 2015"/>
      <sheetName val="TD Pressupost 2016 (2)"/>
      <sheetName val="TD Pressupost 2016"/>
      <sheetName val="TD F0518 I PONTS"/>
      <sheetName val="TD F0016 I MENORS"/>
      <sheetName val="PRESSUPOST C2 2016 DEMANDA"/>
      <sheetName val="PRESSUPOST C2 2016 adic. a CP"/>
      <sheetName val="TD empreses amb serveis emer"/>
      <sheetName val="Pròrrogas"/>
      <sheetName val="Cat Serveis"/>
      <sheetName val="Dades auxiliars"/>
      <sheetName val="Cat Serveis ol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A1" t="str">
            <v>Codi Servei</v>
          </cell>
          <cell r="B1" t="str">
            <v>Nom del Servei</v>
          </cell>
          <cell r="C1" t="str">
            <v>Referent</v>
          </cell>
          <cell r="D1" t="str">
            <v>Supervisor</v>
          </cell>
          <cell r="E1" t="str">
            <v>Supervisor 2016</v>
          </cell>
          <cell r="F1" t="str">
            <v>Sector</v>
          </cell>
          <cell r="G1" t="str">
            <v>Sector 2016</v>
          </cell>
          <cell r="H1" t="str">
            <v>Unitat de servei</v>
          </cell>
          <cell r="I1" t="str">
            <v>Unitat servei 2016 cat apli</v>
          </cell>
          <cell r="J1" t="str">
            <v>Unitat de servei 2016</v>
          </cell>
        </row>
        <row r="2">
          <cell r="A2" t="str">
            <v>SER0001</v>
          </cell>
          <cell r="B2" t="str">
            <v>Quadre de comandament de la gerència Municipal</v>
          </cell>
          <cell r="C2" t="str">
            <v>LLUCH LOPEZ, JAIME</v>
          </cell>
          <cell r="D2" t="str">
            <v>LLUCH LOPEZ, JAIME</v>
          </cell>
          <cell r="E2" t="str">
            <v>LLUCH LOPEZ, JAIME</v>
          </cell>
          <cell r="F2" t="str">
            <v>Gerència Municipal</v>
          </cell>
          <cell r="G2" t="str">
            <v>Gerència Municipal</v>
          </cell>
          <cell r="H2" t="str">
            <v>Anàlisi de dades i Reporting</v>
          </cell>
          <cell r="I2" t="str">
            <v>ANÀLISI DE DADES I REPORTING</v>
          </cell>
          <cell r="J2" t="str">
            <v>ANÀLISI DE DADES I REPORTING</v>
          </cell>
        </row>
        <row r="3">
          <cell r="A3" t="str">
            <v>SER0003</v>
          </cell>
          <cell r="B3" t="str">
            <v>Servei d'Assistència a la Dona</v>
          </cell>
          <cell r="C3" t="str">
            <v>Luis Díaz, Maria Trinidad</v>
          </cell>
          <cell r="D3" t="str">
            <v>BOIX RODRIGUEZ, JORDI</v>
          </cell>
          <cell r="E3" t="str">
            <v>BOIX RODRIGUEZ, JORDI</v>
          </cell>
          <cell r="F3" t="str">
            <v>Gerència de Qualitat de Vida, Igualtat i Esports</v>
          </cell>
          <cell r="G3" t="str">
            <v>Gerència de Drets Socials</v>
          </cell>
          <cell r="H3" t="str">
            <v>Atenció a les Persones</v>
          </cell>
          <cell r="I3" t="str">
            <v>DRETS SOCIALS</v>
          </cell>
          <cell r="J3" t="str">
            <v>DRETS SOCIALS</v>
          </cell>
        </row>
        <row r="4">
          <cell r="A4" t="str">
            <v>SER0004</v>
          </cell>
          <cell r="B4" t="str">
            <v>Ajuts econòmics Serveis Socials</v>
          </cell>
          <cell r="C4" t="str">
            <v>Luis Díaz, Maria Trinidad</v>
          </cell>
          <cell r="D4" t="str">
            <v>BOIX RODRIGUEZ, JORDI</v>
          </cell>
          <cell r="E4" t="str">
            <v>BOIX RODRIGUEZ, JORDI</v>
          </cell>
          <cell r="F4" t="str">
            <v>Gerència de Qualitat de Vida, Igualtat i Esports</v>
          </cell>
          <cell r="G4" t="str">
            <v>Gerència de Drets Socials</v>
          </cell>
          <cell r="H4" t="str">
            <v>Atenció a les Persones</v>
          </cell>
          <cell r="I4" t="str">
            <v>DRETS SOCIALS</v>
          </cell>
          <cell r="J4" t="str">
            <v>DRETS SOCIALS</v>
          </cell>
        </row>
        <row r="5">
          <cell r="A5" t="str">
            <v>SER0005</v>
          </cell>
          <cell r="B5" t="str">
            <v>Renda mínima d'inserció</v>
          </cell>
          <cell r="C5" t="str">
            <v>FONTANALS POU, MIGUEL</v>
          </cell>
          <cell r="D5" t="str">
            <v>BOIX RODRIGUEZ, JORDI</v>
          </cell>
          <cell r="E5" t="str">
            <v>BOIX RODRIGUEZ, JORDI</v>
          </cell>
          <cell r="F5" t="str">
            <v>Gerència de Qualitat de Vida, Igualtat i Esports</v>
          </cell>
          <cell r="G5" t="str">
            <v>Gerència de Drets Socials</v>
          </cell>
          <cell r="H5" t="str">
            <v>Atenció a les Persones</v>
          </cell>
          <cell r="I5" t="str">
            <v>DRETS SOCIALS</v>
          </cell>
          <cell r="J5" t="str">
            <v>DRETS SOCIALS</v>
          </cell>
        </row>
        <row r="6">
          <cell r="A6" t="str">
            <v>SER0006</v>
          </cell>
          <cell r="B6" t="str">
            <v>Beques vacances estiu per nens i joves</v>
          </cell>
          <cell r="C6" t="str">
            <v>Luis Díaz, Maria Trinidad</v>
          </cell>
          <cell r="D6" t="str">
            <v>BOIX RODRIGUEZ, JORDI</v>
          </cell>
          <cell r="E6" t="str">
            <v>BOIX RODRIGUEZ, JORDI</v>
          </cell>
          <cell r="F6" t="str">
            <v>Gerència de Qualitat de Vida, Igualtat i Esports</v>
          </cell>
          <cell r="G6" t="str">
            <v>Gerència de Drets Socials</v>
          </cell>
          <cell r="H6" t="str">
            <v>Atenció a les Persones</v>
          </cell>
          <cell r="I6" t="str">
            <v>DRETS SOCIALS</v>
          </cell>
          <cell r="J6" t="str">
            <v>DRETS SOCIALS</v>
          </cell>
        </row>
        <row r="7">
          <cell r="A7" t="str">
            <v>SER0007</v>
          </cell>
          <cell r="B7" t="str">
            <v>Viatges Gent gran</v>
          </cell>
          <cell r="C7" t="str">
            <v>Luis Díaz, Maria Trinidad</v>
          </cell>
          <cell r="D7" t="str">
            <v>TRIAS JUNCOSA, JAUME</v>
          </cell>
          <cell r="E7" t="str">
            <v>BOIX RODRIGUEZ, JORDI</v>
          </cell>
          <cell r="F7" t="str">
            <v>Gerència de Qualitat de Vida, Igualtat i Esports</v>
          </cell>
          <cell r="G7" t="str">
            <v>Gerència de Drets Socials</v>
          </cell>
          <cell r="H7" t="str">
            <v>Atenció al Ciutadà</v>
          </cell>
          <cell r="I7" t="str">
            <v>DRETS SOCIALS</v>
          </cell>
          <cell r="J7" t="str">
            <v>DRETS SOCIALS</v>
          </cell>
        </row>
        <row r="8">
          <cell r="A8" t="str">
            <v>SER0007/2</v>
          </cell>
          <cell r="B8" t="str">
            <v>Viatges Gent gran Nou</v>
          </cell>
          <cell r="C8" t="str">
            <v>Luis Díaz, Maria Trinidad</v>
          </cell>
          <cell r="D8" t="str">
            <v>BOIX RODRIGUEZ, JORDI</v>
          </cell>
          <cell r="E8" t="str">
            <v>BOIX RODRIGUEZ, JORDI</v>
          </cell>
          <cell r="F8" t="str">
            <v>Gerència de Qualitat de Vida, Igualtat i Esports</v>
          </cell>
          <cell r="G8" t="str">
            <v>Gerència de Drets Socials</v>
          </cell>
          <cell r="H8" t="str">
            <v>Atenció a les Persones</v>
          </cell>
          <cell r="I8" t="str">
            <v>DRETS SOCIALS</v>
          </cell>
          <cell r="J8" t="str">
            <v>DRETS SOCIALS</v>
          </cell>
        </row>
        <row r="9">
          <cell r="A9" t="str">
            <v>SER0008</v>
          </cell>
          <cell r="B9" t="str">
            <v>Cites Serveis Socials i Agenda del Professional</v>
          </cell>
          <cell r="C9" t="str">
            <v>Luis Díaz, Maria Trinidad</v>
          </cell>
          <cell r="D9" t="str">
            <v>BOIX RODRIGUEZ, JORDI</v>
          </cell>
          <cell r="E9" t="str">
            <v>BOIX RODRIGUEZ, JORDI</v>
          </cell>
          <cell r="F9" t="str">
            <v>Gerència de Qualitat de Vida, Igualtat i Esports</v>
          </cell>
          <cell r="G9" t="str">
            <v>Gerència de Drets Socials</v>
          </cell>
          <cell r="H9" t="str">
            <v>Atenció a les Persones</v>
          </cell>
          <cell r="I9" t="str">
            <v>DRETS SOCIALS</v>
          </cell>
          <cell r="J9" t="str">
            <v>DRETS SOCIALS</v>
          </cell>
        </row>
        <row r="10">
          <cell r="A10" t="str">
            <v>SER0009</v>
          </cell>
          <cell r="B10" t="str">
            <v>Expedients Serveis Socials</v>
          </cell>
          <cell r="C10" t="str">
            <v>Camuñez Luengo, Marià</v>
          </cell>
          <cell r="D10" t="str">
            <v>BOIX RODRIGUEZ, JORDI</v>
          </cell>
          <cell r="E10" t="str">
            <v>BOIX RODRIGUEZ, JORDI</v>
          </cell>
          <cell r="F10" t="str">
            <v>Gerència de Qualitat de Vida, Igualtat i Esports</v>
          </cell>
          <cell r="G10" t="str">
            <v>Gerència de Drets Socials</v>
          </cell>
          <cell r="H10" t="str">
            <v>Atenció a les Persones</v>
          </cell>
          <cell r="I10" t="str">
            <v>DRETS SOCIALS</v>
          </cell>
          <cell r="J10" t="str">
            <v>DRETS SOCIALS</v>
          </cell>
        </row>
        <row r="11">
          <cell r="A11" t="str">
            <v>SER0010</v>
          </cell>
          <cell r="B11" t="str">
            <v>Portal del professional de serveis socials</v>
          </cell>
          <cell r="C11" t="str">
            <v>Santamaria Ortin, Carlos</v>
          </cell>
          <cell r="D11" t="str">
            <v>BOIX RODRIGUEZ, JORDI</v>
          </cell>
          <cell r="E11" t="str">
            <v>BOIX RODRIGUEZ, JORDI</v>
          </cell>
          <cell r="F11" t="str">
            <v>Gerència de Qualitat de Vida, Igualtat i Esports</v>
          </cell>
          <cell r="G11" t="str">
            <v>Gerència de Drets Socials</v>
          </cell>
          <cell r="H11" t="str">
            <v>Atenció a les Persones</v>
          </cell>
          <cell r="I11" t="str">
            <v>DRETS SOCIALS</v>
          </cell>
          <cell r="J11" t="str">
            <v>DRETS SOCIALS</v>
          </cell>
        </row>
        <row r="12">
          <cell r="A12" t="str">
            <v>SER0011</v>
          </cell>
          <cell r="B12" t="str">
            <v>Serveis d'assistència a la immigració</v>
          </cell>
          <cell r="C12" t="str">
            <v>FONTANALS POU, MIGUEL</v>
          </cell>
          <cell r="D12" t="str">
            <v>BOIX RODRIGUEZ, JORDI</v>
          </cell>
          <cell r="E12" t="str">
            <v>BOIX RODRIGUEZ, JORDI</v>
          </cell>
          <cell r="F12" t="str">
            <v>Gerència de Qualitat de Vida, Igualtat i Esports</v>
          </cell>
          <cell r="G12" t="str">
            <v>Gerència de Drets Socials</v>
          </cell>
          <cell r="H12" t="str">
            <v>Atenció a les Persones</v>
          </cell>
          <cell r="I12" t="str">
            <v>DRETS SOCIALS</v>
          </cell>
          <cell r="J12" t="str">
            <v>DRETS SOCIALS</v>
          </cell>
        </row>
        <row r="13">
          <cell r="A13" t="str">
            <v>SER0012</v>
          </cell>
          <cell r="B13" t="str">
            <v>Menjadors Socials</v>
          </cell>
          <cell r="C13" t="str">
            <v>Santamaria Ortin, Carlos</v>
          </cell>
          <cell r="D13" t="str">
            <v>BOIX RODRIGUEZ, JORDI</v>
          </cell>
          <cell r="E13" t="str">
            <v>BOIX RODRIGUEZ, JORDI</v>
          </cell>
          <cell r="F13" t="str">
            <v>Gerència de Qualitat de Vida, Igualtat i Esports</v>
          </cell>
          <cell r="G13" t="str">
            <v>Gerència de Drets Socials</v>
          </cell>
          <cell r="H13" t="str">
            <v>Atenció a les Persones</v>
          </cell>
          <cell r="I13" t="str">
            <v>DRETS SOCIALS</v>
          </cell>
          <cell r="J13" t="str">
            <v>DRETS SOCIALS</v>
          </cell>
        </row>
        <row r="14">
          <cell r="A14" t="str">
            <v>SER0013</v>
          </cell>
          <cell r="B14" t="str">
            <v>Equipaments i altres recursos Persones vulnerables</v>
          </cell>
          <cell r="C14" t="str">
            <v>Santamaria Ortin, Carlos</v>
          </cell>
          <cell r="D14" t="str">
            <v>BOIX RODRIGUEZ, JORDI</v>
          </cell>
          <cell r="E14" t="str">
            <v>BOIX RODRIGUEZ, JORDI</v>
          </cell>
          <cell r="F14" t="str">
            <v>Gerència de Qualitat de Vida, Igualtat i Esports</v>
          </cell>
          <cell r="G14" t="str">
            <v>Gerència de Drets Socials</v>
          </cell>
          <cell r="H14" t="str">
            <v>Atenció a les Persones</v>
          </cell>
          <cell r="I14" t="str">
            <v>DRETS SOCIALS</v>
          </cell>
          <cell r="J14" t="str">
            <v>DRETS SOCIALS</v>
          </cell>
        </row>
        <row r="15">
          <cell r="A15" t="str">
            <v>SER0014</v>
          </cell>
          <cell r="B15" t="str">
            <v>Llei de la Dependència</v>
          </cell>
          <cell r="C15" t="str">
            <v>Camuñez Luengo, Marià</v>
          </cell>
          <cell r="D15" t="str">
            <v>BOIX RODRIGUEZ, JORDI</v>
          </cell>
          <cell r="E15" t="str">
            <v>BOIX RODRIGUEZ, JORDI</v>
          </cell>
          <cell r="F15" t="str">
            <v>Gerència de Qualitat de Vida, Igualtat i Esports</v>
          </cell>
          <cell r="G15" t="str">
            <v>Gerència de Drets Socials</v>
          </cell>
          <cell r="H15" t="str">
            <v>Atenció a les Persones</v>
          </cell>
          <cell r="I15" t="str">
            <v>DRETS SOCIALS</v>
          </cell>
          <cell r="J15" t="str">
            <v>DRETS SOCIALS</v>
          </cell>
        </row>
        <row r="16">
          <cell r="A16" t="str">
            <v>SER0015</v>
          </cell>
          <cell r="B16" t="str">
            <v>Servei d'Atenció Domiciliària</v>
          </cell>
          <cell r="C16" t="str">
            <v>Camuñez Luengo, Marià</v>
          </cell>
          <cell r="D16" t="str">
            <v>BOIX RODRIGUEZ, JORDI</v>
          </cell>
          <cell r="E16" t="str">
            <v>BOIX RODRIGUEZ, JORDI</v>
          </cell>
          <cell r="F16" t="str">
            <v>Gerència de Qualitat de Vida, Igualtat i Esports</v>
          </cell>
          <cell r="G16" t="str">
            <v>Gerència de Drets Socials</v>
          </cell>
          <cell r="H16" t="str">
            <v>Atenció a les Persones</v>
          </cell>
          <cell r="I16" t="str">
            <v>DRETS SOCIALS</v>
          </cell>
          <cell r="J16" t="str">
            <v>DRETS SOCIALS</v>
          </cell>
        </row>
        <row r="17">
          <cell r="A17" t="str">
            <v>SER0016</v>
          </cell>
          <cell r="B17" t="str">
            <v>Teleassistència Domiciliària</v>
          </cell>
          <cell r="C17" t="str">
            <v>FONTANALS POU, MIGUEL</v>
          </cell>
          <cell r="D17" t="str">
            <v>BOIX RODRIGUEZ, JORDI</v>
          </cell>
          <cell r="E17" t="str">
            <v>BOIX RODRIGUEZ, JORDI</v>
          </cell>
          <cell r="F17" t="str">
            <v>Gerència de Qualitat de Vida, Igualtat i Esports</v>
          </cell>
          <cell r="G17" t="str">
            <v>Gerència de Drets Socials</v>
          </cell>
          <cell r="H17" t="str">
            <v>Atenció a les Persones</v>
          </cell>
          <cell r="I17" t="str">
            <v>DRETS SOCIALS</v>
          </cell>
          <cell r="J17" t="str">
            <v>DRETS SOCIALS</v>
          </cell>
        </row>
        <row r="18">
          <cell r="A18" t="str">
            <v>SER0017</v>
          </cell>
          <cell r="B18" t="str">
            <v>Servei indicadors i explotació de dades de QVIE</v>
          </cell>
          <cell r="C18" t="str">
            <v>Santamaria Ortin, Carlos</v>
          </cell>
          <cell r="D18" t="str">
            <v>BOIX RODRIGUEZ, JORDI</v>
          </cell>
          <cell r="E18" t="str">
            <v>BOIX RODRIGUEZ, JORDI</v>
          </cell>
          <cell r="F18" t="str">
            <v>Gerència de Qualitat de Vida, Igualtat i Esports</v>
          </cell>
          <cell r="G18" t="str">
            <v>Gerència de Drets Socials</v>
          </cell>
          <cell r="H18" t="str">
            <v>Atenció a les Persones</v>
          </cell>
          <cell r="I18" t="str">
            <v>DRETS SOCIALS</v>
          </cell>
          <cell r="J18" t="str">
            <v>DRETS SOCIALS</v>
          </cell>
        </row>
        <row r="19">
          <cell r="A19" t="str">
            <v>SER0018</v>
          </cell>
          <cell r="B19" t="str">
            <v>Servei d'asistencia persones amb discapacitat: Assesorament laboral IMPD i promoció i suport IMPD</v>
          </cell>
          <cell r="C19" t="str">
            <v>FONTANALS POU, MIGUEL</v>
          </cell>
          <cell r="D19" t="str">
            <v>BOIX RODRIGUEZ, JORDI</v>
          </cell>
          <cell r="E19" t="str">
            <v>BOIX RODRIGUEZ, JORDI</v>
          </cell>
          <cell r="F19" t="str">
            <v>Gerència de Qualitat de Vida, Igualtat i Esports</v>
          </cell>
          <cell r="G19" t="str">
            <v>Gerència de Drets Socials</v>
          </cell>
          <cell r="H19" t="str">
            <v>Atenció a les Persones</v>
          </cell>
          <cell r="I19" t="str">
            <v>DRETS SOCIALS</v>
          </cell>
          <cell r="J19" t="str">
            <v>DRETS SOCIALS</v>
          </cell>
        </row>
        <row r="20">
          <cell r="A20" t="str">
            <v>SER0019</v>
          </cell>
          <cell r="B20" t="str">
            <v>Guia de Barcelona. Agenda i Equipaments</v>
          </cell>
          <cell r="C20" t="str">
            <v>COMAPOSADA MARTI, MONTSERRAT</v>
          </cell>
          <cell r="D20" t="str">
            <v>ROCA VILALTA, XAVIER</v>
          </cell>
          <cell r="E20" t="str">
            <v>COMAPOSADA MARTI, MONTSERRAT</v>
          </cell>
          <cell r="F20" t="str">
            <v>Gerència de Recursos</v>
          </cell>
          <cell r="G20" t="str">
            <v>Gerència de Recursos</v>
          </cell>
          <cell r="H20" t="str">
            <v>DTI</v>
          </cell>
          <cell r="I20" t="str">
            <v>INTERNET I CANALS</v>
          </cell>
          <cell r="J20" t="str">
            <v>DTI</v>
          </cell>
        </row>
        <row r="21">
          <cell r="A21" t="str">
            <v>SER0020</v>
          </cell>
          <cell r="B21" t="str">
            <v>Carpetes de tramitació</v>
          </cell>
          <cell r="C21" t="str">
            <v>CARMONA RUIZ, JUAN CARLO</v>
          </cell>
          <cell r="D21" t="str">
            <v>TRIAS JUNCOSA, JAUME</v>
          </cell>
          <cell r="E21" t="str">
            <v>TRIAS JUNCOSA, JAUME</v>
          </cell>
          <cell r="F21" t="str">
            <v>Gerència de Recursos</v>
          </cell>
          <cell r="G21" t="str">
            <v>Gerència de Recursos</v>
          </cell>
          <cell r="H21" t="str">
            <v>Atenció al Ciutadà</v>
          </cell>
          <cell r="I21" t="str">
            <v>SERVEIS COMUNS ADMINISTRACIÓ ELECTRÓNICA</v>
          </cell>
          <cell r="J21" t="str">
            <v>TRAMITACIÓ, PORTAL I CARPETES</v>
          </cell>
        </row>
        <row r="22">
          <cell r="A22" t="str">
            <v>SER0021</v>
          </cell>
          <cell r="B22" t="str">
            <v>Plataforma de tramitació per 010 i OACs (SATEC)</v>
          </cell>
          <cell r="C22">
            <v>0</v>
          </cell>
          <cell r="D22" t="str">
            <v>TRIAS JUNCOSA, JAUME</v>
          </cell>
          <cell r="E22" t="str">
            <v>TRIAS JUNCOSA, JAUME</v>
          </cell>
          <cell r="F22" t="str">
            <v>Gerència de Recursos</v>
          </cell>
          <cell r="G22" t="str">
            <v>Gerència de Drets de Ciutadania, Participació i Transpàrencia</v>
          </cell>
          <cell r="H22" t="str">
            <v>Atenció al Ciutadà</v>
          </cell>
          <cell r="I22" t="str">
            <v>DRETS CIUTADANIA, PARTICIPACIÓ I TRANSPARÈNCIA</v>
          </cell>
          <cell r="J22" t="str">
            <v>DRETS CIUTADANIA, PARTICIPACIÓ I TRANSPARÈNCIA</v>
          </cell>
        </row>
        <row r="23">
          <cell r="A23" t="str">
            <v>SER0022</v>
          </cell>
          <cell r="B23" t="str">
            <v>Queixes i suggeriments ciutadans</v>
          </cell>
          <cell r="C23" t="str">
            <v>Boya García, Eva</v>
          </cell>
          <cell r="D23" t="str">
            <v>TRIAS JUNCOSA, JAUME</v>
          </cell>
          <cell r="E23" t="str">
            <v>TRIAS JUNCOSA, JAUME</v>
          </cell>
          <cell r="F23" t="str">
            <v>Gerència de Recursos</v>
          </cell>
          <cell r="G23" t="str">
            <v>Gerència de Drets de Ciutadania, Participació i Transpàrencia</v>
          </cell>
          <cell r="H23" t="str">
            <v>Atenció al Ciutadà</v>
          </cell>
          <cell r="I23" t="str">
            <v>DRETS CIUTADANIA, PARTICIPACIÓ I TRANSPARÈNCIA</v>
          </cell>
          <cell r="J23" t="str">
            <v>DRETS CIUTADANIA, PARTICIPACIÓ I TRANSPARÈNCIA</v>
          </cell>
        </row>
        <row r="24">
          <cell r="A24" t="str">
            <v>SER0023</v>
          </cell>
          <cell r="B24" t="str">
            <v>Padró de la Població</v>
          </cell>
          <cell r="C24" t="str">
            <v>ALEMANY SERRA, FRANCESC</v>
          </cell>
          <cell r="D24" t="str">
            <v>TRIAS JUNCOSA, JAUME</v>
          </cell>
          <cell r="E24" t="str">
            <v>TRIAS JUNCOSA, JAUME</v>
          </cell>
          <cell r="F24" t="str">
            <v>IMI-IDB</v>
          </cell>
          <cell r="G24" t="str">
            <v>IMI-IDB</v>
          </cell>
          <cell r="H24" t="str">
            <v>Atenció al Ciutadà</v>
          </cell>
          <cell r="I24" t="str">
            <v>DRETS CIUTADANIA, PARTICIPACIÓ I TRANSPARÈNCIA</v>
          </cell>
          <cell r="J24" t="str">
            <v>DRETS CIUTADANIA, PARTICIPACIÓ I TRANSPARÈNCIA</v>
          </cell>
        </row>
        <row r="25">
          <cell r="A25" t="str">
            <v>SER0024</v>
          </cell>
          <cell r="B25" t="str">
            <v>Model d'Informació de Base</v>
          </cell>
          <cell r="C25" t="str">
            <v>ALEMANY SERRA, FRANCESC</v>
          </cell>
          <cell r="D25" t="str">
            <v>TRIAS JUNCOSA, JAUME</v>
          </cell>
          <cell r="E25" t="str">
            <v>TRIAS JUNCOSA, JAUME</v>
          </cell>
          <cell r="F25" t="str">
            <v>IMI-IDB</v>
          </cell>
          <cell r="G25" t="str">
            <v>IMI-IDB</v>
          </cell>
          <cell r="H25" t="str">
            <v>Atenció al Ciutadà</v>
          </cell>
          <cell r="I25" t="str">
            <v>SERVEIS COMUNS ADMINISTRACIÓ ELECTRÓNICA</v>
          </cell>
          <cell r="J25" t="str">
            <v>TRAMITACIÓ, PORTAL I CARPETES</v>
          </cell>
        </row>
        <row r="26">
          <cell r="A26" t="str">
            <v>SER0025</v>
          </cell>
          <cell r="B26" t="str">
            <v>Targeta Rosa</v>
          </cell>
          <cell r="C26" t="str">
            <v>GONZALEZ GARCIA, SUSANA</v>
          </cell>
          <cell r="D26" t="str">
            <v>TRIAS JUNCOSA, JAUME</v>
          </cell>
          <cell r="E26" t="str">
            <v>TRIAS JUNCOSA, JAUME</v>
          </cell>
          <cell r="F26" t="str">
            <v>Gerència de Recursos</v>
          </cell>
          <cell r="G26" t="str">
            <v>Gerència de Drets de Ciutadania, Participació i Transpàrencia</v>
          </cell>
          <cell r="H26" t="str">
            <v>Atenció al Ciutadà</v>
          </cell>
          <cell r="I26" t="str">
            <v>DRETS CIUTADANIA, PARTICIPACIÓ I TRANSPARÈNCIA</v>
          </cell>
          <cell r="J26" t="str">
            <v>DRETS CIUTADANIA, PARTICIPACIÓ I TRANSPARÈNCIA</v>
          </cell>
        </row>
        <row r="27">
          <cell r="A27" t="str">
            <v>SER0026</v>
          </cell>
          <cell r="B27" t="str">
            <v>Troballes</v>
          </cell>
          <cell r="C27" t="str">
            <v>ALEMANY SERRA, FRANCESC</v>
          </cell>
          <cell r="D27" t="str">
            <v>TRIAS JUNCOSA, JAUME</v>
          </cell>
          <cell r="E27" t="str">
            <v>TRIAS JUNCOSA, JAUME</v>
          </cell>
          <cell r="F27" t="str">
            <v>Gerència de Recursos</v>
          </cell>
          <cell r="G27" t="str">
            <v>Gerència de Drets de Ciutadania, Participació i Transpàrencia</v>
          </cell>
          <cell r="H27" t="str">
            <v>Atenció al Ciutadà</v>
          </cell>
          <cell r="I27" t="str">
            <v>DRETS CIUTADANIA, PARTICIPACIÓ I TRANSPARÈNCIA</v>
          </cell>
          <cell r="J27" t="str">
            <v>DRETS CIUTADANIA, PARTICIPACIÓ I TRANSPARÈNCIA</v>
          </cell>
        </row>
        <row r="28">
          <cell r="A28" t="str">
            <v>SER0027</v>
          </cell>
          <cell r="B28" t="str">
            <v>Registre i Seguiment de temes</v>
          </cell>
          <cell r="C28" t="str">
            <v>DOMINGUEZ MANCERA, MIGUEL</v>
          </cell>
          <cell r="D28" t="str">
            <v>CAPELLA MINGUELL, ROSA M.</v>
          </cell>
          <cell r="E28" t="str">
            <v>SANTAMARIA PEREZ, GLORIA</v>
          </cell>
          <cell r="F28" t="str">
            <v>Gerència de Recursos</v>
          </cell>
          <cell r="G28" t="str">
            <v>Gerència de Recursos</v>
          </cell>
          <cell r="H28" t="str">
            <v>Secretaria, Administració General i Gestió Documental</v>
          </cell>
          <cell r="I28" t="str">
            <v>RECURSOS</v>
          </cell>
          <cell r="J28" t="str">
            <v>REGISTRE, ARXIU I GESTIÓ DOCUMENTAL</v>
          </cell>
        </row>
        <row r="29">
          <cell r="A29" t="str">
            <v>SER0028</v>
          </cell>
          <cell r="B29" t="str">
            <v>Gestió biblioteques, fons documental, arxius</v>
          </cell>
          <cell r="C29" t="str">
            <v>LILLO ESPINOSA, ENRIQUE</v>
          </cell>
          <cell r="D29" t="str">
            <v>SANTAMARIA PEREZ, GLORIA</v>
          </cell>
          <cell r="E29" t="str">
            <v>SANTAMARIA PEREZ, GLORIA</v>
          </cell>
          <cell r="F29" t="str">
            <v>Gerència de Recursos</v>
          </cell>
          <cell r="G29" t="str">
            <v>Gerència de Recursos</v>
          </cell>
          <cell r="H29" t="str">
            <v>Secretaria, Administració General i Gestió Documental</v>
          </cell>
          <cell r="I29" t="str">
            <v>RECURSOS</v>
          </cell>
          <cell r="J29" t="str">
            <v>RECURSOS I ALCALDIA</v>
          </cell>
        </row>
        <row r="30">
          <cell r="A30" t="str">
            <v>SER0030</v>
          </cell>
          <cell r="B30" t="str">
            <v>Serveis a escoles</v>
          </cell>
          <cell r="C30" t="str">
            <v>GARCIA RAMON, MARTA</v>
          </cell>
          <cell r="D30" t="str">
            <v>BOIX RODRIGUEZ, JORDI</v>
          </cell>
          <cell r="E30" t="str">
            <v>BOIX RODRIGUEZ, JORDI</v>
          </cell>
          <cell r="F30" t="str">
            <v>Gerència de Cultura, Coneixement, Creativitat i Innovació</v>
          </cell>
          <cell r="G30" t="str">
            <v>Gerència de Drets Socials</v>
          </cell>
          <cell r="H30" t="str">
            <v>Secretaria, Administració General i Gestió Documental</v>
          </cell>
          <cell r="I30" t="str">
            <v>DRETS SOCIALS. IMEB</v>
          </cell>
          <cell r="J30" t="str">
            <v>DRETS SOCIALS. IMEB</v>
          </cell>
        </row>
        <row r="31">
          <cell r="A31" t="str">
            <v>SER0031</v>
          </cell>
          <cell r="B31" t="str">
            <v>Gestió òrgans de govern municipals</v>
          </cell>
          <cell r="C31" t="str">
            <v>GONZALEZ GARCIA, SUSANA</v>
          </cell>
          <cell r="D31" t="str">
            <v>SANTAMARIA PEREZ, GLORIA</v>
          </cell>
          <cell r="E31" t="str">
            <v>SANTAMARIA PEREZ, GLORIA</v>
          </cell>
          <cell r="F31" t="str">
            <v>Gerència de Recursos</v>
          </cell>
          <cell r="G31" t="str">
            <v>Gerència de Recursos</v>
          </cell>
          <cell r="H31" t="str">
            <v>Secretaria, Administració General i Gestió Documental</v>
          </cell>
          <cell r="I31" t="str">
            <v>RECURSOS</v>
          </cell>
          <cell r="J31" t="str">
            <v>RECURSOS I ALCALDIA</v>
          </cell>
        </row>
        <row r="32">
          <cell r="A32" t="str">
            <v>SER0032</v>
          </cell>
          <cell r="B32" t="str">
            <v>SERVEIS JURIDICS</v>
          </cell>
          <cell r="C32" t="str">
            <v>DOMINGUEZ MANCERA, MIGUEL</v>
          </cell>
          <cell r="D32" t="str">
            <v>SANTAMARIA PEREZ, GLORIA</v>
          </cell>
          <cell r="E32" t="str">
            <v>SANTAMARIA PEREZ, GLORIA</v>
          </cell>
          <cell r="F32" t="str">
            <v>Gerència de Recursos</v>
          </cell>
          <cell r="G32" t="str">
            <v>Gerència de Recursos</v>
          </cell>
          <cell r="H32" t="str">
            <v>Secretaria, Administració General i Gestió Documental</v>
          </cell>
          <cell r="I32" t="str">
            <v>REGISTRE, ARXIU I GESTIÓ DOCUMENTAL</v>
          </cell>
          <cell r="J32" t="str">
            <v>RECURSOS I ALCALDIA</v>
          </cell>
        </row>
        <row r="33">
          <cell r="A33" t="str">
            <v>SER0033</v>
          </cell>
          <cell r="B33" t="str">
            <v>Registre general d'E/S</v>
          </cell>
          <cell r="C33" t="str">
            <v>CAPELLA MINGUELL, ROSA M.</v>
          </cell>
          <cell r="D33" t="str">
            <v>CAPELLA MINGUELL, ROSA M.</v>
          </cell>
          <cell r="E33" t="str">
            <v>CAPELLA MINGUELL, ROSA M.</v>
          </cell>
          <cell r="F33" t="str">
            <v>Gerència de Recursos</v>
          </cell>
          <cell r="G33" t="str">
            <v>Gerència de Recursos</v>
          </cell>
          <cell r="H33" t="str">
            <v>Secretaria, Administració General i Gestió Documental</v>
          </cell>
          <cell r="I33" t="str">
            <v>REGISTRE, ARXIU I GESTIÓ DOCUMENTAL</v>
          </cell>
          <cell r="J33" t="str">
            <v>REGISTRE, ARXIU I GESTIÓ DOCUMENTAL</v>
          </cell>
        </row>
        <row r="34">
          <cell r="A34" t="str">
            <v>SER0034</v>
          </cell>
          <cell r="B34" t="str">
            <v>Gestió Econòmic Financera Ajuntament i OOAA</v>
          </cell>
          <cell r="C34" t="str">
            <v>LLOPART MARCE, NURIA</v>
          </cell>
          <cell r="D34" t="str">
            <v>CASTRO MORAL, LLUIS</v>
          </cell>
          <cell r="E34" t="str">
            <v>TORTOLA FERNANDEZ, JOSE A.</v>
          </cell>
          <cell r="F34" t="str">
            <v>Gerència d'Economia, Empresa i Ocupació</v>
          </cell>
          <cell r="G34" t="str">
            <v>Gerència de Presidència i Economia</v>
          </cell>
          <cell r="H34" t="str">
            <v>Gestió Econòmico-Financera</v>
          </cell>
          <cell r="I34" t="str">
            <v>PRESIDÈNCIA I ECONOMIA</v>
          </cell>
          <cell r="J34" t="str">
            <v>PRESIDÈNCIA I ECONOMIA</v>
          </cell>
        </row>
        <row r="35">
          <cell r="A35" t="str">
            <v>SER0035</v>
          </cell>
          <cell r="B35" t="str">
            <v>Gestió Econòmic Financera Entitats i Empreses</v>
          </cell>
          <cell r="C35" t="str">
            <v>LILLO ESPINOSA, ENRIQUE</v>
          </cell>
          <cell r="D35" t="str">
            <v>CASTRO MORAL, LLUIS</v>
          </cell>
          <cell r="E35" t="str">
            <v>TORTOLA FERNANDEZ, JOSE A.</v>
          </cell>
          <cell r="F35" t="str">
            <v>Gerència d'Economia, Empresa i Ocupació</v>
          </cell>
          <cell r="G35" t="str">
            <v>Gerència de Presidència i Economia</v>
          </cell>
          <cell r="H35" t="str">
            <v>Gestió Econòmico-Financera</v>
          </cell>
          <cell r="I35" t="str">
            <v>PRESIDÈNCIA I ECONOMIA</v>
          </cell>
          <cell r="J35" t="str">
            <v>PRESIDÈNCIA I ECONOMIA</v>
          </cell>
        </row>
        <row r="36">
          <cell r="A36" t="str">
            <v>SER0036</v>
          </cell>
          <cell r="B36" t="str">
            <v>Gestió Econòmic Financera Ens i Consorcis</v>
          </cell>
          <cell r="C36" t="str">
            <v>LLOPART MARCE, NURIA</v>
          </cell>
          <cell r="D36" t="str">
            <v>CASTRO MORAL, LLUIS</v>
          </cell>
          <cell r="E36" t="str">
            <v>TORTOLA FERNANDEZ, JOSE A.</v>
          </cell>
          <cell r="F36" t="str">
            <v>Gerència d'Economia, Empresa i Ocupació</v>
          </cell>
          <cell r="G36" t="str">
            <v>Gerència de Presidència i Economia</v>
          </cell>
          <cell r="H36" t="str">
            <v>Gestió Econòmico-Financera</v>
          </cell>
          <cell r="I36" t="str">
            <v>PRESIDÈNCIA I ECONOMIA</v>
          </cell>
          <cell r="J36" t="str">
            <v>PRESIDÈNCIA I ECONOMIA</v>
          </cell>
        </row>
        <row r="37">
          <cell r="A37" t="str">
            <v>SER0037</v>
          </cell>
          <cell r="B37" t="str">
            <v>Elaboració Pressupostos Grup Municipal</v>
          </cell>
          <cell r="C37" t="str">
            <v>CASADEMUNT TORRAS, JAVIER</v>
          </cell>
          <cell r="D37" t="str">
            <v>CASTRO MORAL, LLUIS</v>
          </cell>
          <cell r="E37" t="str">
            <v>TORTOLA FERNANDEZ, JOSE A.</v>
          </cell>
          <cell r="F37" t="str">
            <v>Gerència d'Economia, Empresa i Ocupació</v>
          </cell>
          <cell r="G37" t="str">
            <v>Gerència de Presidència i Economia</v>
          </cell>
          <cell r="H37" t="str">
            <v>Gestió Econòmico-Financera</v>
          </cell>
          <cell r="I37" t="str">
            <v>PRESIDÈNCIA I ECONOMIA</v>
          </cell>
          <cell r="J37" t="str">
            <v>PRESIDÈNCIA I ECONOMIA</v>
          </cell>
        </row>
        <row r="38">
          <cell r="A38" t="str">
            <v>SER0038</v>
          </cell>
          <cell r="B38" t="str">
            <v>Compres Ajuntament</v>
          </cell>
          <cell r="C38" t="str">
            <v>CASADEMUNT TORRAS, JAVIER</v>
          </cell>
          <cell r="D38" t="str">
            <v>SANTAMARIA PEREZ, GLORIA</v>
          </cell>
          <cell r="E38" t="str">
            <v>SANTAMARIA PEREZ, GLORIA</v>
          </cell>
          <cell r="F38" t="str">
            <v>Gerència de Recursos</v>
          </cell>
          <cell r="G38" t="str">
            <v>Gerència de Recursos</v>
          </cell>
          <cell r="H38" t="str">
            <v>Gestió Econòmico-Financera</v>
          </cell>
          <cell r="I38" t="str">
            <v>RECURSOS</v>
          </cell>
          <cell r="J38" t="str">
            <v>RECURSOS I ALCALDIA</v>
          </cell>
        </row>
        <row r="39">
          <cell r="A39" t="str">
            <v>SER0039</v>
          </cell>
          <cell r="B39" t="str">
            <v>Contractació</v>
          </cell>
          <cell r="C39" t="str">
            <v>RUBIO PARRA, ISABEL</v>
          </cell>
          <cell r="D39" t="str">
            <v>CASTRO MORAL, LLUIS</v>
          </cell>
          <cell r="E39" t="str">
            <v>TORTOLA FERNANDEZ, JOSE A.</v>
          </cell>
          <cell r="F39" t="str">
            <v>Gerència de Recursos</v>
          </cell>
          <cell r="G39" t="str">
            <v>Gerència de Presidència i Economia</v>
          </cell>
          <cell r="H39" t="str">
            <v>Gestió Econòmico-Financera</v>
          </cell>
          <cell r="I39" t="str">
            <v>PRESIDÈNCIA I ECONOMIA</v>
          </cell>
          <cell r="J39" t="str">
            <v>PRESIDÈNCIA I ECONOMIA</v>
          </cell>
        </row>
        <row r="40">
          <cell r="A40" t="str">
            <v>SER0039-1</v>
          </cell>
          <cell r="B40" t="str">
            <v>Contractació Pacs i Jardins</v>
          </cell>
          <cell r="C40" t="str">
            <v>LILLO ESPINOSA, ENRIQUE</v>
          </cell>
          <cell r="D40" t="str">
            <v>CASTRO MORAL, LLUIS</v>
          </cell>
          <cell r="E40" t="str">
            <v>CASTRO MORAL, LLUIS</v>
          </cell>
          <cell r="F40" t="str">
            <v>Gerència d'Hàbitat Urbà</v>
          </cell>
          <cell r="G40" t="str">
            <v>Gerència Ecologia Urbana</v>
          </cell>
          <cell r="H40" t="str">
            <v>Gestió Econòmico-Financera</v>
          </cell>
          <cell r="I40" t="str">
            <v>PRESIDÈNCIA I ECONOMIA</v>
          </cell>
          <cell r="J40" t="str">
            <v>PRESIDÈNCIA I ECONOMIA</v>
          </cell>
        </row>
        <row r="41">
          <cell r="A41" t="str">
            <v>SER0040</v>
          </cell>
          <cell r="B41" t="str">
            <v>Facturació Ajuntament (Ingresos no IMH)</v>
          </cell>
          <cell r="C41" t="str">
            <v>LILLO ESPINOSA, ENRIQUE</v>
          </cell>
          <cell r="D41" t="str">
            <v>CASTRO MORAL, LLUIS</v>
          </cell>
          <cell r="E41" t="str">
            <v>TORTOLA FERNANDEZ, JOSE A.</v>
          </cell>
          <cell r="F41" t="str">
            <v>Gerència d'Economia, Empresa i Ocupació</v>
          </cell>
          <cell r="G41" t="str">
            <v>Gerència de Presidència i Economia</v>
          </cell>
          <cell r="H41" t="str">
            <v>Gestió Econòmico-Financera</v>
          </cell>
          <cell r="I41" t="str">
            <v>PRESIDÈNCIA I ECONOMIA</v>
          </cell>
          <cell r="J41" t="str">
            <v>PRESIDÈNCIA I ECONOMIA</v>
          </cell>
        </row>
        <row r="42">
          <cell r="A42" t="str">
            <v>SER0041</v>
          </cell>
          <cell r="B42" t="str">
            <v>Gestió Inversions</v>
          </cell>
          <cell r="C42">
            <v>0</v>
          </cell>
          <cell r="D42" t="str">
            <v>CASTRO MORAL, LLUIS</v>
          </cell>
          <cell r="E42" t="str">
            <v>TORTOLA FERNANDEZ, JOSE A.</v>
          </cell>
          <cell r="F42" t="str">
            <v>Gerència d'Economia, Empresa i Ocupació</v>
          </cell>
          <cell r="G42" t="str">
            <v>Gerència de Presidència i Economia</v>
          </cell>
          <cell r="H42" t="str">
            <v>Gestió Econòmico-Financera</v>
          </cell>
          <cell r="I42" t="str">
            <v>PRESIDÈNCIA I ECONOMIA</v>
          </cell>
          <cell r="J42" t="str">
            <v>PRESIDÈNCIA I ECONOMIA</v>
          </cell>
        </row>
        <row r="43">
          <cell r="A43" t="str">
            <v>SER0042</v>
          </cell>
          <cell r="B43" t="str">
            <v>Gestió Expropiacions</v>
          </cell>
          <cell r="C43" t="str">
            <v>LILLO ESPINOSA, ENRIQUE</v>
          </cell>
          <cell r="D43" t="str">
            <v>CASTRO MORAL, LLUIS</v>
          </cell>
          <cell r="E43" t="str">
            <v>TORTOLA FERNANDEZ, JOSE A.</v>
          </cell>
          <cell r="F43" t="str">
            <v>Gerència d'Economia, Empresa i Ocupació</v>
          </cell>
          <cell r="G43" t="str">
            <v>Gerència de Presidència i Economia</v>
          </cell>
          <cell r="H43" t="str">
            <v>Gestió Econòmico-Financera</v>
          </cell>
          <cell r="I43" t="str">
            <v>PRESIDÈNCIA I ECONOMIA</v>
          </cell>
          <cell r="J43" t="str">
            <v>PRESIDÈNCIA I ECONOMIA</v>
          </cell>
        </row>
        <row r="44">
          <cell r="A44" t="str">
            <v>SER0043</v>
          </cell>
          <cell r="B44" t="str">
            <v>Tresoreria Ordenació Pagaments</v>
          </cell>
          <cell r="C44" t="str">
            <v>LLOPART MARCE, NURIA</v>
          </cell>
          <cell r="D44" t="str">
            <v>CASTRO MORAL, LLUIS</v>
          </cell>
          <cell r="E44" t="str">
            <v>TORTOLA FERNANDEZ, JOSE A.</v>
          </cell>
          <cell r="F44" t="str">
            <v>Gerència de Recursos</v>
          </cell>
          <cell r="G44" t="str">
            <v>Gerència de Presidència i Economia</v>
          </cell>
          <cell r="H44" t="str">
            <v>Gestió Econòmico-Financera</v>
          </cell>
          <cell r="I44" t="str">
            <v>PRESIDÈNCIA I ECONOMIA</v>
          </cell>
          <cell r="J44" t="str">
            <v>PRESIDÈNCIA I ECONOMIA</v>
          </cell>
        </row>
        <row r="45">
          <cell r="A45" t="str">
            <v>SER0044</v>
          </cell>
          <cell r="B45" t="str">
            <v>Subvencions i Convenis</v>
          </cell>
          <cell r="C45" t="str">
            <v>LILLO ESPINOSA, ENRIQUE</v>
          </cell>
          <cell r="D45" t="str">
            <v>SANTAMARIA PEREZ, GLORIA</v>
          </cell>
          <cell r="E45" t="str">
            <v>SANTAMARIA PEREZ, GLORIA</v>
          </cell>
          <cell r="F45" t="str">
            <v>Gerència de Recursos</v>
          </cell>
          <cell r="G45" t="str">
            <v>Gerència de Recursos</v>
          </cell>
          <cell r="H45" t="str">
            <v>Gestió Econòmico-Financera</v>
          </cell>
          <cell r="I45" t="str">
            <v>RECURSOS</v>
          </cell>
          <cell r="J45" t="str">
            <v>RECURSOS I ALCALDIA</v>
          </cell>
        </row>
        <row r="46">
          <cell r="A46" t="str">
            <v>SER0045</v>
          </cell>
          <cell r="B46" t="str">
            <v>Gestió del patrimoni</v>
          </cell>
          <cell r="C46" t="str">
            <v>CASADEMUNT TORRAS, JAVIER</v>
          </cell>
          <cell r="D46" t="str">
            <v>CASTRO MORAL, LLUIS</v>
          </cell>
          <cell r="E46" t="str">
            <v>TORTOLA FERNANDEZ, JOSE A.</v>
          </cell>
          <cell r="F46" t="str">
            <v>Gerència de Recursos</v>
          </cell>
          <cell r="G46" t="str">
            <v>Gerència de Presidència i Economia</v>
          </cell>
          <cell r="H46" t="str">
            <v>Gestió Econòmico-Financera</v>
          </cell>
          <cell r="I46" t="str">
            <v>PRESIDÈNCIA I ECONOMIA</v>
          </cell>
          <cell r="J46" t="str">
            <v>PRESIDÈNCIA I ECONOMIA</v>
          </cell>
        </row>
        <row r="47">
          <cell r="A47" t="str">
            <v>SER0046</v>
          </cell>
          <cell r="B47" t="str">
            <v>Subministraments</v>
          </cell>
          <cell r="C47" t="str">
            <v>CASTRO MORAL, LLUIS</v>
          </cell>
          <cell r="D47" t="str">
            <v>SANTAMARIA PEREZ, GLORIA</v>
          </cell>
          <cell r="E47" t="str">
            <v>SANTAMARIA PEREZ, GLORIA</v>
          </cell>
          <cell r="F47" t="str">
            <v>Gerència de Recursos</v>
          </cell>
          <cell r="G47" t="str">
            <v>Gerència de Recursos</v>
          </cell>
          <cell r="H47" t="str">
            <v>Gestió Econòmico-Financera</v>
          </cell>
          <cell r="I47" t="str">
            <v>RECURSOS</v>
          </cell>
          <cell r="J47" t="str">
            <v>RECURSOS I ALCALDIA</v>
          </cell>
        </row>
        <row r="48">
          <cell r="A48" t="str">
            <v>SER0047</v>
          </cell>
          <cell r="B48" t="str">
            <v>Manteniment i Neteja</v>
          </cell>
          <cell r="C48" t="str">
            <v>CASTRO MORAL, LLUIS</v>
          </cell>
          <cell r="D48" t="str">
            <v>SANTAMARIA PEREZ, GLORIA</v>
          </cell>
          <cell r="E48" t="str">
            <v>SANTAMARIA PEREZ, GLORIA</v>
          </cell>
          <cell r="F48" t="str">
            <v>Gerència de Recursos</v>
          </cell>
          <cell r="G48" t="str">
            <v>Gerència de Recursos</v>
          </cell>
          <cell r="H48" t="str">
            <v>Gestió Econòmico-Financera</v>
          </cell>
          <cell r="I48" t="str">
            <v>RECURSOS</v>
          </cell>
          <cell r="J48" t="str">
            <v>RECURSOS I ALCALDIA</v>
          </cell>
        </row>
        <row r="49">
          <cell r="A49" t="str">
            <v>SER0048</v>
          </cell>
          <cell r="B49" t="str">
            <v>Concesions</v>
          </cell>
          <cell r="C49" t="str">
            <v>RUBIO PARRA, ISABEL</v>
          </cell>
          <cell r="D49" t="str">
            <v>CASTRO MORAL, LLUIS</v>
          </cell>
          <cell r="E49" t="str">
            <v>TORTOLA FERNANDEZ, JOSE A.</v>
          </cell>
          <cell r="F49" t="str">
            <v>Gerència de Recursos</v>
          </cell>
          <cell r="G49" t="str">
            <v>Gerència de Presidència i Economia</v>
          </cell>
          <cell r="H49" t="str">
            <v>Gestió Econòmico-Financera</v>
          </cell>
          <cell r="I49" t="str">
            <v>PRESIDÈNCIA I ECONOMIA</v>
          </cell>
          <cell r="J49" t="str">
            <v>PRESIDÈNCIA I ECONOMIA</v>
          </cell>
        </row>
        <row r="50">
          <cell r="A50" t="str">
            <v>SER0049</v>
          </cell>
          <cell r="B50" t="str">
            <v>Nòmina SAP</v>
          </cell>
          <cell r="C50" t="str">
            <v>VARELA PINART, GEMMA</v>
          </cell>
          <cell r="D50" t="str">
            <v>PUY CASTELLS, JOSEP</v>
          </cell>
          <cell r="E50" t="str">
            <v>PUY CASTELLS, JOSEP</v>
          </cell>
          <cell r="F50" t="str">
            <v>Gerència de Recursos Humans i Organització</v>
          </cell>
          <cell r="G50" t="str">
            <v>Gerència de Recursos Humans i Organització</v>
          </cell>
          <cell r="H50" t="str">
            <v>Recursos Humans</v>
          </cell>
          <cell r="I50" t="str">
            <v>RRHH I ORGANITZACIÓ</v>
          </cell>
          <cell r="J50" t="str">
            <v>RRHH I ORGANITZACIÓ</v>
          </cell>
        </row>
        <row r="51">
          <cell r="A51" t="str">
            <v>SER0050</v>
          </cell>
          <cell r="B51" t="str">
            <v>Tramits Multiempresa (Notes)</v>
          </cell>
          <cell r="C51" t="str">
            <v>VARELA PINART, GEMMA</v>
          </cell>
          <cell r="D51" t="str">
            <v>PUY CASTELLS, JOSEP</v>
          </cell>
          <cell r="E51" t="str">
            <v>PUY CASTELLS, JOSEP</v>
          </cell>
          <cell r="F51" t="str">
            <v>Gerència de Recursos Humans i Organització</v>
          </cell>
          <cell r="G51" t="str">
            <v>Gerència de Recursos Humans i Organització</v>
          </cell>
          <cell r="H51" t="str">
            <v>Recursos Humans</v>
          </cell>
          <cell r="I51" t="str">
            <v>RRHH I ORGANITZACIÓ</v>
          </cell>
          <cell r="J51" t="str">
            <v>RRHH I ORGANITZACIÓ</v>
          </cell>
        </row>
        <row r="52">
          <cell r="A52" t="str">
            <v>SER0051</v>
          </cell>
          <cell r="B52" t="str">
            <v>Control de Presencia</v>
          </cell>
          <cell r="C52" t="str">
            <v>PUIG PONS, XAVIER</v>
          </cell>
          <cell r="D52" t="str">
            <v>PUY CASTELLS, JOSEP</v>
          </cell>
          <cell r="E52" t="str">
            <v>PUY CASTELLS, JOSEP</v>
          </cell>
          <cell r="F52" t="str">
            <v>Gerència de Recursos Humans i Organització</v>
          </cell>
          <cell r="G52" t="str">
            <v>Gerència de Recursos Humans i Organització</v>
          </cell>
          <cell r="H52" t="str">
            <v>Recursos Humans</v>
          </cell>
          <cell r="I52" t="str">
            <v>RRHH I ORGANITZACIÓ</v>
          </cell>
          <cell r="J52" t="str">
            <v>RRHH I ORGANITZACIÓ</v>
          </cell>
        </row>
        <row r="53">
          <cell r="A53" t="str">
            <v>SER0052</v>
          </cell>
          <cell r="B53" t="str">
            <v>Portal Empleat</v>
          </cell>
          <cell r="C53" t="str">
            <v>CAMA AZOZ, XAVIER</v>
          </cell>
          <cell r="D53" t="str">
            <v>PUY CASTELLS, JOSEP</v>
          </cell>
          <cell r="E53" t="str">
            <v>PUY CASTELLS, JOSEP</v>
          </cell>
          <cell r="F53" t="str">
            <v>Gerència de Recursos Humans i Organització</v>
          </cell>
          <cell r="G53" t="str">
            <v>Gerència de Recursos Humans i Organització</v>
          </cell>
          <cell r="H53" t="str">
            <v>Recursos Humans</v>
          </cell>
          <cell r="I53" t="str">
            <v>RRHH I ORGANITZACIÓ</v>
          </cell>
          <cell r="J53" t="str">
            <v>RRHH I ORGANITZACIÓ</v>
          </cell>
        </row>
        <row r="54">
          <cell r="A54" t="str">
            <v>SER0053</v>
          </cell>
          <cell r="B54" t="str">
            <v>Selecció de personal</v>
          </cell>
          <cell r="C54" t="str">
            <v>ILLAN ROURA, INES</v>
          </cell>
          <cell r="D54" t="str">
            <v>PUY CASTELLS, JOSEP</v>
          </cell>
          <cell r="E54" t="str">
            <v>PUY CASTELLS, JOSEP</v>
          </cell>
          <cell r="F54" t="str">
            <v>Gerència de Recursos Humans i Organització</v>
          </cell>
          <cell r="G54" t="str">
            <v>Gerència de Recursos Humans i Organització</v>
          </cell>
          <cell r="H54" t="str">
            <v>Recursos Humans</v>
          </cell>
          <cell r="I54" t="str">
            <v>RRHH I ORGANITZACIÓ</v>
          </cell>
          <cell r="J54" t="str">
            <v>RRHH I ORGANITZACIÓ</v>
          </cell>
        </row>
        <row r="55">
          <cell r="A55" t="str">
            <v>SER0054</v>
          </cell>
          <cell r="B55" t="str">
            <v>Organització i Administració de Personal</v>
          </cell>
          <cell r="C55" t="str">
            <v>PUY CASTELLS, JOSEP</v>
          </cell>
          <cell r="D55" t="str">
            <v>PUY CASTELLS, JOSEP</v>
          </cell>
          <cell r="E55" t="str">
            <v>PUY CASTELLS, JOSEP</v>
          </cell>
          <cell r="F55" t="str">
            <v>Gerència de Recursos Humans i Organització</v>
          </cell>
          <cell r="G55" t="str">
            <v>Gerència de Recursos Humans i Organització</v>
          </cell>
          <cell r="H55" t="str">
            <v>Recursos Humans</v>
          </cell>
          <cell r="I55" t="str">
            <v>RRHH I ORGANITZACIÓ</v>
          </cell>
          <cell r="J55" t="str">
            <v>RRHH I ORGANITZACIÓ</v>
          </cell>
        </row>
        <row r="56">
          <cell r="A56" t="str">
            <v>SER0055</v>
          </cell>
          <cell r="B56" t="str">
            <v>Desenvolupament de personal</v>
          </cell>
          <cell r="C56" t="str">
            <v>CAMA AZOZ, XAVIER</v>
          </cell>
          <cell r="D56" t="str">
            <v>PUY CASTELLS, JOSEP</v>
          </cell>
          <cell r="E56" t="str">
            <v>PUY CASTELLS, JOSEP</v>
          </cell>
          <cell r="F56" t="str">
            <v>Gerència de Recursos Humans i Organització</v>
          </cell>
          <cell r="G56" t="str">
            <v>Gerència de Recursos Humans i Organització</v>
          </cell>
          <cell r="H56" t="str">
            <v>Recursos Humans</v>
          </cell>
          <cell r="I56" t="str">
            <v>RRHH I ORGANITZACIÓ</v>
          </cell>
          <cell r="J56" t="str">
            <v>RRHH I ORGANITZACIÓ</v>
          </cell>
        </row>
        <row r="57">
          <cell r="A57" t="str">
            <v>SER0056</v>
          </cell>
          <cell r="B57" t="str">
            <v>Notaris</v>
          </cell>
          <cell r="C57" t="str">
            <v>FARRE ALBENDEA, JOAN M.</v>
          </cell>
          <cell r="D57" t="str">
            <v>SERRA FERRANDO, MARTA</v>
          </cell>
          <cell r="E57" t="str">
            <v>SERRA FERRANDO, MARTA</v>
          </cell>
          <cell r="F57" t="str">
            <v>Institut Municipal d'Hisenda de Barcelona</v>
          </cell>
          <cell r="G57" t="str">
            <v>Institut Municipal d'Hisenda de Barcelona</v>
          </cell>
          <cell r="H57" t="str">
            <v>Gestió Tributs i Recaptació (Hisenda)</v>
          </cell>
          <cell r="I57" t="str">
            <v>IMH</v>
          </cell>
          <cell r="J57" t="str">
            <v>IMH</v>
          </cell>
        </row>
        <row r="58">
          <cell r="A58" t="str">
            <v>SER0057</v>
          </cell>
          <cell r="B58" t="str">
            <v>Tributs vehicles</v>
          </cell>
          <cell r="C58" t="str">
            <v>TENES MASCORDA, JOAN</v>
          </cell>
          <cell r="D58" t="str">
            <v>SERRA FERRANDO, MARTA</v>
          </cell>
          <cell r="E58" t="str">
            <v>SERRA FERRANDO, MARTA</v>
          </cell>
          <cell r="F58" t="str">
            <v>Institut Municipal d'Hisenda de Barcelona</v>
          </cell>
          <cell r="G58" t="str">
            <v>Institut Municipal d'Hisenda de Barcelona</v>
          </cell>
          <cell r="H58" t="str">
            <v>Gestió Tributs i Recaptació (Hisenda)</v>
          </cell>
          <cell r="I58" t="str">
            <v>IMH</v>
          </cell>
          <cell r="J58" t="str">
            <v>IMH</v>
          </cell>
        </row>
        <row r="59">
          <cell r="A59" t="str">
            <v>SER0058</v>
          </cell>
          <cell r="B59" t="str">
            <v>Tributs IBI i Cadastre</v>
          </cell>
          <cell r="C59" t="str">
            <v>MIER DE TERAN PAYRO, CARMEN</v>
          </cell>
          <cell r="D59" t="str">
            <v>SERRA FERRANDO, MARTA</v>
          </cell>
          <cell r="E59" t="str">
            <v>SERRA FERRANDO, MARTA</v>
          </cell>
          <cell r="F59" t="str">
            <v>Institut Municipal d'Hisenda de Barcelona</v>
          </cell>
          <cell r="G59" t="str">
            <v>Institut Municipal d'Hisenda de Barcelona</v>
          </cell>
          <cell r="H59" t="str">
            <v>Gestió Tributs i Recaptació (Hisenda)</v>
          </cell>
          <cell r="I59" t="str">
            <v>IMH</v>
          </cell>
          <cell r="J59" t="str">
            <v>IMH</v>
          </cell>
        </row>
        <row r="60">
          <cell r="A60" t="str">
            <v>SER0059</v>
          </cell>
          <cell r="B60" t="str">
            <v>Tributs Plusvàlues</v>
          </cell>
          <cell r="C60" t="str">
            <v>MIER DE TERAN PAYRO, CARMEN</v>
          </cell>
          <cell r="D60" t="str">
            <v>SERRA FERRANDO, MARTA</v>
          </cell>
          <cell r="E60" t="str">
            <v>SERRA FERRANDO, MARTA</v>
          </cell>
          <cell r="F60" t="str">
            <v>Institut Municipal d'Hisenda de Barcelona</v>
          </cell>
          <cell r="G60" t="str">
            <v>Institut Municipal d'Hisenda de Barcelona</v>
          </cell>
          <cell r="H60" t="str">
            <v>Gestió Tributs i Recaptació (Hisenda)</v>
          </cell>
          <cell r="I60" t="str">
            <v>IMH</v>
          </cell>
          <cell r="J60" t="str">
            <v>IMH</v>
          </cell>
        </row>
        <row r="61">
          <cell r="A61" t="str">
            <v>SER0060</v>
          </cell>
          <cell r="B61" t="str">
            <v>Tributs IAE</v>
          </cell>
          <cell r="C61" t="str">
            <v>NIVELA ALOS, CONXITA</v>
          </cell>
          <cell r="D61" t="str">
            <v>SERRA FERRANDO, MARTA</v>
          </cell>
          <cell r="E61" t="str">
            <v>SERRA FERRANDO, MARTA</v>
          </cell>
          <cell r="F61" t="str">
            <v>Institut Municipal d'Hisenda de Barcelona</v>
          </cell>
          <cell r="G61" t="str">
            <v>Institut Municipal d'Hisenda de Barcelona</v>
          </cell>
          <cell r="H61" t="str">
            <v>Gestió Tributs i Recaptació (Hisenda)</v>
          </cell>
          <cell r="I61" t="str">
            <v>IMH</v>
          </cell>
          <cell r="J61" t="str">
            <v>IMH</v>
          </cell>
        </row>
        <row r="62">
          <cell r="A62" t="str">
            <v>SER0061</v>
          </cell>
          <cell r="B62" t="str">
            <v>Tributs Residus</v>
          </cell>
          <cell r="C62" t="str">
            <v>NIVELA ALOS, CONXITA</v>
          </cell>
          <cell r="D62" t="str">
            <v>SERRA FERRANDO, MARTA</v>
          </cell>
          <cell r="E62" t="str">
            <v>SERRA FERRANDO, MARTA</v>
          </cell>
          <cell r="F62" t="str">
            <v>Institut Municipal d'Hisenda de Barcelona</v>
          </cell>
          <cell r="G62" t="str">
            <v>Institut Municipal d'Hisenda de Barcelona</v>
          </cell>
          <cell r="H62" t="str">
            <v>Gestió Tributs i Recaptació (Hisenda)</v>
          </cell>
          <cell r="I62" t="str">
            <v>IMH</v>
          </cell>
          <cell r="J62" t="str">
            <v>IMH</v>
          </cell>
        </row>
        <row r="63">
          <cell r="A63" t="str">
            <v>SER0062</v>
          </cell>
          <cell r="B63" t="str">
            <v>Tributs Guals i vetlladors (Padró)</v>
          </cell>
          <cell r="C63" t="str">
            <v>SOLDEVILA GUELL, JOSEP</v>
          </cell>
          <cell r="D63" t="str">
            <v>SERRA FERRANDO, MARTA</v>
          </cell>
          <cell r="E63" t="str">
            <v>SERRA FERRANDO, MARTA</v>
          </cell>
          <cell r="F63" t="str">
            <v>Institut Municipal d'Hisenda de Barcelona</v>
          </cell>
          <cell r="G63" t="str">
            <v>Institut Municipal d'Hisenda de Barcelona</v>
          </cell>
          <cell r="H63" t="str">
            <v>Gestió Tributs i Recaptació (Hisenda)</v>
          </cell>
          <cell r="I63" t="str">
            <v>IMH</v>
          </cell>
          <cell r="J63" t="str">
            <v>IMH</v>
          </cell>
        </row>
        <row r="64">
          <cell r="A64" t="str">
            <v>SER0063</v>
          </cell>
          <cell r="B64" t="str">
            <v>Contribuent</v>
          </cell>
          <cell r="C64" t="str">
            <v>ANTON SANTOS, JOSEP LLUI</v>
          </cell>
          <cell r="D64" t="str">
            <v>SERRA FERRANDO, MARTA</v>
          </cell>
          <cell r="E64" t="str">
            <v>SERRA FERRANDO, MARTA</v>
          </cell>
          <cell r="F64" t="str">
            <v>Institut Municipal d'Hisenda de Barcelona</v>
          </cell>
          <cell r="G64" t="str">
            <v>Institut Municipal d'Hisenda de Barcelona</v>
          </cell>
          <cell r="H64" t="str">
            <v>Gestió Tributs i Recaptació (Hisenda)</v>
          </cell>
          <cell r="I64" t="str">
            <v>IMH</v>
          </cell>
          <cell r="J64" t="str">
            <v>IMH</v>
          </cell>
        </row>
        <row r="65">
          <cell r="A65" t="str">
            <v>SER0064</v>
          </cell>
          <cell r="B65" t="str">
            <v>Recaptació</v>
          </cell>
          <cell r="C65" t="str">
            <v>MARCE PUJOL, ALEXANDRE</v>
          </cell>
          <cell r="D65" t="str">
            <v>SERRA FERRANDO, MARTA</v>
          </cell>
          <cell r="E65" t="str">
            <v>SERRA FERRANDO, MARTA</v>
          </cell>
          <cell r="F65" t="str">
            <v>Institut Municipal d'Hisenda de Barcelona</v>
          </cell>
          <cell r="G65" t="str">
            <v>Institut Municipal d'Hisenda de Barcelona</v>
          </cell>
          <cell r="H65" t="str">
            <v>Gestió Tributs i Recaptació (Hisenda)</v>
          </cell>
          <cell r="I65" t="str">
            <v>IMH</v>
          </cell>
          <cell r="J65" t="str">
            <v>IMH</v>
          </cell>
        </row>
        <row r="66">
          <cell r="A66" t="str">
            <v>SER0065</v>
          </cell>
          <cell r="B66" t="str">
            <v>Passarel·la de pagament</v>
          </cell>
          <cell r="C66" t="str">
            <v>FARRE ALBENDEA, JOAN M.</v>
          </cell>
          <cell r="D66" t="str">
            <v>TRIAS JUNCOSA, JAUME</v>
          </cell>
          <cell r="E66" t="str">
            <v>TRIAS JUNCOSA, JAUME</v>
          </cell>
          <cell r="F66" t="str">
            <v>Institut Municipal d'Hisenda de Barcelona</v>
          </cell>
          <cell r="G66" t="str">
            <v>Institut Municipal d'Hisenda de Barcelona</v>
          </cell>
          <cell r="H66" t="str">
            <v>Atenció al Ciutadà</v>
          </cell>
          <cell r="I66" t="str">
            <v>SERVEIS COMUNS ADMINISTRACIÓ ELECTRÓNICA</v>
          </cell>
          <cell r="J66" t="str">
            <v>TRAMITACIÓ, PORTAL I CARPETES</v>
          </cell>
        </row>
        <row r="67">
          <cell r="A67" t="str">
            <v>SER0066</v>
          </cell>
          <cell r="B67" t="str">
            <v>Inspeccions, Liquidacions, autoliquidacions i facturació</v>
          </cell>
          <cell r="C67" t="str">
            <v>FARRE ALBENDEA, JOAN M.</v>
          </cell>
          <cell r="D67" t="str">
            <v>SERRA FERRANDO, MARTA</v>
          </cell>
          <cell r="E67" t="str">
            <v>SERRA FERRANDO, MARTA</v>
          </cell>
          <cell r="F67" t="str">
            <v>Institut Municipal d'Hisenda de Barcelona</v>
          </cell>
          <cell r="G67" t="str">
            <v>Institut Municipal d'Hisenda de Barcelona</v>
          </cell>
          <cell r="H67" t="str">
            <v>Gestió Tributs i Recaptació (Hisenda)</v>
          </cell>
          <cell r="I67" t="str">
            <v>IMH</v>
          </cell>
          <cell r="J67" t="str">
            <v>IMH</v>
          </cell>
        </row>
        <row r="68">
          <cell r="A68" t="str">
            <v>SER0067</v>
          </cell>
          <cell r="B68" t="str">
            <v>Embargaments</v>
          </cell>
          <cell r="C68" t="str">
            <v>GOMEZ VILLADANGOS, JOSE</v>
          </cell>
          <cell r="D68" t="str">
            <v>SERRA FERRANDO, MARTA</v>
          </cell>
          <cell r="E68" t="str">
            <v>SERRA FERRANDO, MARTA</v>
          </cell>
          <cell r="F68" t="str">
            <v>Institut Municipal d'Hisenda de Barcelona</v>
          </cell>
          <cell r="G68" t="str">
            <v>Institut Municipal d'Hisenda de Barcelona</v>
          </cell>
          <cell r="H68" t="str">
            <v>Gestió Tributs i Recaptació (Hisenda)</v>
          </cell>
          <cell r="I68" t="str">
            <v>IMH</v>
          </cell>
          <cell r="J68" t="str">
            <v>IMH</v>
          </cell>
        </row>
        <row r="69">
          <cell r="A69" t="str">
            <v>SER0068</v>
          </cell>
          <cell r="B69" t="str">
            <v>Gestió Sancions</v>
          </cell>
          <cell r="C69" t="str">
            <v>ALEMANY SERRA, FRANCESC</v>
          </cell>
          <cell r="D69" t="str">
            <v>SERRA FERRANDO, MARTA</v>
          </cell>
          <cell r="E69" t="str">
            <v>SERRA FERRANDO, MARTA</v>
          </cell>
          <cell r="F69" t="str">
            <v>Institut Municipal d'Hisenda de Barcelona</v>
          </cell>
          <cell r="G69" t="str">
            <v>Institut Municipal d'Hisenda de Barcelona</v>
          </cell>
          <cell r="H69" t="str">
            <v>Gestió Tributs i Recaptació (Hisenda)</v>
          </cell>
          <cell r="I69" t="str">
            <v>IMH</v>
          </cell>
          <cell r="J69" t="str">
            <v>IMH</v>
          </cell>
        </row>
        <row r="70">
          <cell r="A70" t="str">
            <v>SER0069</v>
          </cell>
          <cell r="B70" t="str">
            <v>Arxiu d'imatges digitalitzades</v>
          </cell>
          <cell r="C70" t="str">
            <v>RIBAS IBAÑEZ, FRANCESC</v>
          </cell>
          <cell r="D70" t="str">
            <v>SERRA FERRANDO, MARTA</v>
          </cell>
          <cell r="E70" t="str">
            <v>SERRA FERRANDO, MARTA</v>
          </cell>
          <cell r="F70" t="str">
            <v>Institut Municipal d'Hisenda de Barcelona</v>
          </cell>
          <cell r="G70" t="str">
            <v>Institut Municipal d'Hisenda de Barcelona</v>
          </cell>
          <cell r="H70" t="str">
            <v>Gestió Tributs i Recaptació (Hisenda)</v>
          </cell>
          <cell r="I70" t="str">
            <v>IMH</v>
          </cell>
          <cell r="J70" t="str">
            <v>IMH</v>
          </cell>
        </row>
        <row r="71">
          <cell r="A71" t="str">
            <v>SER0070</v>
          </cell>
          <cell r="B71" t="str">
            <v>Notificacions electróniques</v>
          </cell>
          <cell r="C71" t="str">
            <v>ALEMANY SERRA, FRANCESC</v>
          </cell>
          <cell r="D71" t="str">
            <v>TRIAS JUNCOSA, JAUME</v>
          </cell>
          <cell r="E71" t="str">
            <v>TRIAS JUNCOSA, JAUME</v>
          </cell>
          <cell r="F71" t="str">
            <v>Institut Municipal d'Hisenda de Barcelona</v>
          </cell>
          <cell r="G71" t="str">
            <v>Institut Municipal d'Hisenda de Barcelona</v>
          </cell>
          <cell r="H71" t="str">
            <v>Atenció al Ciutadà</v>
          </cell>
          <cell r="I71" t="str">
            <v>SERVEIS COMUNS ADMINISTRACIÓ ELECTRÓNICA</v>
          </cell>
          <cell r="J71" t="str">
            <v>TRAMITACIÓ, PORTAL I CARPETES</v>
          </cell>
        </row>
        <row r="72">
          <cell r="A72" t="str">
            <v>SER0071</v>
          </cell>
          <cell r="B72" t="str">
            <v>Aplicatiu PDA GUB</v>
          </cell>
          <cell r="C72" t="str">
            <v>LARA ARANA, NURIA</v>
          </cell>
          <cell r="D72" t="str">
            <v>TORTOLA FERNANDEZ, JOSE A.</v>
          </cell>
          <cell r="E72" t="str">
            <v>CLOTET CIRUELO, JOSEP</v>
          </cell>
          <cell r="F72" t="str">
            <v>Gerència de Prevenció, Seguretat i Mobilitat</v>
          </cell>
          <cell r="G72" t="str">
            <v>Gerència de Seguretat i Prevenció</v>
          </cell>
          <cell r="H72" t="str">
            <v>Espai Urbà</v>
          </cell>
          <cell r="I72" t="str">
            <v>SEGURETAT I PREVENCIÓ</v>
          </cell>
          <cell r="J72" t="str">
            <v>SEGURETAT I PREVENCIÓ</v>
          </cell>
        </row>
        <row r="73">
          <cell r="A73" t="str">
            <v>SER0072</v>
          </cell>
          <cell r="B73" t="str">
            <v>Oficines d'Habitatge</v>
          </cell>
          <cell r="C73">
            <v>0</v>
          </cell>
          <cell r="D73" t="str">
            <v>TORTOLA FERNANDEZ, JOSE A.</v>
          </cell>
          <cell r="E73" t="str">
            <v>JIMENEZ ORANTES, PACO</v>
          </cell>
          <cell r="F73" t="str">
            <v>Gerència d'Hàbitat Urbà</v>
          </cell>
          <cell r="G73" t="str">
            <v>Gerència de Drets Socials</v>
          </cell>
          <cell r="H73" t="str">
            <v>Espai Urbà</v>
          </cell>
          <cell r="I73" t="str">
            <v>ECOLOGIA URBANA. URBANISME</v>
          </cell>
          <cell r="J73" t="str">
            <v>ECOLOGIA URBANA. URBANISME</v>
          </cell>
        </row>
        <row r="74">
          <cell r="A74" t="str">
            <v>SER0073</v>
          </cell>
          <cell r="B74" t="str">
            <v>Inspeccions</v>
          </cell>
          <cell r="C74" t="str">
            <v>SOLA PUY, ALFRED</v>
          </cell>
          <cell r="D74" t="str">
            <v>TORTOLA FERNANDEZ, JOSE A.</v>
          </cell>
          <cell r="E74" t="str">
            <v>GUILLEN BELLIDO, JOSÉ MIGUEL</v>
          </cell>
          <cell r="F74" t="str">
            <v>Gerència d'Hàbitat Urbà</v>
          </cell>
          <cell r="G74" t="str">
            <v>Gerència Ecologia Urbana</v>
          </cell>
          <cell r="H74" t="str">
            <v>Espai Urbà</v>
          </cell>
          <cell r="I74" t="str">
            <v>ECOLOGIA URBANA. URBANISME</v>
          </cell>
          <cell r="J74" t="str">
            <v>ECOLOGIA URBANA. URBANISME</v>
          </cell>
        </row>
        <row r="75">
          <cell r="A75" t="str">
            <v>SER0074</v>
          </cell>
          <cell r="B75" t="str">
            <v>Expedient Electrònic - OEP - GUB</v>
          </cell>
          <cell r="C75" t="str">
            <v>Arias Lopez, Laura</v>
          </cell>
          <cell r="D75" t="str">
            <v>TORTOLA FERNANDEZ, JOSE A.</v>
          </cell>
          <cell r="E75" t="str">
            <v>CLOTET CIRUELO, JOSEP</v>
          </cell>
          <cell r="F75" t="str">
            <v>Gerència de Prevenció, Seguretat i Mobilitat</v>
          </cell>
          <cell r="G75" t="str">
            <v>Gerència de Seguretat i Prevenció</v>
          </cell>
          <cell r="H75" t="str">
            <v>Espai Urbà</v>
          </cell>
          <cell r="I75" t="str">
            <v>SEGURETAT I PREVENCIÓ</v>
          </cell>
          <cell r="J75" t="str">
            <v>SEGURETAT I PREVENCIÓ</v>
          </cell>
        </row>
        <row r="76">
          <cell r="A76" t="str">
            <v>SER0075</v>
          </cell>
          <cell r="B76" t="str">
            <v>Expedient Electrònic - Obres</v>
          </cell>
          <cell r="C76" t="str">
            <v>SOLA PUY, ALFRED</v>
          </cell>
          <cell r="D76" t="str">
            <v>TORTOLA FERNANDEZ, JOSE A.</v>
          </cell>
          <cell r="E76" t="str">
            <v>GUILLEN BELLIDO, JOSÉ MIGUEL</v>
          </cell>
          <cell r="F76" t="str">
            <v>Gerència d'Hàbitat Urbà</v>
          </cell>
          <cell r="G76" t="str">
            <v>Gerència Ecologia Urbana</v>
          </cell>
          <cell r="H76" t="str">
            <v>Espai Urbà</v>
          </cell>
          <cell r="I76" t="str">
            <v>ECOLOGIA URBANA. URBANISME</v>
          </cell>
          <cell r="J76" t="str">
            <v>ECOLOGIA URBANA. URBANISME</v>
          </cell>
        </row>
        <row r="77">
          <cell r="A77" t="str">
            <v>SER0076</v>
          </cell>
          <cell r="B77" t="str">
            <v>Gestió Accidents de la GUB</v>
          </cell>
          <cell r="C77" t="str">
            <v>VALDIVIELSO POZA, YOLANDA</v>
          </cell>
          <cell r="D77" t="str">
            <v>TORTOLA FERNANDEZ, JOSE A.</v>
          </cell>
          <cell r="E77" t="str">
            <v>CLOTET CIRUELO, JOSEP</v>
          </cell>
          <cell r="F77" t="str">
            <v>Gerència de Prevenció, Seguretat i Mobilitat</v>
          </cell>
          <cell r="G77" t="str">
            <v>Gerència de Seguretat i Prevenció</v>
          </cell>
          <cell r="H77" t="str">
            <v>Espai Urbà</v>
          </cell>
          <cell r="I77" t="str">
            <v>SEGURETAT I PREVENCIÓ</v>
          </cell>
          <cell r="J77" t="str">
            <v>SEGURETAT I PREVENCIÓ</v>
          </cell>
        </row>
        <row r="78">
          <cell r="A78" t="str">
            <v>SER0077</v>
          </cell>
          <cell r="B78" t="str">
            <v>Mapa d'Ocupació de la Via Pública</v>
          </cell>
          <cell r="C78" t="str">
            <v>VALDIVIELSO POZA, YOLANDA</v>
          </cell>
          <cell r="D78" t="str">
            <v>TORTOLA FERNANDEZ, JOSE A.</v>
          </cell>
          <cell r="E78" t="str">
            <v>CLOTET CIRUELO, JOSEP</v>
          </cell>
          <cell r="F78" t="str">
            <v>Gerència de Prevenció, Seguretat i Mobilitat</v>
          </cell>
          <cell r="G78" t="str">
            <v>Gerència Ecologia Urbana</v>
          </cell>
          <cell r="H78" t="str">
            <v>Espai Urbà</v>
          </cell>
          <cell r="I78" t="str">
            <v>ECOLOGIA URBANA. URBANISME</v>
          </cell>
          <cell r="J78" t="str">
            <v>ECOLOGIA URBANA. URBANISME</v>
          </cell>
        </row>
        <row r="79">
          <cell r="A79" t="str">
            <v>SER0078</v>
          </cell>
          <cell r="B79" t="str">
            <v>Aparcament Àrea Verda</v>
          </cell>
          <cell r="C79" t="str">
            <v>VENTURA AIXA, INMACULADA</v>
          </cell>
          <cell r="D79" t="str">
            <v>TORTOLA FERNANDEZ, JOSE A.</v>
          </cell>
          <cell r="E79" t="str">
            <v>CLOTET CIRUELO, JOSEP</v>
          </cell>
          <cell r="F79" t="str">
            <v>Gerència de Prevenció, Seguretat i Mobilitat</v>
          </cell>
          <cell r="G79" t="str">
            <v>Gerència de Seguretat i Prevenció</v>
          </cell>
          <cell r="H79" t="str">
            <v>Espai Urbà</v>
          </cell>
          <cell r="I79" t="str">
            <v>ECOLOGIA URBANA. MOBILITAT I INFRASTRUCTURES</v>
          </cell>
          <cell r="J79" t="str">
            <v>ECOLOGIA URBANA. MOBILITAT I INFRASTRUCTURES</v>
          </cell>
        </row>
        <row r="80">
          <cell r="A80" t="str">
            <v>SER0079</v>
          </cell>
          <cell r="B80" t="str">
            <v>Gestió de personal de la GUB</v>
          </cell>
          <cell r="C80" t="str">
            <v>RAMIS JUAN, MONTSERRAT</v>
          </cell>
          <cell r="D80" t="str">
            <v>TORTOLA FERNANDEZ, JOSE A.</v>
          </cell>
          <cell r="E80" t="str">
            <v>CLOTET CIRUELO, JOSEP</v>
          </cell>
          <cell r="F80" t="str">
            <v>Gerència de Prevenció, Seguretat i Mobilitat</v>
          </cell>
          <cell r="G80" t="str">
            <v>Gerència de Seguretat i Prevenció</v>
          </cell>
          <cell r="H80" t="str">
            <v>Espai Urbà</v>
          </cell>
          <cell r="I80" t="str">
            <v>SEGURETAT I PREVENCIÓ</v>
          </cell>
          <cell r="J80" t="str">
            <v>SEGURETAT I PREVENCIÓ</v>
          </cell>
        </row>
        <row r="81">
          <cell r="A81" t="str">
            <v>SER0080</v>
          </cell>
          <cell r="B81" t="str">
            <v>Gestió de les sancions de trànsit de la GUB (Galileo)</v>
          </cell>
          <cell r="C81" t="str">
            <v>ALVAREZ ALVAREZ, M. AMELIA</v>
          </cell>
          <cell r="D81" t="str">
            <v>TORTOLA FERNANDEZ, JOSE A.</v>
          </cell>
          <cell r="E81" t="str">
            <v>CLOTET CIRUELO, JOSEP</v>
          </cell>
          <cell r="F81" t="str">
            <v>Gerència de Prevenció, Seguretat i Mobilitat</v>
          </cell>
          <cell r="G81" t="str">
            <v>Gerència de Seguretat i Prevenció</v>
          </cell>
          <cell r="H81" t="str">
            <v>Espai Urbà</v>
          </cell>
          <cell r="I81" t="str">
            <v>SEGURETAT I PREVENCIÓ</v>
          </cell>
          <cell r="J81" t="str">
            <v>SEGURETAT I PREVENCIÓ</v>
          </cell>
        </row>
        <row r="82">
          <cell r="A82" t="str">
            <v>SER0081</v>
          </cell>
          <cell r="B82" t="str">
            <v>Emergències a la Via Pública</v>
          </cell>
          <cell r="C82" t="str">
            <v>LOSADA TELLO, MANUEL DE</v>
          </cell>
          <cell r="D82" t="str">
            <v>TORTOLA FERNANDEZ, JOSE A.</v>
          </cell>
          <cell r="E82" t="str">
            <v>CLOTET CIRUELO, JOSEP</v>
          </cell>
          <cell r="F82" t="str">
            <v>Gerència de Prevenció, Seguretat i Mobilitat</v>
          </cell>
          <cell r="G82" t="str">
            <v>Gerència de Seguretat i Prevenció</v>
          </cell>
          <cell r="H82" t="str">
            <v>Espai Urbà</v>
          </cell>
          <cell r="I82" t="str">
            <v>SEGURETAT I PREVENCIÓ</v>
          </cell>
          <cell r="J82" t="str">
            <v>SEGURETAT I PREVENCIÓ</v>
          </cell>
        </row>
        <row r="83">
          <cell r="A83" t="str">
            <v>SER0082</v>
          </cell>
          <cell r="B83" t="str">
            <v>Transports Especials</v>
          </cell>
          <cell r="C83" t="str">
            <v>GARCIA GONZALEZ, JOSEP</v>
          </cell>
          <cell r="D83" t="str">
            <v>TORTOLA FERNANDEZ, JOSE A.</v>
          </cell>
          <cell r="E83" t="str">
            <v>CLOTET CIRUELO, JOSEP</v>
          </cell>
          <cell r="F83" t="str">
            <v>Gerència de Prevenció, Seguretat i Mobilitat</v>
          </cell>
          <cell r="G83" t="str">
            <v>Gerència de Seguretat i Prevenció</v>
          </cell>
          <cell r="H83" t="str">
            <v>Espai Urbà</v>
          </cell>
          <cell r="I83" t="str">
            <v>SEGURETAT I PREVENCIÓ</v>
          </cell>
          <cell r="J83" t="str">
            <v>SEGURETAT I PREVENCIÓ</v>
          </cell>
        </row>
        <row r="84">
          <cell r="A84" t="str">
            <v>SER0083</v>
          </cell>
          <cell r="B84" t="e">
            <v>#N/A</v>
          </cell>
          <cell r="C84" t="str">
            <v>MARCH COROMINAS, MERCEDES</v>
          </cell>
          <cell r="D84" t="str">
            <v>TORTOLA FERNANDEZ, JOSE A.</v>
          </cell>
          <cell r="E84" t="e">
            <v>#N/A</v>
          </cell>
          <cell r="F84" t="str">
            <v>Gerència de Recursos</v>
          </cell>
          <cell r="G84" t="e">
            <v>#N/A</v>
          </cell>
          <cell r="H84" t="str">
            <v>Espai Urbà</v>
          </cell>
          <cell r="I84" t="e">
            <v>#N/A</v>
          </cell>
          <cell r="J84" t="str">
            <v>ECOLOGIA URBANA. URBANISME</v>
          </cell>
        </row>
        <row r="85">
          <cell r="A85" t="str">
            <v>SER0084</v>
          </cell>
          <cell r="B85" t="str">
            <v>Paisatge Urbà i Publicitat</v>
          </cell>
          <cell r="C85" t="str">
            <v>SOLA PUY, ALFRED</v>
          </cell>
          <cell r="D85" t="str">
            <v>TORTOLA FERNANDEZ, JOSE A.</v>
          </cell>
          <cell r="E85" t="str">
            <v>GUILLEN BELLIDO, JOSÉ MIGUEL</v>
          </cell>
          <cell r="F85" t="str">
            <v>Gerència d'Hàbitat Urbà</v>
          </cell>
          <cell r="G85" t="str">
            <v>Gerència Ecologia Urbana</v>
          </cell>
          <cell r="H85" t="str">
            <v>Espai Urbà</v>
          </cell>
          <cell r="I85" t="str">
            <v>ECOLOGIA URBANA. URBANISME</v>
          </cell>
          <cell r="J85" t="str">
            <v>ECOLOGIA URBANA. URBANISME</v>
          </cell>
        </row>
        <row r="86">
          <cell r="A86" t="str">
            <v>SER0085</v>
          </cell>
          <cell r="B86" t="str">
            <v>Natura Aigua</v>
          </cell>
          <cell r="C86" t="str">
            <v>Otero Escribano, Fernando</v>
          </cell>
          <cell r="D86" t="str">
            <v>TORTOLA FERNANDEZ, JOSE A.</v>
          </cell>
          <cell r="E86" t="str">
            <v>CIRERA GONZALEZ, JORDI</v>
          </cell>
          <cell r="F86" t="str">
            <v>Gerència d'Hàbitat Urbà</v>
          </cell>
          <cell r="G86" t="str">
            <v>Gerència Ecologia Urbana</v>
          </cell>
          <cell r="H86" t="str">
            <v>Espai Urbà</v>
          </cell>
          <cell r="I86" t="str">
            <v>ECOLOGIA URBANA. MEDI AMBIENT I SERVEIS URBANS</v>
          </cell>
          <cell r="J86" t="str">
            <v>ECOLOGIA URBANA. MEDI AMBIENT I SERVEIS URBANS</v>
          </cell>
        </row>
        <row r="87">
          <cell r="A87" t="str">
            <v>SER0086</v>
          </cell>
          <cell r="B87" t="str">
            <v>Natura Espais Verds</v>
          </cell>
          <cell r="C87" t="str">
            <v>Otero Escribano, Fernando</v>
          </cell>
          <cell r="D87" t="str">
            <v>TORTOLA FERNANDEZ, JOSE A.</v>
          </cell>
          <cell r="E87" t="str">
            <v>CIRERA GONZALEZ, JORDI</v>
          </cell>
          <cell r="F87" t="str">
            <v>Gerència d'Hàbitat Urbà</v>
          </cell>
          <cell r="G87" t="str">
            <v>Gerència Ecologia Urbana</v>
          </cell>
          <cell r="H87" t="str">
            <v>Espai Urbà</v>
          </cell>
          <cell r="I87" t="str">
            <v>ECOLOGIA URBANA. MEDI AMBIENT I SERVEIS URBANS</v>
          </cell>
          <cell r="J87" t="str">
            <v>ECOLOGIA URBANA. MEDI AMBIENT I SERVEIS URBANS</v>
          </cell>
        </row>
        <row r="88">
          <cell r="A88" t="str">
            <v>SER0087</v>
          </cell>
          <cell r="B88" t="str">
            <v>Natura Neteja</v>
          </cell>
          <cell r="C88" t="str">
            <v>Otero Escribano, Fernando</v>
          </cell>
          <cell r="D88" t="str">
            <v>TORTOLA FERNANDEZ, JOSE A.</v>
          </cell>
          <cell r="E88" t="str">
            <v>CIRERA GONZALEZ, JORDI</v>
          </cell>
          <cell r="F88" t="str">
            <v>Gerència d'Hàbitat Urbà</v>
          </cell>
          <cell r="G88" t="str">
            <v>Gerència Ecologia Urbana</v>
          </cell>
          <cell r="H88" t="str">
            <v>Espai Urbà</v>
          </cell>
          <cell r="I88" t="str">
            <v>ECOLOGIA URBANA. MEDI AMBIENT I SERVEIS URBANS</v>
          </cell>
          <cell r="J88" t="str">
            <v>ECOLOGIA URBANA. MEDI AMBIENT I SERVEIS URBANS</v>
          </cell>
        </row>
        <row r="89">
          <cell r="A89" t="str">
            <v>SER0088</v>
          </cell>
          <cell r="B89" t="str">
            <v>Natura Norma Granada</v>
          </cell>
          <cell r="C89" t="str">
            <v>Otero Escribano, Fernando</v>
          </cell>
          <cell r="D89" t="str">
            <v>TORTOLA FERNANDEZ, JOSE A.</v>
          </cell>
          <cell r="E89" t="str">
            <v>CIRERA GONZALEZ, JORDI</v>
          </cell>
          <cell r="F89" t="str">
            <v>Gerència d'Hàbitat Urbà</v>
          </cell>
          <cell r="G89" t="str">
            <v>Gerència Ecologia Urbana</v>
          </cell>
          <cell r="H89" t="str">
            <v>Espai Urbà</v>
          </cell>
          <cell r="I89" t="str">
            <v>ECOLOGIA URBANA. MEDI AMBIENT I SERVEIS URBANS</v>
          </cell>
          <cell r="J89" t="str">
            <v>ECOLOGIA URBANA. MEDI AMBIENT I SERVEIS URBANS</v>
          </cell>
        </row>
        <row r="90">
          <cell r="A90" t="str">
            <v>SER0089</v>
          </cell>
          <cell r="B90" t="str">
            <v>Gestió Pavimentació (Pavinform)</v>
          </cell>
          <cell r="C90" t="str">
            <v>Otero Escribano, Fernando</v>
          </cell>
          <cell r="D90" t="str">
            <v>TORTOLA FERNANDEZ, JOSE A.</v>
          </cell>
          <cell r="E90" t="str">
            <v>ORTUÑO RIBE, JORDI</v>
          </cell>
          <cell r="F90" t="str">
            <v>Gerència d'Hàbitat Urbà</v>
          </cell>
          <cell r="G90" t="str">
            <v>Gerència Ecologia Urbana</v>
          </cell>
          <cell r="H90" t="str">
            <v>Espai Urbà</v>
          </cell>
          <cell r="I90" t="str">
            <v>ECOLOGIA URBANA. MOBILITAT I INFRASTRUCTURES</v>
          </cell>
          <cell r="J90" t="str">
            <v>ECOLOGIA URBANA. MEDI AMBIENT I SERVEIS URBANS</v>
          </cell>
        </row>
        <row r="91">
          <cell r="A91" t="str">
            <v>SER0090</v>
          </cell>
          <cell r="B91" t="str">
            <v>Natura Inversions</v>
          </cell>
          <cell r="C91" t="str">
            <v>Otero Escribano, Fernando</v>
          </cell>
          <cell r="D91" t="str">
            <v>TORTOLA FERNANDEZ, JOSE A.</v>
          </cell>
          <cell r="E91" t="str">
            <v>ORTUÑO RIBE, JORDI</v>
          </cell>
          <cell r="F91" t="str">
            <v>Gerència d'Hàbitat Urbà</v>
          </cell>
          <cell r="G91" t="str">
            <v>Gerència Ecologia Urbana</v>
          </cell>
          <cell r="H91" t="str">
            <v>Espai Urbà</v>
          </cell>
          <cell r="I91" t="str">
            <v>ECOLOGIA URBANA. MOBILITAT I INFRASTRUCTURES</v>
          </cell>
          <cell r="J91" t="str">
            <v>ECOLOGIA URBANA. MEDI AMBIENT I SERVEIS URBANS</v>
          </cell>
        </row>
        <row r="92">
          <cell r="A92" t="str">
            <v>SER0091</v>
          </cell>
          <cell r="B92" t="str">
            <v>Catàleg Patrimoni, Monuments i Certificacions</v>
          </cell>
          <cell r="C92" t="str">
            <v>GARCIA GONZALEZ, JOSEP</v>
          </cell>
          <cell r="D92" t="str">
            <v>TORTOLA FERNANDEZ, JOSE A.</v>
          </cell>
          <cell r="E92" t="str">
            <v>GUILLEN BELLIDO, JOSÉ MIGUEL</v>
          </cell>
          <cell r="F92" t="str">
            <v>Gerència d'Hàbitat Urbà</v>
          </cell>
          <cell r="G92" t="str">
            <v>Gerència Ecologia Urbana</v>
          </cell>
          <cell r="H92" t="str">
            <v>Espai Urbà</v>
          </cell>
          <cell r="I92" t="str">
            <v>ECOLOGIA URBANA. URBANISME</v>
          </cell>
          <cell r="J92" t="str">
            <v>ECOLOGIA URBANA. URBANISME</v>
          </cell>
        </row>
        <row r="93">
          <cell r="A93" t="str">
            <v>SER0092</v>
          </cell>
          <cell r="B93" t="str">
            <v>Gestió, Informació i Publicació d'obres municipals</v>
          </cell>
          <cell r="C93" t="str">
            <v>Otero Escribano, Fernando</v>
          </cell>
          <cell r="D93" t="str">
            <v>TORTOLA FERNANDEZ, JOSE A.</v>
          </cell>
          <cell r="E93" t="str">
            <v>ORTUÑO RIBE, JORGE</v>
          </cell>
          <cell r="F93" t="str">
            <v>Gerència d'Hàbitat Urbà</v>
          </cell>
          <cell r="G93" t="str">
            <v>Gerència Ecologia Urbana</v>
          </cell>
          <cell r="H93" t="str">
            <v>Espai Urbà</v>
          </cell>
          <cell r="I93" t="str">
            <v>ECOLOGIA URBANA. MOBILITAT I INFRASTRUCTURES</v>
          </cell>
          <cell r="J93" t="str">
            <v>ECOLOGIA URBANA. MOBILITAT I INFRASTRUCTURES</v>
          </cell>
        </row>
        <row r="94">
          <cell r="A94" t="str">
            <v>SER0093</v>
          </cell>
          <cell r="B94" t="str">
            <v>CIEP</v>
          </cell>
          <cell r="C94" t="str">
            <v>Otero Escribano, Fernando</v>
          </cell>
          <cell r="D94" t="str">
            <v>TORTOLA FERNANDEZ, JOSE A.</v>
          </cell>
          <cell r="E94" t="str">
            <v>CIRERA GONZALES, JORDI</v>
          </cell>
          <cell r="F94" t="str">
            <v>Gerència d'Hàbitat Urbà</v>
          </cell>
          <cell r="G94" t="str">
            <v>Gerència Ecologia Urbana</v>
          </cell>
          <cell r="H94" t="str">
            <v>Espai Urbà</v>
          </cell>
          <cell r="I94" t="str">
            <v>ECOLOGIA URBANA. URBANISME</v>
          </cell>
          <cell r="J94" t="str">
            <v>ECOLOGIA URBANA. URBANISME</v>
          </cell>
        </row>
        <row r="95">
          <cell r="A95" t="str">
            <v>SER0094</v>
          </cell>
          <cell r="B95" t="str">
            <v>Enllumenat (GENBA)</v>
          </cell>
          <cell r="C95" t="str">
            <v>BOBIS VALERIO, JUAN</v>
          </cell>
          <cell r="D95" t="str">
            <v>TORTOLA FERNANDEZ, JOSE A.</v>
          </cell>
          <cell r="E95" t="str">
            <v>CIRERA GONZALEZ, JORDI</v>
          </cell>
          <cell r="F95" t="str">
            <v>Gerència d'Hàbitat Urbà</v>
          </cell>
          <cell r="G95" t="str">
            <v>Gerència Ecologia Urbana</v>
          </cell>
          <cell r="H95" t="str">
            <v>Espai Urbà</v>
          </cell>
          <cell r="I95" t="str">
            <v>ECOLOGIA URBANA. MEDI AMBIENT I SERVEIS URBANS</v>
          </cell>
          <cell r="J95" t="str">
            <v>ECOLOGIA URBANA. MEDI AMBIENT I SERVEIS URBANS</v>
          </cell>
        </row>
        <row r="96">
          <cell r="A96" t="str">
            <v>SER0095</v>
          </cell>
          <cell r="B96" t="str">
            <v>Banderolas</v>
          </cell>
          <cell r="C96" t="str">
            <v xml:space="preserve"> -</v>
          </cell>
          <cell r="D96" t="str">
            <v>TORTOLA FERNANDEZ, JOSE A.</v>
          </cell>
          <cell r="E96" t="e">
            <v>#N/A</v>
          </cell>
          <cell r="F96" t="str">
            <v>Gerència d'Hàbitat Urbà</v>
          </cell>
          <cell r="G96" t="e">
            <v>#N/A</v>
          </cell>
          <cell r="H96" t="str">
            <v>Espai Urbà</v>
          </cell>
          <cell r="I96" t="e">
            <v>#N/A</v>
          </cell>
          <cell r="J96" t="str">
            <v>ECOLOGIA URBANA. URBANISME</v>
          </cell>
        </row>
        <row r="97">
          <cell r="A97" t="str">
            <v>SER0096</v>
          </cell>
          <cell r="B97" t="str">
            <v>Web del Subsol</v>
          </cell>
          <cell r="C97">
            <v>0</v>
          </cell>
          <cell r="D97" t="str">
            <v>TORTOLA FERNANDEZ, JOSE A.</v>
          </cell>
          <cell r="E97" t="str">
            <v>ORTUÑO RIBE, JORGE</v>
          </cell>
          <cell r="F97" t="str">
            <v>Gerència d'Hàbitat Urbà</v>
          </cell>
          <cell r="G97" t="str">
            <v>Gerència Ecologia Urbana</v>
          </cell>
          <cell r="H97" t="str">
            <v>Espai Urbà</v>
          </cell>
          <cell r="I97" t="str">
            <v>ECOLOGIA URBANA. MOBILITAT I INFRASTRUCTURES</v>
          </cell>
          <cell r="J97" t="str">
            <v>ECOLOGIA URBANA. MOBILITAT I INFRASTRUCTURES</v>
          </cell>
        </row>
        <row r="98">
          <cell r="A98" t="str">
            <v>SER0097</v>
          </cell>
          <cell r="B98" t="str">
            <v>Web Manteniment Infraestructures</v>
          </cell>
          <cell r="C98">
            <v>0</v>
          </cell>
          <cell r="D98" t="str">
            <v>TORTOLA FERNANDEZ, JOSE A.</v>
          </cell>
          <cell r="E98" t="str">
            <v>ORTUÑO RIBE, JORGE</v>
          </cell>
          <cell r="F98" t="str">
            <v>Gerència d'Hàbitat Urbà</v>
          </cell>
          <cell r="G98" t="str">
            <v>Gerència Ecologia Urbana</v>
          </cell>
          <cell r="H98" t="str">
            <v>Espai Urbà</v>
          </cell>
          <cell r="I98" t="str">
            <v>ECOLOGIA URBANA. MOBILITAT I INFRASTRUCTURES</v>
          </cell>
          <cell r="J98" t="str">
            <v>ECOLOGIA URBANA. MOBILITAT I INFRASTRUCTURES</v>
          </cell>
        </row>
        <row r="99">
          <cell r="A99" t="str">
            <v>SER0098</v>
          </cell>
          <cell r="B99" t="str">
            <v>Plans</v>
          </cell>
          <cell r="C99" t="str">
            <v>GARCIA GONZALEZ, JOSEP</v>
          </cell>
          <cell r="D99" t="str">
            <v>TORTOLA FERNANDEZ, JOSE A.</v>
          </cell>
          <cell r="E99" t="str">
            <v>GUILLEN BELLIDO, JOSÉ MIGUEL</v>
          </cell>
          <cell r="F99" t="str">
            <v>Gerència d'Hàbitat Urbà</v>
          </cell>
          <cell r="G99" t="str">
            <v>Gerència Ecologia Urbana</v>
          </cell>
          <cell r="H99" t="str">
            <v>Espai Urbà</v>
          </cell>
          <cell r="I99" t="str">
            <v>ECOLOGIA URBANA. URBANISME</v>
          </cell>
          <cell r="J99" t="str">
            <v>ECOLOGIA URBANA. URBANISME</v>
          </cell>
        </row>
        <row r="100">
          <cell r="A100" t="str">
            <v>SER0099</v>
          </cell>
          <cell r="B100" t="str">
            <v>Planejament i GIPU</v>
          </cell>
          <cell r="C100" t="str">
            <v>GARCIA GONZALEZ, JOSEP</v>
          </cell>
          <cell r="D100" t="str">
            <v>TORTOLA FERNANDEZ, JOSE A.</v>
          </cell>
          <cell r="E100" t="str">
            <v>GUILLEN BELLIDO, JOSÉ MIGUEL</v>
          </cell>
          <cell r="F100" t="str">
            <v>Gerència d'Hàbitat Urbà</v>
          </cell>
          <cell r="G100" t="str">
            <v>Gerència Ecologia Urbana</v>
          </cell>
          <cell r="H100" t="str">
            <v>Espai Urbà</v>
          </cell>
          <cell r="I100" t="str">
            <v>ECOLOGIA URBANA. URBANISME</v>
          </cell>
          <cell r="J100" t="str">
            <v>ECOLOGIA URBANA. URBANISME</v>
          </cell>
        </row>
        <row r="101">
          <cell r="A101" t="str">
            <v>SER00XX</v>
          </cell>
          <cell r="B101" t="str">
            <v>Guia d'Stil</v>
          </cell>
          <cell r="C101" t="str">
            <v>ORTIZ QUINTANA, IVAN </v>
          </cell>
          <cell r="D101" t="str">
            <v>LOPEZ BARBERO, RAFAEL</v>
          </cell>
          <cell r="E101" t="e">
            <v>#N/A</v>
          </cell>
          <cell r="F101" t="str">
            <v>IMI-TIC</v>
          </cell>
          <cell r="G101" t="e">
            <v>#N/A</v>
          </cell>
          <cell r="H101" t="str">
            <v>Enginyeria, Frameworks i Moduls comuns</v>
          </cell>
          <cell r="I101" t="e">
            <v>#N/A</v>
          </cell>
          <cell r="J101" t="str">
            <v>ENGINYERIA PROGRAMARI, FRAMEWORKS I MODULS COMUNS</v>
          </cell>
        </row>
        <row r="102">
          <cell r="A102" t="str">
            <v>SER0101</v>
          </cell>
          <cell r="B102" t="str">
            <v>Area Verda</v>
          </cell>
          <cell r="C102" t="str">
            <v xml:space="preserve"> -</v>
          </cell>
          <cell r="D102" t="str">
            <v>TORTOLA FERNANDEZ, JOSE A.</v>
          </cell>
          <cell r="E102" t="e">
            <v>#N/A</v>
          </cell>
          <cell r="F102" t="str">
            <v>Gerència de Prevenció, Seguretat i Mobilitat</v>
          </cell>
          <cell r="G102" t="e">
            <v>#N/A</v>
          </cell>
          <cell r="H102" t="str">
            <v>Espai Urbà</v>
          </cell>
          <cell r="I102" t="e">
            <v>#N/A</v>
          </cell>
          <cell r="J102" t="str">
            <v>ECOLOGIA URBANA. MOBILITAT I INFRASTRUCTURES</v>
          </cell>
        </row>
        <row r="103">
          <cell r="A103" t="str">
            <v>SER0102</v>
          </cell>
          <cell r="B103" t="str">
            <v>Dominus</v>
          </cell>
          <cell r="C103" t="str">
            <v xml:space="preserve"> -</v>
          </cell>
          <cell r="D103" t="str">
            <v>TORTOLA FERNANDEZ, JOSE A.</v>
          </cell>
          <cell r="E103" t="e">
            <v>#N/A</v>
          </cell>
          <cell r="F103" t="str">
            <v>Gerència de Recursos</v>
          </cell>
          <cell r="G103" t="e">
            <v>#N/A</v>
          </cell>
          <cell r="H103" t="str">
            <v>Espai Urbà</v>
          </cell>
          <cell r="I103" t="e">
            <v>#N/A</v>
          </cell>
          <cell r="J103" t="e">
            <v>#N/A</v>
          </cell>
        </row>
        <row r="104">
          <cell r="A104" t="str">
            <v>SER0103</v>
          </cell>
          <cell r="B104" t="str">
            <v>Avaries de la Via Pública</v>
          </cell>
          <cell r="C104">
            <v>0</v>
          </cell>
          <cell r="D104" t="str">
            <v>TORTOLA FERNANDEZ, JOSE A.</v>
          </cell>
          <cell r="E104" t="str">
            <v>ORTUÑO RIBE, JORGE</v>
          </cell>
          <cell r="F104" t="str">
            <v>Gerència d'Hàbitat Urbà</v>
          </cell>
          <cell r="G104" t="str">
            <v>Gerència Ecologia Urbana</v>
          </cell>
          <cell r="H104" t="str">
            <v>Espai Urbà</v>
          </cell>
          <cell r="I104" t="str">
            <v>ECOLOGIA URBANA. MOBILITAT I INFRASTRUCTURES</v>
          </cell>
          <cell r="J104" t="str">
            <v>ORTUÑO RIBE, JORGE</v>
          </cell>
        </row>
        <row r="105">
          <cell r="A105" t="str">
            <v>SER0104</v>
          </cell>
          <cell r="B105" t="str">
            <v>Expedients Edificació</v>
          </cell>
          <cell r="C105" t="str">
            <v>GARCIA GONZALEZ, JOSEP</v>
          </cell>
          <cell r="D105" t="str">
            <v>TORTOLA FERNANDEZ, JOSE A.</v>
          </cell>
          <cell r="E105" t="str">
            <v>GUILLEN BELLIDO, JOSÉ MIGUEL</v>
          </cell>
          <cell r="F105" t="str">
            <v>Gerència d'Hàbitat Urbà</v>
          </cell>
          <cell r="G105" t="str">
            <v>Gerència Ecologia Urbana</v>
          </cell>
          <cell r="H105" t="str">
            <v>Espai Urbà</v>
          </cell>
          <cell r="I105" t="str">
            <v>ECOLOGIA URBANA. URBANISME</v>
          </cell>
          <cell r="J105" t="str">
            <v>GUILLEN BELLIDO, JOSÉ MIGUEL</v>
          </cell>
        </row>
        <row r="106">
          <cell r="A106" t="str">
            <v>SER0105</v>
          </cell>
          <cell r="B106" t="str">
            <v>Firma electrònica</v>
          </cell>
          <cell r="C106" t="str">
            <v>ORTIZ QUINTANA, IVAN</v>
          </cell>
          <cell r="D106" t="str">
            <v>GOMEZ, JOAN MANEL</v>
          </cell>
          <cell r="E106" t="str">
            <v>LOPEZ BARBERO, RAFAEL</v>
          </cell>
          <cell r="F106" t="str">
            <v>Gerència de Recursos</v>
          </cell>
          <cell r="G106" t="str">
            <v>IMI-TIC</v>
          </cell>
          <cell r="H106" t="str">
            <v>Seguretat</v>
          </cell>
          <cell r="I106" t="str">
            <v>ENGINYERIA PROGRAMARI, FRAMEWORKS I MODULS COMUNS</v>
          </cell>
          <cell r="J106" t="str">
            <v>LOPEZ BARBERO, RAFAEL</v>
          </cell>
        </row>
        <row r="107">
          <cell r="A107" t="str">
            <v>SER0106</v>
          </cell>
          <cell r="B107" t="str">
            <v>Cercador Internet</v>
          </cell>
          <cell r="C107" t="str">
            <v>BITLLOCH PUIGVERT, JOAN R</v>
          </cell>
          <cell r="E107" t="str">
            <v>MARCILLAS RIERA, SILVIA</v>
          </cell>
          <cell r="F107" t="str">
            <v>Gerència Municipal</v>
          </cell>
          <cell r="G107" t="str">
            <v>Gerència de Recursos</v>
          </cell>
          <cell r="H107" t="str">
            <v>7.- Serveis de solucions verticals</v>
          </cell>
          <cell r="I107" t="str">
            <v>DRETS CIUTADANIA, PARTICIPACIÓ I TRANSPARÈNCIA</v>
          </cell>
          <cell r="J107" t="str">
            <v>7.- Serveis de solucions verticals</v>
          </cell>
        </row>
        <row r="108">
          <cell r="A108" t="str">
            <v>SER0107</v>
          </cell>
          <cell r="B108" t="str">
            <v>Serveis d’infraestructures físiques</v>
          </cell>
          <cell r="C108" t="str">
            <v>Fiter de Paz, Albert</v>
          </cell>
          <cell r="D108" t="str">
            <v>Fiter , Albert</v>
          </cell>
          <cell r="E108" t="str">
            <v>NIN BLASCO, FRANCISCO</v>
          </cell>
          <cell r="F108" t="str">
            <v>Gerència Municipal</v>
          </cell>
          <cell r="G108" t="str">
            <v>Gerència Municipal</v>
          </cell>
          <cell r="H108" t="str">
            <v>1. Serveis d’infraestructures físiques</v>
          </cell>
          <cell r="I108" t="str">
            <v>INFRAESTRUCTURES</v>
          </cell>
          <cell r="J108" t="str">
            <v>1. Serveis d’infraestructures físiques</v>
          </cell>
        </row>
        <row r="109">
          <cell r="A109" t="str">
            <v>SER0108</v>
          </cell>
          <cell r="B109" t="str">
            <v>servei Host</v>
          </cell>
          <cell r="C109" t="str">
            <v>CASAUS BARREDA, FRANCESC</v>
          </cell>
          <cell r="E109" t="str">
            <v>SOLER ORTIZ, RUBEN</v>
          </cell>
          <cell r="F109" t="str">
            <v>Gerència Municipal</v>
          </cell>
          <cell r="G109" t="str">
            <v>Gerència Municipal</v>
          </cell>
          <cell r="H109" t="str">
            <v>2.- Serveis de maquinari i sistemes operatius</v>
          </cell>
          <cell r="I109" t="str">
            <v>CPD</v>
          </cell>
          <cell r="J109" t="str">
            <v>2.- Serveis de maquinari i sistemes operatius</v>
          </cell>
        </row>
        <row r="110">
          <cell r="A110" t="str">
            <v>SER0109</v>
          </cell>
          <cell r="B110" t="str">
            <v>Virtualització</v>
          </cell>
          <cell r="C110" t="str">
            <v>FABA BAYO, OSCAR</v>
          </cell>
          <cell r="E110" t="str">
            <v>FELEZ ZAERA, ENRIQUE</v>
          </cell>
          <cell r="F110" t="str">
            <v>Gerència Municipal</v>
          </cell>
          <cell r="G110" t="str">
            <v>Gerència Municipal</v>
          </cell>
          <cell r="H110" t="str">
            <v>2.- Serveis de maquinari i sistemes operatius</v>
          </cell>
          <cell r="I110" t="str">
            <v>ENGINYERIA DE SISTEMES</v>
          </cell>
          <cell r="J110" t="str">
            <v>2.- Serveis de maquinari i sistemes operatius</v>
          </cell>
        </row>
        <row r="111">
          <cell r="A111" t="str">
            <v>SER0110</v>
          </cell>
          <cell r="B111" t="str">
            <v>Sistemes Operatius</v>
          </cell>
          <cell r="C111" t="str">
            <v>FABA BAYO, OSCAR</v>
          </cell>
          <cell r="E111" t="str">
            <v>FELEZ ZAERA, ENRIQUE</v>
          </cell>
          <cell r="F111" t="str">
            <v>Gerència Municipal</v>
          </cell>
          <cell r="G111" t="str">
            <v>Gerència Municipal</v>
          </cell>
          <cell r="H111" t="str">
            <v>2.- Serveis de maquinari i sistemes operatius</v>
          </cell>
          <cell r="I111" t="str">
            <v>ENGINYERIA DE SISTEMES</v>
          </cell>
          <cell r="J111" t="str">
            <v>2.- Serveis de maquinari i sistemes operatius</v>
          </cell>
        </row>
        <row r="112">
          <cell r="A112" t="str">
            <v>SER0111</v>
          </cell>
          <cell r="B112" t="str">
            <v>Hosting (provisió d’infraestructura en mode servei)</v>
          </cell>
          <cell r="C112" t="str">
            <v>CASAUS BARREDA, FRANCESC</v>
          </cell>
          <cell r="E112">
            <v>0</v>
          </cell>
          <cell r="F112" t="str">
            <v>Gerència Municipal</v>
          </cell>
          <cell r="G112" t="str">
            <v>Gerència Municipal</v>
          </cell>
          <cell r="H112" t="str">
            <v>2.- Serveis de maquinari i sistemes operatius</v>
          </cell>
          <cell r="I112">
            <v>0</v>
          </cell>
          <cell r="J112" t="str">
            <v>2.- Serveis de maquinari i sistemes operatius</v>
          </cell>
        </row>
        <row r="113">
          <cell r="A113" t="str">
            <v>SER0112</v>
          </cell>
          <cell r="B113" t="str">
            <v>Housing (allotjament d’infraestructures)</v>
          </cell>
          <cell r="C113" t="str">
            <v>NIN BLASCO, FRANCISCO</v>
          </cell>
          <cell r="E113" t="str">
            <v>NIN BLASCO, FRANCISCO</v>
          </cell>
          <cell r="F113" t="str">
            <v>Gerència Municipal</v>
          </cell>
          <cell r="G113" t="str">
            <v>Gerència Municipal</v>
          </cell>
          <cell r="H113" t="str">
            <v>2.- Serveis de maquinari i sistemes operatius</v>
          </cell>
          <cell r="I113" t="str">
            <v>INFRAESTRUCTURES</v>
          </cell>
          <cell r="J113" t="str">
            <v>2.- Serveis de maquinari i sistemes operatius</v>
          </cell>
        </row>
        <row r="114">
          <cell r="A114" t="str">
            <v>SER0113</v>
          </cell>
          <cell r="B114" t="str">
            <v>Seguretat dels sistemes i perimetral</v>
          </cell>
          <cell r="C114" t="str">
            <v>LOPEZ VAZQUEZ, GEMMA</v>
          </cell>
          <cell r="E114" t="str">
            <v>AZNAR IGLESIAS, JUAN ANTON</v>
          </cell>
          <cell r="F114" t="str">
            <v>Gerència Municipal</v>
          </cell>
          <cell r="G114" t="str">
            <v>Gerència Municipal</v>
          </cell>
          <cell r="H114" t="str">
            <v>2.- Serveis de maquinari i sistemes operatius</v>
          </cell>
          <cell r="I114" t="str">
            <v>LLOC DE TREBALL</v>
          </cell>
          <cell r="J114" t="str">
            <v>2.- Serveis de maquinari i sistemes operatius</v>
          </cell>
        </row>
        <row r="115">
          <cell r="A115" t="str">
            <v>SER0114</v>
          </cell>
          <cell r="B115" t="str">
            <v>Connectivitat IP corporativa</v>
          </cell>
          <cell r="C115" t="str">
            <v>MENDOZA FLORES, MANEL</v>
          </cell>
          <cell r="E115">
            <v>0</v>
          </cell>
          <cell r="F115" t="str">
            <v>Gerència Municipal</v>
          </cell>
          <cell r="G115" t="str">
            <v>Gerència Municipal</v>
          </cell>
          <cell r="H115" t="str">
            <v>3.- Serveis de enllaç de dades i xarxa</v>
          </cell>
          <cell r="I115" t="str">
            <v>LLOC DE TREBALL</v>
          </cell>
          <cell r="J115" t="str">
            <v>3.- Serveis de enllaç de dades i xarxa</v>
          </cell>
        </row>
        <row r="116">
          <cell r="A116" t="str">
            <v>SER0115</v>
          </cell>
          <cell r="B116" t="str">
            <v>Wifi indoor</v>
          </cell>
          <cell r="C116" t="str">
            <v>MENDOZA FLORES, MANEL</v>
          </cell>
          <cell r="E116">
            <v>0</v>
          </cell>
          <cell r="F116" t="str">
            <v>Gerència Municipal</v>
          </cell>
          <cell r="G116" t="str">
            <v>Gerència Municipal</v>
          </cell>
          <cell r="H116" t="str">
            <v>3.- Serveis de enllaç de dades i xarxa</v>
          </cell>
          <cell r="I116" t="str">
            <v>LLOC DE TREBALL</v>
          </cell>
          <cell r="J116" t="str">
            <v>3.- Serveis de enllaç de dades i xarxa</v>
          </cell>
        </row>
        <row r="117">
          <cell r="A117" t="str">
            <v>SER0116</v>
          </cell>
          <cell r="B117" t="str">
            <v>Telefonia Fixa – Telefonia Mòbil</v>
          </cell>
          <cell r="C117" t="str">
            <v>NIN BLASCO, FRANCISCO</v>
          </cell>
          <cell r="D117" t="str">
            <v>PEJOAN JIMENEZ, MARC</v>
          </cell>
          <cell r="E117">
            <v>0</v>
          </cell>
          <cell r="F117" t="str">
            <v>Gerència Municipal</v>
          </cell>
          <cell r="G117" t="str">
            <v>Gerència Municipal</v>
          </cell>
          <cell r="H117" t="str">
            <v>3.- Serveis de enllaç de dades i xarxa</v>
          </cell>
          <cell r="I117" t="str">
            <v>LLOC DE TREBALL</v>
          </cell>
          <cell r="J117" t="str">
            <v>3.- Serveis de enllaç de dades i xarxa</v>
          </cell>
        </row>
        <row r="118">
          <cell r="A118" t="str">
            <v>SER0118</v>
          </cell>
          <cell r="B118" t="str">
            <v>Emmagatzemament</v>
          </cell>
          <cell r="C118" t="str">
            <v>LOMBART BADAL, FEDERICO</v>
          </cell>
          <cell r="E118" t="str">
            <v>SOLER ORTIZ, RUBEN</v>
          </cell>
          <cell r="F118" t="str">
            <v>Gerència Municipal</v>
          </cell>
          <cell r="G118" t="str">
            <v>Gerència Municipal</v>
          </cell>
          <cell r="H118" t="str">
            <v>4.- Serveis de programari de base</v>
          </cell>
          <cell r="I118" t="str">
            <v>CPD</v>
          </cell>
          <cell r="J118" t="str">
            <v>4.- Serveis de programari de base</v>
          </cell>
        </row>
        <row r="119">
          <cell r="A119" t="str">
            <v>SER0119</v>
          </cell>
          <cell r="B119" t="str">
            <v>Salvaguarda i recuperació de dades</v>
          </cell>
          <cell r="C119" t="str">
            <v>RIVERO GAYO, FELIP</v>
          </cell>
          <cell r="D119" t="str">
            <v>RIVERO GAYO, FELIP</v>
          </cell>
          <cell r="E119" t="str">
            <v>DUQUE HERNANDEZ, CARMEN</v>
          </cell>
          <cell r="F119" t="str">
            <v>Gerència Municipal</v>
          </cell>
          <cell r="G119" t="str">
            <v>Gerència Municipal</v>
          </cell>
          <cell r="H119" t="str">
            <v>4.- Serveis de programari de base</v>
          </cell>
          <cell r="I119" t="str">
            <v>EXPLOTACIÓ</v>
          </cell>
          <cell r="J119" t="str">
            <v>4.- Serveis de programari de base</v>
          </cell>
        </row>
        <row r="120">
          <cell r="A120" t="str">
            <v>SER0120</v>
          </cell>
          <cell r="B120" t="str">
            <v>Proves de càrrega (stress test)</v>
          </cell>
          <cell r="C120" t="str">
            <v>JEREZ MARTINEZ, JOSEFINA</v>
          </cell>
          <cell r="D120" t="str">
            <v>FERNANDEZ MAS, JOSEP</v>
          </cell>
          <cell r="E120" t="str">
            <v>JEREZ MARTINEZ, JOSEFINA</v>
          </cell>
          <cell r="F120" t="str">
            <v>Gerència Municipal</v>
          </cell>
          <cell r="G120" t="str">
            <v>Gerència Municipal</v>
          </cell>
          <cell r="H120" t="str">
            <v>4.- Serveis de programari de base</v>
          </cell>
          <cell r="I120" t="str">
            <v>COORDINACIÓ</v>
          </cell>
          <cell r="J120" t="str">
            <v>4.- Serveis de programari de base</v>
          </cell>
        </row>
        <row r="121">
          <cell r="A121" t="str">
            <v>SER0121</v>
          </cell>
          <cell r="B121" t="str">
            <v>Servei de directori</v>
          </cell>
          <cell r="C121" t="str">
            <v>LOPEZ VAZQUEZ, GEMMA</v>
          </cell>
          <cell r="E121" t="str">
            <v>BELLAVISTA ARIMANY, NEUS</v>
          </cell>
          <cell r="F121" t="str">
            <v>Gerència Municipal</v>
          </cell>
          <cell r="G121" t="str">
            <v>Gerència Municipal</v>
          </cell>
          <cell r="H121" t="str">
            <v>4.- Serveis de programari de base</v>
          </cell>
          <cell r="I121" t="str">
            <v>SEGURETAT TIC, RISC I COMPLIMENT</v>
          </cell>
          <cell r="J121" t="str">
            <v>4.- Serveis de programari de base</v>
          </cell>
        </row>
        <row r="122">
          <cell r="A122" t="str">
            <v>SER0122</v>
          </cell>
          <cell r="B122" t="str">
            <v>Monitorització</v>
          </cell>
          <cell r="C122" t="str">
            <v>DUQUE HERNANDEZ, CARMEN</v>
          </cell>
          <cell r="E122" t="str">
            <v>DUQUE HERNANDEZ, CARMEN</v>
          </cell>
          <cell r="F122" t="str">
            <v>Gerència Municipal</v>
          </cell>
          <cell r="G122" t="str">
            <v>Gerència Municipal</v>
          </cell>
          <cell r="H122" t="str">
            <v>4.- Serveis de programari de base</v>
          </cell>
          <cell r="I122" t="str">
            <v>EXPLOTACIÓ</v>
          </cell>
          <cell r="J122" t="str">
            <v>4.- Serveis de programari de base</v>
          </cell>
        </row>
        <row r="123">
          <cell r="A123" t="str">
            <v>SER0123</v>
          </cell>
          <cell r="B123" t="str">
            <v>Execució i monitoratge de tasques planificades (UC4, Planificador SAP, Batch)</v>
          </cell>
          <cell r="C123" t="str">
            <v>ROMERO ESTEBAN, ANGEL</v>
          </cell>
          <cell r="D123" t="str">
            <v>Romero Esteban, Angel</v>
          </cell>
          <cell r="E123" t="str">
            <v>DUQUE HERNANDEZ, CARMEN</v>
          </cell>
          <cell r="F123" t="str">
            <v>Gerència Municipal</v>
          </cell>
          <cell r="G123" t="str">
            <v>Gerència Municipal</v>
          </cell>
          <cell r="H123" t="str">
            <v>4.- Serveis de programari de base</v>
          </cell>
          <cell r="I123" t="str">
            <v>EXPLOTACIÓ</v>
          </cell>
          <cell r="J123" t="str">
            <v>4.- Serveis de programari de base</v>
          </cell>
        </row>
        <row r="124">
          <cell r="A124" t="str">
            <v>SER0124</v>
          </cell>
          <cell r="B124" t="str">
            <v>Missatgeria electrònica</v>
          </cell>
          <cell r="C124" t="str">
            <v>AGULLO LEON, JACINTO</v>
          </cell>
          <cell r="E124" t="str">
            <v>AZNAR IGLESIAS, JUAN ANTON</v>
          </cell>
          <cell r="F124" t="str">
            <v>Gerència Municipal</v>
          </cell>
          <cell r="G124" t="str">
            <v>Gerència Municipal</v>
          </cell>
          <cell r="H124" t="str">
            <v>5.- Serveis de gestió de dades</v>
          </cell>
          <cell r="I124" t="str">
            <v>LLOC DE TREBALL</v>
          </cell>
          <cell r="J124" t="str">
            <v>5.- Serveis de gestió de dades</v>
          </cell>
        </row>
        <row r="125">
          <cell r="A125" t="str">
            <v>SER0125</v>
          </cell>
          <cell r="B125" t="str">
            <v>Sistemes d’impressió massiva</v>
          </cell>
          <cell r="C125" t="str">
            <v>RIVERO GAYO, FELIP</v>
          </cell>
          <cell r="D125" t="str">
            <v>DUQUE HERNANDEZ, CARMEN</v>
          </cell>
          <cell r="E125" t="str">
            <v>DUQUE HERNANDEZ, CARMEN</v>
          </cell>
          <cell r="F125" t="str">
            <v>Gerència Municipal</v>
          </cell>
          <cell r="G125" t="str">
            <v>Gerència Municipal</v>
          </cell>
          <cell r="H125" t="str">
            <v>5.- Serveis de gestió de dades</v>
          </cell>
          <cell r="I125" t="str">
            <v>EXPLOTACIÓ</v>
          </cell>
          <cell r="J125" t="str">
            <v>5.- Serveis de gestió de dades</v>
          </cell>
        </row>
        <row r="126">
          <cell r="A126" t="str">
            <v>SER0126</v>
          </cell>
          <cell r="B126" t="str">
            <v>Gestió d’expedients</v>
          </cell>
          <cell r="C126" t="str">
            <v>NOUVILAS ROMERO, JOSE M.</v>
          </cell>
          <cell r="D126" t="str">
            <v>SOLER ORTIZ, RUBEN</v>
          </cell>
          <cell r="E126" t="str">
            <v>SOLER ORTIZ, RUBEN</v>
          </cell>
          <cell r="F126" t="str">
            <v>Gerència de Recursos</v>
          </cell>
          <cell r="G126" t="str">
            <v>Gerència Recursos</v>
          </cell>
          <cell r="H126" t="str">
            <v>5.- Serveis de gestió de dades</v>
          </cell>
          <cell r="I126" t="str">
            <v>CPD</v>
          </cell>
          <cell r="J126" t="str">
            <v>5.- Serveis de gestió de dades</v>
          </cell>
        </row>
        <row r="127">
          <cell r="A127" t="str">
            <v>SER0127</v>
          </cell>
          <cell r="B127" t="str">
            <v>Bases de dades</v>
          </cell>
          <cell r="C127" t="str">
            <v>LOMBART BADAL, FEDERICO</v>
          </cell>
          <cell r="E127" t="str">
            <v>SOLER ORTIZ, RUBEN</v>
          </cell>
          <cell r="F127" t="str">
            <v>Gerència Municipal</v>
          </cell>
          <cell r="G127" t="str">
            <v>Gerència Municipal</v>
          </cell>
          <cell r="H127" t="str">
            <v>5.- Serveis de gestió de dades</v>
          </cell>
          <cell r="I127" t="str">
            <v>CPD</v>
          </cell>
          <cell r="J127" t="str">
            <v>5.- Serveis de gestió de dades</v>
          </cell>
        </row>
        <row r="128">
          <cell r="A128" t="str">
            <v>SER0128</v>
          </cell>
          <cell r="B128" t="str">
            <v>Seguretat de les dades</v>
          </cell>
          <cell r="C128">
            <v>0</v>
          </cell>
          <cell r="E128" t="str">
            <v>BELLAVISTA ARIMANY, NEUS</v>
          </cell>
          <cell r="F128" t="str">
            <v>Gerència Municipal</v>
          </cell>
          <cell r="G128" t="str">
            <v>Gerència Municipal</v>
          </cell>
          <cell r="H128" t="str">
            <v>5.- Serveis de gestió de dades</v>
          </cell>
          <cell r="I128" t="str">
            <v>SEGURETAT TIC, RISC I COMPLIMENT</v>
          </cell>
          <cell r="J128" t="str">
            <v>5.- Serveis de gestió de dades</v>
          </cell>
        </row>
        <row r="129">
          <cell r="A129" t="str">
            <v>SER0129</v>
          </cell>
          <cell r="B129" t="str">
            <v>Lloc de treball</v>
          </cell>
          <cell r="C129" t="str">
            <v>AZNAR IGLESIAS, JUAN ANTON</v>
          </cell>
          <cell r="E129" t="str">
            <v>AZNAR IGLESIAS, JUAN ANTON</v>
          </cell>
          <cell r="F129" t="str">
            <v>Gerència Municipal</v>
          </cell>
          <cell r="G129" t="str">
            <v>Gerència Municipal</v>
          </cell>
          <cell r="H129" t="str">
            <v>6.- Serveis de presentació</v>
          </cell>
          <cell r="I129" t="str">
            <v>LLOC DE TREBALL</v>
          </cell>
          <cell r="J129" t="str">
            <v>6.- Serveis de presentació</v>
          </cell>
        </row>
        <row r="130">
          <cell r="A130" t="str">
            <v>SER0131</v>
          </cell>
          <cell r="B130" t="str">
            <v>Serveis per desenvolupament .NET</v>
          </cell>
          <cell r="C130" t="str">
            <v xml:space="preserve"> -</v>
          </cell>
          <cell r="E130" t="e">
            <v>#N/A</v>
          </cell>
          <cell r="F130" t="str">
            <v>Gerència Municipal</v>
          </cell>
          <cell r="G130" t="e">
            <v>#N/A</v>
          </cell>
          <cell r="H130" t="str">
            <v>7.- Serveis de solucions verticals</v>
          </cell>
          <cell r="I130" t="e">
            <v>#N/A</v>
          </cell>
          <cell r="J130" t="str">
            <v>7.- Serveis de solucions verticals</v>
          </cell>
        </row>
        <row r="131">
          <cell r="A131" t="str">
            <v>SER0132</v>
          </cell>
          <cell r="B131" t="str">
            <v>Consultoria de processos</v>
          </cell>
          <cell r="C131" t="str">
            <v>ECHEVARRIA MESEGUER, CARLOS</v>
          </cell>
          <cell r="E131">
            <v>0</v>
          </cell>
          <cell r="F131" t="str">
            <v>Gerència Municipal</v>
          </cell>
          <cell r="G131" t="str">
            <v>Gerència Municipal</v>
          </cell>
          <cell r="H131" t="str">
            <v>7.- Serveis de solucions verticals</v>
          </cell>
          <cell r="I131">
            <v>0</v>
          </cell>
          <cell r="J131" t="str">
            <v>7.- Serveis de solucions verticals</v>
          </cell>
        </row>
        <row r="132">
          <cell r="A132" t="str">
            <v>SER0133</v>
          </cell>
          <cell r="B132" t="str">
            <v>Framework i Serveis Comuns J2EE</v>
          </cell>
          <cell r="C132" t="str">
            <v>ORTIZ QUINTANA, IVAN</v>
          </cell>
          <cell r="D132" t="str">
            <v>LOPEZ BARBERO, RAFAEL</v>
          </cell>
          <cell r="E132" t="str">
            <v>LOPEZ BARBERO, RAFAEL</v>
          </cell>
          <cell r="F132" t="str">
            <v>Gerència Municipal</v>
          </cell>
          <cell r="G132" t="str">
            <v>IMI-TIC</v>
          </cell>
          <cell r="H132" t="str">
            <v>Enginyeria, Frameworks i Moduls comuns</v>
          </cell>
          <cell r="I132" t="str">
            <v>ENGINYERIA PROGRAMARI, FRAMEWORKS I MODULS COMUNS</v>
          </cell>
          <cell r="J132" t="str">
            <v>Enginyeria, Frameworks i Moduls comuns</v>
          </cell>
        </row>
        <row r="133">
          <cell r="A133" t="str">
            <v>SER0134</v>
          </cell>
          <cell r="B133" t="str">
            <v>Col·laboració</v>
          </cell>
          <cell r="C133" t="str">
            <v>AGULLO LEON, JACINTO</v>
          </cell>
          <cell r="E133" t="str">
            <v>AZNAR IGLESIAS, JUAN ANTON</v>
          </cell>
          <cell r="F133" t="str">
            <v>Gerència Municipal</v>
          </cell>
          <cell r="G133" t="str">
            <v>Gerència Municipal</v>
          </cell>
          <cell r="H133" t="str">
            <v>7.- Serveis de solucions verticals</v>
          </cell>
          <cell r="I133" t="str">
            <v>LLOC DE TREBALL</v>
          </cell>
          <cell r="J133" t="str">
            <v>7.- Serveis de solucions verticals</v>
          </cell>
        </row>
        <row r="134">
          <cell r="A134" t="str">
            <v>SER0135</v>
          </cell>
          <cell r="B134" t="str">
            <v>CRM Infraestructura</v>
          </cell>
          <cell r="C134" t="str">
            <v>AGULLO LEON, JACINTO</v>
          </cell>
          <cell r="E134" t="str">
            <v>AZNAR IGLESIAS, JUAN ANTON</v>
          </cell>
          <cell r="F134" t="str">
            <v>Gerència de Recursos</v>
          </cell>
          <cell r="G134" t="str">
            <v>Gerència de Drets de Ciutadania, Participació i Transpàrencia</v>
          </cell>
          <cell r="H134" t="str">
            <v>7.- Serveis de solucions verticals</v>
          </cell>
          <cell r="I134" t="str">
            <v>LLOC DE TREBALL</v>
          </cell>
          <cell r="J134" t="str">
            <v>7.- Serveis de solucions verticals</v>
          </cell>
        </row>
        <row r="135">
          <cell r="A135" t="str">
            <v>SER0136</v>
          </cell>
          <cell r="B135" t="str">
            <v>SAP</v>
          </cell>
          <cell r="C135" t="str">
            <v>Llanes Castilla, Juan Carlos</v>
          </cell>
          <cell r="D135" t="str">
            <v>FERNANDEZ MAS, JOSEP</v>
          </cell>
          <cell r="E135" t="str">
            <v>SOLER ORTIZ, RUBEN</v>
          </cell>
          <cell r="F135" t="str">
            <v>Gerència Municipal</v>
          </cell>
          <cell r="G135" t="str">
            <v>Gerència Municipal</v>
          </cell>
          <cell r="H135" t="str">
            <v>7.- Serveis de solucions verticals</v>
          </cell>
          <cell r="I135" t="str">
            <v>CPD</v>
          </cell>
          <cell r="J135" t="str">
            <v>7.- Serveis de solucions verticals</v>
          </cell>
        </row>
        <row r="136">
          <cell r="A136" t="str">
            <v>SER0137</v>
          </cell>
          <cell r="B136" t="str">
            <v>Plataforma de Gestió de Continguts</v>
          </cell>
          <cell r="C136" t="str">
            <v>AGULLO LEON, JACINTO</v>
          </cell>
          <cell r="E136" t="e">
            <v>#N/A</v>
          </cell>
          <cell r="F136" t="str">
            <v>Gerència Municipal</v>
          </cell>
          <cell r="G136" t="e">
            <v>#N/A</v>
          </cell>
          <cell r="H136" t="str">
            <v>7.- Serveis de solucions verticals</v>
          </cell>
          <cell r="I136" t="e">
            <v>#N/A</v>
          </cell>
          <cell r="J136" t="str">
            <v>7.- Serveis de solucions verticals</v>
          </cell>
        </row>
        <row r="137">
          <cell r="A137" t="str">
            <v>SER0138</v>
          </cell>
          <cell r="B137" t="str">
            <v>Serveis Lingüístics</v>
          </cell>
          <cell r="C137" t="str">
            <v>AGULLO LEON, JACINTO</v>
          </cell>
          <cell r="E137" t="str">
            <v>AZNAR IGLESIAS, JUAN ANTON</v>
          </cell>
          <cell r="F137" t="str">
            <v>Gerència Municipal</v>
          </cell>
          <cell r="G137" t="str">
            <v>Gerència Municipal</v>
          </cell>
          <cell r="H137" t="str">
            <v>7.- Serveis de solucions verticals</v>
          </cell>
          <cell r="I137" t="str">
            <v>LLOC DE TREBALL</v>
          </cell>
          <cell r="J137" t="str">
            <v>7.- Serveis de solucions verticals</v>
          </cell>
        </row>
        <row r="138">
          <cell r="A138" t="str">
            <v>SER0139</v>
          </cell>
          <cell r="B138" t="str">
            <v>Gestió documental (Frameworks, Documentum)</v>
          </cell>
          <cell r="C138" t="str">
            <v>LOPEZ BARBERO, RAFAEL</v>
          </cell>
          <cell r="D138" t="str">
            <v>LOPEZ BARBERO, RAFAEL</v>
          </cell>
          <cell r="E138" t="str">
            <v>LOPEZ BARBERO, RAFAEL</v>
          </cell>
          <cell r="F138" t="str">
            <v>Gerència de Recursos</v>
          </cell>
          <cell r="G138" t="str">
            <v>IMI-TIC</v>
          </cell>
          <cell r="H138" t="str">
            <v>Enginyeria, Frameworks i Moduls comuns</v>
          </cell>
          <cell r="I138" t="str">
            <v>ENGINYERIA PROGRAMARI, FRAMEWORKS I MODULS COMUNS</v>
          </cell>
          <cell r="J138" t="str">
            <v>ENGINYERIA PROGRAMARI, FRAMEWORKS I MODULS COMUNS</v>
          </cell>
        </row>
        <row r="139">
          <cell r="A139" t="str">
            <v>SER0140</v>
          </cell>
          <cell r="B139" t="str">
            <v>Autenticació i Autorització corporativa</v>
          </cell>
          <cell r="C139" t="str">
            <v>FERNANDEZ MARTINEZ, ANDRES</v>
          </cell>
          <cell r="D139" t="str">
            <v>LOPEZ BARBERO, RAFAEL</v>
          </cell>
          <cell r="E139" t="str">
            <v>LOPEZ BARBERO, RAFAEL</v>
          </cell>
          <cell r="F139" t="str">
            <v>Gerència de Recursos</v>
          </cell>
          <cell r="G139" t="str">
            <v>IMI-TIC</v>
          </cell>
          <cell r="H139" t="str">
            <v>Enginyeria, Frameworks i Moduls comuns</v>
          </cell>
          <cell r="I139" t="str">
            <v>ENGINYERIA PROGRAMARI, FRAMEWORKS I MODULS COMUNS</v>
          </cell>
          <cell r="J139" t="str">
            <v>ENGINYERIA PROGRAMARI, FRAMEWORKS I MODULS COMUNS</v>
          </cell>
        </row>
        <row r="140">
          <cell r="A140" t="str">
            <v>SER0141</v>
          </cell>
          <cell r="B140" t="str">
            <v>Entorns Desenvolupament Aplicacions</v>
          </cell>
          <cell r="C140" t="str">
            <v>ORTIZ QUINTANA, IVAN</v>
          </cell>
          <cell r="D140" t="str">
            <v>LOPEZ BARBERO, RAFAEL</v>
          </cell>
          <cell r="E140" t="str">
            <v>LOPEZ BARBERO, RAFAEL</v>
          </cell>
          <cell r="F140" t="str">
            <v>IMI-TIC</v>
          </cell>
          <cell r="G140" t="str">
            <v>IMI-TIC</v>
          </cell>
          <cell r="H140" t="str">
            <v>Enginyeria, Frameworks i Moduls comuns</v>
          </cell>
          <cell r="I140" t="str">
            <v>ENGINYERIA PROGRAMARI, FRAMEWORKS I MODULS COMUNS</v>
          </cell>
          <cell r="J140" t="str">
            <v>ENGINYERIA PROGRAMARI, FRAMEWORKS I MODULS COMUNS</v>
          </cell>
        </row>
        <row r="141">
          <cell r="A141" t="str">
            <v>SER0142</v>
          </cell>
          <cell r="B141" t="str">
            <v>Eines de Gestió d'Entregues i Desplegaments</v>
          </cell>
          <cell r="C141" t="str">
            <v>FRANCES JULIAN, M. ALICIA</v>
          </cell>
          <cell r="D141" t="str">
            <v>LOPEZ BARBERO, RAFAEL</v>
          </cell>
          <cell r="E141" t="str">
            <v>LAGE HUERTAS, JOSE</v>
          </cell>
          <cell r="F141" t="str">
            <v>IMI-TIC</v>
          </cell>
          <cell r="G141" t="str">
            <v>IMI-TIC</v>
          </cell>
          <cell r="H141" t="str">
            <v>Enginyeria, Frameworks i Moduls comuns</v>
          </cell>
          <cell r="I141" t="str">
            <v>SMO - Gestió de Serveis</v>
          </cell>
          <cell r="J141" t="str">
            <v>ENGINYERIA PROGRAMARI, FRAMEWORKS I MODULS COMUNS</v>
          </cell>
        </row>
        <row r="142">
          <cell r="A142" t="str">
            <v>SER0143</v>
          </cell>
          <cell r="B142" t="str">
            <v>Codificador i Geocodificadors</v>
          </cell>
          <cell r="C142" t="str">
            <v>PUIG PONS, XAVIER</v>
          </cell>
          <cell r="D142" t="str">
            <v>LOPEZ BARBERO, RAFAEL</v>
          </cell>
          <cell r="E142" t="str">
            <v>LOPEZ BARBERO, RAFAEL</v>
          </cell>
          <cell r="F142" t="str">
            <v>IMI-IDB</v>
          </cell>
          <cell r="G142" t="str">
            <v>IMI-IDB</v>
          </cell>
          <cell r="H142" t="str">
            <v>Enginyeria, Frameworks i Moduls comuns</v>
          </cell>
          <cell r="I142" t="str">
            <v>ENGINYERIA PROGRAMARI, FRAMEWORKS I MODULS COMUNS</v>
          </cell>
          <cell r="J142" t="str">
            <v>ENGINYERIA PROGRAMARI, FRAMEWORKS I MODULS COMUNS</v>
          </cell>
        </row>
        <row r="143">
          <cell r="A143" t="str">
            <v>SER0144</v>
          </cell>
          <cell r="B143" t="str">
            <v>Estadístiques</v>
          </cell>
          <cell r="C143" t="str">
            <v>AGULLO LEON, JACINTO</v>
          </cell>
          <cell r="E143" t="e">
            <v>#N/A</v>
          </cell>
          <cell r="F143" t="str">
            <v>Gerència de Recursos</v>
          </cell>
          <cell r="G143" t="e">
            <v>#N/A</v>
          </cell>
          <cell r="H143" t="str">
            <v>7.- Serveis de solucions verticals</v>
          </cell>
          <cell r="I143" t="e">
            <v>#N/A</v>
          </cell>
          <cell r="J143" t="str">
            <v>7.- Serveis de solucions verticals</v>
          </cell>
        </row>
        <row r="144">
          <cell r="A144" t="str">
            <v>SER0145</v>
          </cell>
          <cell r="B144" t="str">
            <v>Vídeo</v>
          </cell>
          <cell r="C144" t="str">
            <v>NUÑEZ GONZALEZ, J. MANUEL</v>
          </cell>
          <cell r="E144" t="str">
            <v>FELEZ ZAERA, ENRIQUE</v>
          </cell>
          <cell r="F144" t="str">
            <v>Gerència Municipal</v>
          </cell>
          <cell r="G144" t="str">
            <v>Gerència Municipal</v>
          </cell>
          <cell r="H144" t="str">
            <v>7.- Serveis de solucions verticals</v>
          </cell>
          <cell r="I144" t="str">
            <v>ENGINYERIA DE SISTEMES</v>
          </cell>
          <cell r="J144" t="str">
            <v>7.- Serveis de solucions verticals</v>
          </cell>
        </row>
        <row r="145">
          <cell r="A145" t="str">
            <v>SER0146</v>
          </cell>
          <cell r="B145" t="str">
            <v>Serveis Web</v>
          </cell>
          <cell r="C145" t="str">
            <v>NUÑEZ GONZALEZ, J. MANUEL</v>
          </cell>
          <cell r="E145" t="str">
            <v>BELLAVISTA ARIMANY, NEUS</v>
          </cell>
          <cell r="F145" t="str">
            <v>Gerència Municipal</v>
          </cell>
          <cell r="G145" t="str">
            <v>Gerència Municipal</v>
          </cell>
          <cell r="H145" t="str">
            <v>7.- Serveis de solucions verticals</v>
          </cell>
          <cell r="I145" t="str">
            <v>SEGURETAT TIC, RISC I COMPLIMENT</v>
          </cell>
          <cell r="J145" t="str">
            <v>7.- Serveis de solucions verticals</v>
          </cell>
        </row>
        <row r="146">
          <cell r="A146" t="str">
            <v>SER0147</v>
          </cell>
          <cell r="B146" t="str">
            <v>Plataformes de interoperabilitat</v>
          </cell>
          <cell r="C146" t="str">
            <v>CARMONA RUIZ, JUAN CARLO</v>
          </cell>
          <cell r="D146" t="str">
            <v>LOPEZ BARBERO, RAFAEL</v>
          </cell>
          <cell r="E146" t="str">
            <v>LOPEZ BARBERO, RAFAEL</v>
          </cell>
          <cell r="F146" t="str">
            <v>Gerència Municipal</v>
          </cell>
          <cell r="G146" t="str">
            <v>Gerència Municipal</v>
          </cell>
          <cell r="H146" t="str">
            <v>Enginyeria, Frameworks i Moduls comuns</v>
          </cell>
          <cell r="I146" t="str">
            <v>ENGINYERIA PROGRAMARI, FRAMEWORKS I MODULS COMUNS</v>
          </cell>
          <cell r="J146" t="str">
            <v>Enginyeria, Frameworks i Moduls comuns</v>
          </cell>
        </row>
        <row r="147">
          <cell r="A147" t="str">
            <v>SER0148</v>
          </cell>
          <cell r="B147" t="str">
            <v>Servei de mobilitat</v>
          </cell>
          <cell r="C147" t="str">
            <v>COLLADO COSTA, ALEJANDRO</v>
          </cell>
          <cell r="D147" t="str">
            <v>LOPEZ BARBERO, RAFAEL</v>
          </cell>
          <cell r="E147" t="str">
            <v>LOPEZ BARBERO, RAFAEL</v>
          </cell>
          <cell r="F147" t="str">
            <v>Gerència Municipal</v>
          </cell>
          <cell r="G147" t="str">
            <v>Gerència Municipal</v>
          </cell>
          <cell r="H147" t="str">
            <v>Enginyeria, Frameworks i Moduls comuns</v>
          </cell>
          <cell r="I147" t="str">
            <v>ENGINYERIA PROGRAMARI, FRAMEWORKS I MODULS COMUNS</v>
          </cell>
          <cell r="J147" t="str">
            <v>Enginyeria, Frameworks i Moduls comuns</v>
          </cell>
        </row>
        <row r="148">
          <cell r="A148" t="str">
            <v>SER0149</v>
          </cell>
          <cell r="B148" t="str">
            <v>Plataforma BI  Cognos Corporativa</v>
          </cell>
          <cell r="C148" t="str">
            <v>ROSALES POLO, JOSE LUIS</v>
          </cell>
          <cell r="D148" t="str">
            <v>SOLER ORTIZ, RUBEN</v>
          </cell>
          <cell r="E148" t="str">
            <v>SOLER ORTIZ, RUBEN</v>
          </cell>
          <cell r="F148" t="str">
            <v>Gerència Adjunta de Coordinació Territorial</v>
          </cell>
          <cell r="G148" t="str">
            <v>Gerència Municipal</v>
          </cell>
          <cell r="H148" t="str">
            <v>7.- Serveis de solucions verticals</v>
          </cell>
          <cell r="I148" t="str">
            <v>CPD</v>
          </cell>
          <cell r="J148" t="str">
            <v>7.- Serveis de solucions verticals</v>
          </cell>
        </row>
        <row r="149">
          <cell r="A149" t="str">
            <v>SER0150</v>
          </cell>
          <cell r="B149" t="str">
            <v>Administració Alcaldia</v>
          </cell>
          <cell r="C149" t="str">
            <v>LILLO ESPINOSA, ROSA M.</v>
          </cell>
          <cell r="D149" t="str">
            <v>SANTAMARIA PEREZ, GLORIA</v>
          </cell>
          <cell r="E149" t="str">
            <v>SANTAMARIA PEREZ, GLORIA</v>
          </cell>
          <cell r="F149" t="str">
            <v>Gerència de Recursos</v>
          </cell>
          <cell r="G149" t="str">
            <v>Gerència de Recursos</v>
          </cell>
          <cell r="H149" t="str">
            <v>Secretaria, Administració General i Gestió Documental</v>
          </cell>
          <cell r="I149" t="str">
            <v>RECURSOS</v>
          </cell>
          <cell r="J149" t="str">
            <v>RECURSOS I ALCALDIA</v>
          </cell>
        </row>
        <row r="150">
          <cell r="A150" t="str">
            <v>SER0151</v>
          </cell>
          <cell r="B150" t="str">
            <v>Gestió d'ordres de la GUB i Speis</v>
          </cell>
          <cell r="C150" t="str">
            <v>LILLO ESPINOSA, ROSA M.</v>
          </cell>
          <cell r="D150" t="str">
            <v>TORTOLA FERNANDEZ, JOSE A.</v>
          </cell>
          <cell r="E150" t="str">
            <v>CLOTET CIRUELO, JOSEP</v>
          </cell>
          <cell r="F150" t="str">
            <v>Gerència de Prevenció, Seguretat i Mobilitat</v>
          </cell>
          <cell r="G150" t="str">
            <v>Gerència de Seguretat i Prevenció</v>
          </cell>
          <cell r="H150" t="str">
            <v>Espai Urbà</v>
          </cell>
          <cell r="I150" t="str">
            <v>SEGURETAT I PREVENCIÓ</v>
          </cell>
          <cell r="J150" t="str">
            <v>SEGURETAT I PREVENCIÓ</v>
          </cell>
        </row>
        <row r="151">
          <cell r="A151" t="str">
            <v>SER0152</v>
          </cell>
          <cell r="B151" t="str">
            <v>QDOC. Normes ISO</v>
          </cell>
          <cell r="C151" t="str">
            <v>ROCA VILALTA, XAVIER</v>
          </cell>
          <cell r="D151" t="str">
            <v>ROCA VILALTA, XAVIER</v>
          </cell>
          <cell r="E151" t="str">
            <v>ROCA VILALTA, XAVIER</v>
          </cell>
          <cell r="F151" t="str">
            <v>Gerència de Recursos</v>
          </cell>
          <cell r="G151" t="str">
            <v>Gerència Municipal</v>
          </cell>
          <cell r="H151" t="str">
            <v>Secretaria, Administració General i Gestió Documental</v>
          </cell>
          <cell r="I151" t="str">
            <v>DRETS CIUTADANIA, PARTICIPACIÓ I TRANSPARÈNCIA</v>
          </cell>
          <cell r="J151" t="str">
            <v>DRETS CIUTADANIA, PARTICIPACIÓ I TRANSPARÈNCIA</v>
          </cell>
        </row>
        <row r="152">
          <cell r="A152" t="str">
            <v>SER0153</v>
          </cell>
          <cell r="B152" t="str">
            <v>Tauler d'Edictes Electrònics</v>
          </cell>
          <cell r="C152" t="str">
            <v>CAPELLA MINGUELL, ROSA M.</v>
          </cell>
          <cell r="D152" t="str">
            <v>SANTAMARIA PEREZ, GLORIA</v>
          </cell>
          <cell r="E152" t="str">
            <v>SANTAMARIA PEREZ, GLORIA</v>
          </cell>
          <cell r="F152" t="str">
            <v>Gerència de Recursos</v>
          </cell>
          <cell r="G152" t="str">
            <v>Gerència de Recursos</v>
          </cell>
          <cell r="H152" t="str">
            <v>Secretaria, Administració General i Gestió Documental</v>
          </cell>
          <cell r="I152" t="str">
            <v>RECURSOS</v>
          </cell>
          <cell r="J152" t="str">
            <v>RECURSOS I ALCALDIA</v>
          </cell>
        </row>
        <row r="153">
          <cell r="A153" t="str">
            <v>SER0154</v>
          </cell>
          <cell r="B153" t="str">
            <v>Wifi outdoor (ciutadà) – servei finalista</v>
          </cell>
          <cell r="C153">
            <v>0</v>
          </cell>
          <cell r="D153">
            <v>0</v>
          </cell>
          <cell r="E153">
            <v>0</v>
          </cell>
          <cell r="F153" t="str">
            <v>Gerència Municipal</v>
          </cell>
          <cell r="G153" t="str">
            <v>Gerència Municipal</v>
          </cell>
          <cell r="H153" t="str">
            <v>3.- Serveis de enllaç de dades i xarxa</v>
          </cell>
          <cell r="I153">
            <v>0</v>
          </cell>
          <cell r="J153" t="str">
            <v>3.- Serveis de enllaç de dades i xarxa</v>
          </cell>
        </row>
        <row r="154">
          <cell r="A154" t="str">
            <v>SER0155</v>
          </cell>
          <cell r="B154" t="str">
            <v>Expedients OEP de Districtes</v>
          </cell>
          <cell r="C154" t="str">
            <v>MARCH COROMINAS, MERCEDES</v>
          </cell>
          <cell r="D154" t="str">
            <v>TORTOLA FERNANDEZ, JOSE A.</v>
          </cell>
          <cell r="E154" t="str">
            <v>GUILLEN BELLIDO, JOSÉ MIGUEL</v>
          </cell>
          <cell r="F154" t="str">
            <v>Gerència d'Hàbitat Urbà</v>
          </cell>
          <cell r="G154" t="str">
            <v>Gerència Ecologia Urbana</v>
          </cell>
          <cell r="H154" t="str">
            <v>Espai Urbà</v>
          </cell>
          <cell r="I154" t="str">
            <v>ECOLOGIA URBANA. URBANISME</v>
          </cell>
          <cell r="J154" t="str">
            <v>ECOLOGIA URBANA. URBANISME</v>
          </cell>
        </row>
        <row r="155">
          <cell r="A155" t="str">
            <v>SER0156</v>
          </cell>
          <cell r="B155" t="str">
            <v>Intranet</v>
          </cell>
          <cell r="C155" t="str">
            <v>ALMATO GUITERAS, GLORIA</v>
          </cell>
          <cell r="D155" t="str">
            <v>ROCA VILALTA, XAVIER</v>
          </cell>
          <cell r="E155" t="str">
            <v>COMAPOSADA MARTI, MONTSERRAT</v>
          </cell>
          <cell r="F155" t="str">
            <v>Gerència Municipal</v>
          </cell>
          <cell r="G155" t="str">
            <v>Gerència Municipal</v>
          </cell>
          <cell r="H155" t="str">
            <v>7.- Serveis de solucions verticals</v>
          </cell>
          <cell r="I155" t="str">
            <v>INTERNET I CANALS</v>
          </cell>
          <cell r="J155" t="str">
            <v>DTI</v>
          </cell>
        </row>
        <row r="156">
          <cell r="A156" t="str">
            <v>SER0157</v>
          </cell>
          <cell r="B156" t="str">
            <v>Mobilitat de telefonia</v>
          </cell>
          <cell r="C156" t="str">
            <v>AGULLO LEON, JACINTO</v>
          </cell>
          <cell r="E156" t="str">
            <v>AZNAR IGLESIAS, JUAN ANTON</v>
          </cell>
          <cell r="F156" t="str">
            <v>Gerència Municipal</v>
          </cell>
          <cell r="G156" t="str">
            <v>Gerència Municipal</v>
          </cell>
          <cell r="H156" t="str">
            <v>7.- Serveis de solucions verticals</v>
          </cell>
          <cell r="I156" t="str">
            <v>LLOC DE TREBALL</v>
          </cell>
          <cell r="J156" t="str">
            <v>7.- Serveis de solucions verticals</v>
          </cell>
        </row>
        <row r="157">
          <cell r="A157" t="str">
            <v>SER0158</v>
          </cell>
          <cell r="B157" t="str">
            <v>Mòdul comú d'Informes</v>
          </cell>
          <cell r="C157" t="str">
            <v>SOLA PUY, ALFRED</v>
          </cell>
          <cell r="D157" t="str">
            <v>TORTOLA FERNANDEZ, JOSE A.</v>
          </cell>
          <cell r="E157" t="str">
            <v>GUILLEN BELLIDO, JOSÉ MIGUEL</v>
          </cell>
          <cell r="F157" t="str">
            <v>Gerència d'Hàbitat Urbà</v>
          </cell>
          <cell r="G157" t="str">
            <v>Gerència Ecologia Urbana</v>
          </cell>
          <cell r="H157" t="str">
            <v>Espai Urbà</v>
          </cell>
          <cell r="I157" t="str">
            <v>ECOLOGIA URBANA. URBANISME</v>
          </cell>
          <cell r="J157" t="str">
            <v>ECOLOGIA URBANA. URBANISME</v>
          </cell>
        </row>
        <row r="158">
          <cell r="A158" t="str">
            <v>SER0159</v>
          </cell>
          <cell r="B158" t="str">
            <v>Gestió d'Expedients de Personal</v>
          </cell>
          <cell r="C158" t="str">
            <v>ILLAN ROURA, INES</v>
          </cell>
          <cell r="D158" t="str">
            <v>PUY CASTELLS, JOSEP</v>
          </cell>
          <cell r="E158" t="str">
            <v>PUY CASTELLS, JOSEP</v>
          </cell>
          <cell r="F158" t="str">
            <v>Gerència de Recursos Humans i Organització</v>
          </cell>
          <cell r="G158" t="str">
            <v>Gerència de Recursos Humans i Organització</v>
          </cell>
          <cell r="H158" t="str">
            <v>Recursos Humans</v>
          </cell>
          <cell r="I158" t="str">
            <v>RRHH I ORGANITZACIÓ</v>
          </cell>
          <cell r="J158" t="str">
            <v>RRHH I ORGANITZACIÓ</v>
          </cell>
        </row>
        <row r="159">
          <cell r="A159" t="str">
            <v>SER0160</v>
          </cell>
          <cell r="B159" t="str">
            <v>Sistemes d'Informació, Tràmits i Gestions</v>
          </cell>
          <cell r="C159" t="str">
            <v>ROSSELL BLAZQUEZ, ALBERT</v>
          </cell>
          <cell r="D159" t="str">
            <v>TRIAS JUNCOSA, JAUME</v>
          </cell>
          <cell r="E159" t="str">
            <v>TRIAS JUNCOSA, JAUME</v>
          </cell>
          <cell r="F159" t="str">
            <v>Gerència de Recursos</v>
          </cell>
          <cell r="G159" t="str">
            <v>Gerència de Drets de Ciutadania, Participació i Transpàrencia</v>
          </cell>
          <cell r="H159" t="str">
            <v>Atenció al Ciutadà</v>
          </cell>
          <cell r="I159" t="str">
            <v>DRETS CIUTADANIA, PARTICIPACIÓ I TRANSPARÈNCIA</v>
          </cell>
          <cell r="J159" t="str">
            <v>DRETS CIUTADANIA, PARTICIPACIÓ I TRANSPARÈNCIA</v>
          </cell>
        </row>
        <row r="160">
          <cell r="A160" t="str">
            <v>SER0161</v>
          </cell>
          <cell r="B160" t="str">
            <v>Tramitacions per Internet</v>
          </cell>
          <cell r="C160" t="str">
            <v>TRIAS JUNCOSA, JAUME</v>
          </cell>
          <cell r="D160" t="str">
            <v>TRIAS JUNCOSA, JAUME</v>
          </cell>
          <cell r="E160" t="str">
            <v>TRIAS JUNCOSA, JAUME</v>
          </cell>
          <cell r="F160" t="str">
            <v>Gerència de Recursos</v>
          </cell>
          <cell r="G160" t="str">
            <v>Gerència de Recursos</v>
          </cell>
          <cell r="H160" t="str">
            <v>Atenció al Ciutadà</v>
          </cell>
          <cell r="I160" t="str">
            <v>SERVEIS COMUNS ADMINISTRACIÓ ELECTRÓNICA</v>
          </cell>
          <cell r="J160" t="str">
            <v>TRAMITACIÓ, PORTAL I CARPETES</v>
          </cell>
        </row>
        <row r="161">
          <cell r="A161" t="str">
            <v>SER0162</v>
          </cell>
          <cell r="B161" t="str">
            <v>Quioscos multiserveis</v>
          </cell>
          <cell r="C161" t="str">
            <v>TRIAS JUNCOSA, JAUME</v>
          </cell>
          <cell r="D161" t="str">
            <v>TRIAS JUNCOSA, JAUME</v>
          </cell>
          <cell r="E161" t="str">
            <v>TRIAS JUNCOSA, JAUME</v>
          </cell>
          <cell r="F161" t="str">
            <v>Gerència de Recursos</v>
          </cell>
          <cell r="G161" t="str">
            <v>Gerència de Drets de Ciutadania, Participació i Transpàrencia</v>
          </cell>
          <cell r="H161" t="str">
            <v>Atenció al Ciutadà</v>
          </cell>
          <cell r="I161" t="str">
            <v>DRETS CIUTADANIA, PARTICIPACIÓ I TRANSPARÈNCIA</v>
          </cell>
          <cell r="J161" t="str">
            <v>DRETS CIUTADANIA, PARTICIPACIÓ I TRANSPARÈNCIA</v>
          </cell>
        </row>
        <row r="162">
          <cell r="A162" t="str">
            <v>SER0163</v>
          </cell>
          <cell r="B162" t="str">
            <v>Servei de cita prèvia a les OAC's i Serveis Tècnics</v>
          </cell>
          <cell r="C162" t="str">
            <v>TRIAS JUNCOSA, JAUME</v>
          </cell>
          <cell r="D162" t="str">
            <v>TRIAS JUNCOSA, JAUME</v>
          </cell>
          <cell r="E162" t="str">
            <v>TRIAS JUNCOSA, JAUME</v>
          </cell>
          <cell r="F162" t="str">
            <v>Gerència de Recursos</v>
          </cell>
          <cell r="G162" t="str">
            <v>Gerència de Drets de Ciutadania, Participació i Transpàrencia</v>
          </cell>
          <cell r="H162" t="str">
            <v>Atenció al Ciutadà</v>
          </cell>
          <cell r="I162" t="str">
            <v>DRETS CIUTADANIA, PARTICIPACIÓ I TRANSPARÈNCIA</v>
          </cell>
          <cell r="J162" t="str">
            <v>DRETS CIUTADANIA, PARTICIPACIÓ I TRANSPARÈNCIA</v>
          </cell>
        </row>
        <row r="163">
          <cell r="A163" t="str">
            <v>SER0164</v>
          </cell>
          <cell r="B163" t="str">
            <v>Serveis web de publicació i interoperabilitat cartogràfica</v>
          </cell>
          <cell r="C163" t="str">
            <v>BOLIVAR LEYVA, MIGUEL ANG</v>
          </cell>
          <cell r="D163" t="str">
            <v>Sanz Marco, Lluis</v>
          </cell>
          <cell r="E163">
            <v>0</v>
          </cell>
          <cell r="F163" t="str">
            <v>IMI-IDB</v>
          </cell>
          <cell r="G163" t="str">
            <v>IMI-IDB</v>
          </cell>
          <cell r="H163" t="str">
            <v>Espai Urbà</v>
          </cell>
          <cell r="I163" t="str">
            <v>IMI - IDB</v>
          </cell>
          <cell r="J163" t="str">
            <v>Espai Urbà</v>
          </cell>
        </row>
        <row r="164">
          <cell r="A164" t="str">
            <v>SER0165</v>
          </cell>
          <cell r="B164" t="str">
            <v>Servei de visualització territorial Corporatiu (VISTA)</v>
          </cell>
          <cell r="C164" t="str">
            <v>BOLIVAR LEYVA, MIGUEL ANG</v>
          </cell>
          <cell r="D164" t="str">
            <v>SANZ MARCO, LLUIS</v>
          </cell>
          <cell r="E164">
            <v>0</v>
          </cell>
          <cell r="F164" t="str">
            <v>IMI-IDB</v>
          </cell>
          <cell r="G164" t="str">
            <v>IMI-IDB</v>
          </cell>
          <cell r="H164" t="str">
            <v>Espai Urbà</v>
          </cell>
          <cell r="I164" t="str">
            <v>IMI - IDB</v>
          </cell>
          <cell r="J164" t="str">
            <v>Espai Urbà</v>
          </cell>
        </row>
        <row r="165">
          <cell r="A165" t="str">
            <v>SER0166</v>
          </cell>
          <cell r="B165" t="str">
            <v>Serveis derivats de la plataforma Vista</v>
          </cell>
          <cell r="C165" t="str">
            <v>CEBRIAN AGRAS, JORDI</v>
          </cell>
          <cell r="D165" t="str">
            <v>LOPEZ FUMANAL, JUANJO</v>
          </cell>
          <cell r="E165" t="str">
            <v>GARCIA DE PEDRO, ENRIC</v>
          </cell>
          <cell r="F165" t="str">
            <v>IMI-IDB</v>
          </cell>
          <cell r="G165" t="str">
            <v>IMI-IDB</v>
          </cell>
          <cell r="H165" t="str">
            <v>IDB-Cartografia</v>
          </cell>
          <cell r="I165" t="str">
            <v>INFORMACIÓ DE BASE</v>
          </cell>
          <cell r="J165" t="str">
            <v>IDB-Cartografia</v>
          </cell>
        </row>
        <row r="166">
          <cell r="A166" t="str">
            <v>SER0167</v>
          </cell>
          <cell r="B166" t="str">
            <v>Servei d'integració de la informació i coneixement per a la coordinació territorial (BiMAP)</v>
          </cell>
          <cell r="C166" t="str">
            <v>ROSSELL BLAZQUEZ, ALBERT</v>
          </cell>
          <cell r="D166" t="str">
            <v>LOPEZ FUMANAL, JUANJO</v>
          </cell>
          <cell r="E166" t="str">
            <v>TRIAS JUNCOSA, JAUME</v>
          </cell>
          <cell r="F166" t="str">
            <v>Gerència Adjunta de Coordinació Territorial</v>
          </cell>
          <cell r="G166" t="str">
            <v>Gerència de Recursos</v>
          </cell>
          <cell r="H166" t="str">
            <v>Anàlisi de dades i Reporting</v>
          </cell>
          <cell r="I166" t="str">
            <v>INFORMACIÓ DE BASE</v>
          </cell>
          <cell r="J166" t="str">
            <v>INFORMACIÓ DE BASE</v>
          </cell>
        </row>
        <row r="167">
          <cell r="A167" t="str">
            <v>SER0168</v>
          </cell>
          <cell r="B167" t="str">
            <v>Servei web de consulta de la Guia Urbana i equipaments municipals (www.bcn.cat/guia)</v>
          </cell>
          <cell r="C167" t="str">
            <v>URENDA CHAVES, JOSE IGNAC</v>
          </cell>
          <cell r="E167" t="str">
            <v>GARCIA DE PEDRO, ENRIC</v>
          </cell>
          <cell r="F167" t="str">
            <v>Gerència de Recursos</v>
          </cell>
          <cell r="G167" t="str">
            <v>Gerència de Drets de Ciutadania, Participació i Transpàrencia</v>
          </cell>
          <cell r="H167" t="str">
            <v>IDB-Cartografia</v>
          </cell>
          <cell r="I167" t="str">
            <v>INFORMACIÓ DE BASE</v>
          </cell>
          <cell r="J167" t="str">
            <v>IDB-Cartografia</v>
          </cell>
        </row>
        <row r="168">
          <cell r="A168" t="str">
            <v>SER0169</v>
          </cell>
          <cell r="B168" t="str">
            <v>Servei d'integració de la informació urbanística per a la gestió interna municipal (SICS)</v>
          </cell>
          <cell r="C168" t="str">
            <v>LLINARES GINER, JAVIER</v>
          </cell>
          <cell r="E168" t="str">
            <v>GARCIA DE PEDRO, ENRIC</v>
          </cell>
          <cell r="F168" t="str">
            <v>IMI-IDB</v>
          </cell>
          <cell r="G168" t="str">
            <v>IMI-IDB</v>
          </cell>
          <cell r="H168" t="str">
            <v>IDB-Cartografia</v>
          </cell>
          <cell r="I168" t="str">
            <v>INFORMACIÓ DE BASE</v>
          </cell>
          <cell r="J168" t="str">
            <v>IDB-Cartografia</v>
          </cell>
        </row>
        <row r="169">
          <cell r="A169" t="str">
            <v>SER0170</v>
          </cell>
          <cell r="B169" t="str">
            <v>Serveis d'accés i tractament dela informació del SITEB basats en la plataforma Microstation (REFSITE</v>
          </cell>
          <cell r="C169" t="str">
            <v>NIEVA BENITO, JAVIER</v>
          </cell>
          <cell r="E169" t="str">
            <v>GARCIA DE PEDRO, ENRIC</v>
          </cell>
          <cell r="F169" t="str">
            <v>IMI-IDB</v>
          </cell>
          <cell r="G169" t="str">
            <v>IMI-IDB</v>
          </cell>
          <cell r="H169" t="str">
            <v>IDB-Cartografia</v>
          </cell>
          <cell r="I169" t="str">
            <v>INFORMACIÓ DE BASE</v>
          </cell>
          <cell r="J169" t="str">
            <v>IDB-Cartografia</v>
          </cell>
        </row>
        <row r="170">
          <cell r="A170" t="str">
            <v>SER0171</v>
          </cell>
          <cell r="B170" t="str">
            <v>Servei de suport cartogràfic a la gestió de la fiscalitat dels guals. (Gguals)</v>
          </cell>
          <cell r="C170" t="str">
            <v>LLINARES GINER, JAVIER</v>
          </cell>
          <cell r="E170" t="str">
            <v>GARCIA DE PEDRO, ENRIC</v>
          </cell>
          <cell r="F170" t="str">
            <v>Gerència de Prevenció, Seguretat i Mobilitat</v>
          </cell>
          <cell r="G170" t="str">
            <v>Gerència Ecologia Urbana</v>
          </cell>
          <cell r="H170" t="str">
            <v>IDB-Cartografia</v>
          </cell>
          <cell r="I170" t="str">
            <v>INFORMACIÓ DE BASE</v>
          </cell>
          <cell r="J170" t="str">
            <v>IDB-Cartografia</v>
          </cell>
        </row>
        <row r="171">
          <cell r="A171" t="str">
            <v>SER0172</v>
          </cell>
          <cell r="B171" t="str">
            <v>Servei de manteniment de la xarxa viària i sentits de circulació (Hermes)</v>
          </cell>
          <cell r="C171" t="str">
            <v>LLINARES GINER, JAVIER</v>
          </cell>
          <cell r="E171" t="str">
            <v>GARCIA DE PEDRO, ENRIC</v>
          </cell>
          <cell r="F171" t="str">
            <v>Gerència de Prevenció, Seguretat i Mobilitat</v>
          </cell>
          <cell r="G171" t="str">
            <v>Gerència Ecologia Urbana</v>
          </cell>
          <cell r="H171" t="str">
            <v>IDB-Cartografia</v>
          </cell>
          <cell r="I171" t="str">
            <v>INFORMACIÓ DE BASE</v>
          </cell>
          <cell r="J171" t="str">
            <v>IDB-Cartografia</v>
          </cell>
        </row>
        <row r="172">
          <cell r="A172" t="str">
            <v>SER0173</v>
          </cell>
          <cell r="B172" t="str">
            <v>Servei de manteniment i explotació de les fitxes itineràries de SPEIS  (Aigua)</v>
          </cell>
          <cell r="C172" t="str">
            <v>LLINARES GINER, JAVIER</v>
          </cell>
          <cell r="E172" t="str">
            <v>GARCIA DE PEDRO, ENRIC</v>
          </cell>
          <cell r="F172" t="str">
            <v>Gerència de Prevenció, Seguretat i Mobilitat</v>
          </cell>
          <cell r="G172" t="str">
            <v>Gerència de Seguretat i Prevenció</v>
          </cell>
          <cell r="H172" t="str">
            <v>IDB-Cartografia</v>
          </cell>
          <cell r="I172" t="str">
            <v>INFORMACIÓ DE BASE</v>
          </cell>
          <cell r="J172" t="str">
            <v>IDB-Cartografia</v>
          </cell>
        </row>
        <row r="173">
          <cell r="A173" t="str">
            <v>SER0174</v>
          </cell>
          <cell r="B173" t="str">
            <v>Interoperabilitat Interna</v>
          </cell>
          <cell r="C173" t="str">
            <v>AOIZ LINARES, J.JAVIER</v>
          </cell>
          <cell r="D173" t="str">
            <v>SOLER ORTIZ, RUBEN</v>
          </cell>
          <cell r="E173" t="str">
            <v>SOLER ORTIZ, RUBEN</v>
          </cell>
          <cell r="F173" t="str">
            <v>Gerència Municipal</v>
          </cell>
          <cell r="G173" t="str">
            <v>Gerència Municipal</v>
          </cell>
          <cell r="H173">
            <v>0</v>
          </cell>
          <cell r="I173" t="str">
            <v>CPD</v>
          </cell>
          <cell r="J173">
            <v>0</v>
          </cell>
        </row>
        <row r="174">
          <cell r="A174" t="str">
            <v>SER0175</v>
          </cell>
          <cell r="B174" t="str">
            <v>Servei de Comunicació Interna</v>
          </cell>
          <cell r="C174" t="str">
            <v>BERENGUER FELIPE DE, CRISTINA</v>
          </cell>
          <cell r="E174" t="str">
            <v>HERNAIZ ALZAMORA, DAVID</v>
          </cell>
          <cell r="F174" t="str">
            <v>IMI-TIC</v>
          </cell>
          <cell r="G174" t="str">
            <v>IMI-TIC</v>
          </cell>
          <cell r="H174" t="str">
            <v>Sistemes Gestió IMI</v>
          </cell>
          <cell r="I174" t="str">
            <v>ATENCIÓ PROPERA A L'USUARI</v>
          </cell>
          <cell r="J174" t="str">
            <v>Sistemes Gestió IMI</v>
          </cell>
        </row>
        <row r="175">
          <cell r="A175" t="str">
            <v>SER0176</v>
          </cell>
          <cell r="B175" t="str">
            <v>Gestió del coneixement</v>
          </cell>
          <cell r="C175" t="str">
            <v>JEREZ MARTINEZ, JOSEFINA</v>
          </cell>
          <cell r="E175" t="e">
            <v>#N/A</v>
          </cell>
          <cell r="F175" t="str">
            <v>IMI-TIC</v>
          </cell>
          <cell r="G175" t="e">
            <v>#N/A</v>
          </cell>
          <cell r="H175" t="str">
            <v>Sistemes Gestió IMI</v>
          </cell>
          <cell r="I175" t="e">
            <v>#N/A</v>
          </cell>
          <cell r="J175" t="str">
            <v>Sistemes Gestió IMI</v>
          </cell>
        </row>
        <row r="176">
          <cell r="A176" t="str">
            <v>SER0177</v>
          </cell>
          <cell r="B176" t="str">
            <v>Servei Comú de Plantilles</v>
          </cell>
          <cell r="C176" t="str">
            <v>ECHEVARRIA MESEGUER, CARLOS</v>
          </cell>
          <cell r="E176">
            <v>0</v>
          </cell>
          <cell r="F176" t="str">
            <v>Gerència Municipal</v>
          </cell>
          <cell r="G176" t="str">
            <v>Gerència Municipal</v>
          </cell>
          <cell r="H176" t="str">
            <v>Enginyeria, Frameworks i Moduls comuns</v>
          </cell>
          <cell r="I176" t="str">
            <v>ENGINYERIA PROGRAMARI, FRAMEWORKS I MODULS COMUNS</v>
          </cell>
          <cell r="J176" t="str">
            <v>ENGINYERIA PROGRAMARI, FRAMEWORKS I MODULS COMUNS</v>
          </cell>
        </row>
        <row r="177">
          <cell r="A177" t="str">
            <v>SER0178</v>
          </cell>
          <cell r="B177" t="str">
            <v>Arquitectura ARIS</v>
          </cell>
          <cell r="C177" t="str">
            <v>SUBIRAS PUGIBET, JAUME</v>
          </cell>
          <cell r="D177" t="str">
            <v>ECHEVARRIA MESEGUER, CARLOS</v>
          </cell>
          <cell r="E177">
            <v>0</v>
          </cell>
          <cell r="F177" t="str">
            <v>IMI-TIC</v>
          </cell>
          <cell r="G177" t="str">
            <v>IMI-TIC</v>
          </cell>
          <cell r="H177" t="str">
            <v xml:space="preserve">Procesos </v>
          </cell>
          <cell r="I177">
            <v>0</v>
          </cell>
          <cell r="J177" t="str">
            <v xml:space="preserve">Procesos </v>
          </cell>
        </row>
        <row r="178">
          <cell r="A178" t="str">
            <v>SER0179</v>
          </cell>
          <cell r="B178" t="str">
            <v>Servei eines de Gestió de Serveis</v>
          </cell>
          <cell r="C178" t="str">
            <v>SENTIS ORTIZ, JOAN</v>
          </cell>
          <cell r="D178" t="str">
            <v>LAGE HUERTAS, JOSE</v>
          </cell>
          <cell r="E178" t="str">
            <v>LAGE HUERTAS, JOSE</v>
          </cell>
          <cell r="F178" t="str">
            <v>IMI-TIC</v>
          </cell>
          <cell r="G178" t="str">
            <v>IMI-TIC</v>
          </cell>
          <cell r="H178" t="str">
            <v>Gestió Serveis TIC</v>
          </cell>
          <cell r="I178" t="str">
            <v>SMO - Gestió de Serveis</v>
          </cell>
          <cell r="J178" t="str">
            <v>Gestió Serveis TIC</v>
          </cell>
        </row>
        <row r="179">
          <cell r="A179" t="str">
            <v>SER0180</v>
          </cell>
          <cell r="B179" t="str">
            <v>Registre d'activitats i tràmits (RAT)</v>
          </cell>
          <cell r="C179" t="str">
            <v>ALEMANY SERRA, FRANCESC</v>
          </cell>
          <cell r="D179" t="str">
            <v>TRIAS JUNCOSA, JAUME</v>
          </cell>
          <cell r="E179" t="str">
            <v>TRIAS JUNCOSA, JAUME</v>
          </cell>
          <cell r="F179" t="str">
            <v>Gerència de Recursos</v>
          </cell>
          <cell r="G179" t="str">
            <v>Gerència de Recursos</v>
          </cell>
          <cell r="H179" t="str">
            <v>Atenció al Ciutadà</v>
          </cell>
          <cell r="I179" t="str">
            <v>DRETS CIUTADANIA, PARTICIPACIÓ I TRANSPARÈNCIA</v>
          </cell>
          <cell r="J179" t="str">
            <v>TRAMITACIÓ, PORTAL I CARPETES</v>
          </cell>
        </row>
        <row r="180">
          <cell r="A180" t="str">
            <v>SER0181</v>
          </cell>
          <cell r="B180" t="str">
            <v>Servei impressió de host</v>
          </cell>
          <cell r="C180" t="str">
            <v>AGUIRRE BARROS, MARIO</v>
          </cell>
          <cell r="E180" t="str">
            <v>AZNAR IGLESIAS, JUAN ANTON</v>
          </cell>
          <cell r="F180" t="str">
            <v>Institut Municipal d'Hisenda de Barcelona</v>
          </cell>
          <cell r="G180" t="str">
            <v>Institut Municipal d'Hisenda de Barcelona</v>
          </cell>
          <cell r="H180">
            <v>0</v>
          </cell>
          <cell r="I180" t="str">
            <v>LLOC DE TREBALL</v>
          </cell>
          <cell r="J180">
            <v>0</v>
          </cell>
        </row>
        <row r="181">
          <cell r="A181" t="str">
            <v>SER0182</v>
          </cell>
          <cell r="B181" t="str">
            <v>Servei impressió ofimàtica</v>
          </cell>
          <cell r="C181" t="str">
            <v>AGUIRRE BARROS, MARIO</v>
          </cell>
          <cell r="E181" t="str">
            <v>AZNAR IGLESIAS, JUAN ANTON</v>
          </cell>
          <cell r="F181" t="str">
            <v>Gerència Municipal</v>
          </cell>
          <cell r="G181" t="str">
            <v>Gerència Municipal</v>
          </cell>
          <cell r="H181">
            <v>0</v>
          </cell>
          <cell r="I181" t="str">
            <v>LLOC DE TREBALL</v>
          </cell>
          <cell r="J181">
            <v>0</v>
          </cell>
        </row>
        <row r="182">
          <cell r="A182" t="str">
            <v>SER0183</v>
          </cell>
          <cell r="B182" t="str">
            <v>Llicències d'Activitat</v>
          </cell>
          <cell r="C182" t="str">
            <v>GARCIA GONZALEZ, JOSEP</v>
          </cell>
          <cell r="D182" t="str">
            <v>TORTOLA FERNANDEZ, JOSE A.</v>
          </cell>
          <cell r="E182" t="str">
            <v>GUILLEN BELLIDO, JOSÉ MIGUEL</v>
          </cell>
          <cell r="F182" t="str">
            <v>Gerència d'Hàbitat Urbà</v>
          </cell>
          <cell r="G182" t="str">
            <v>Gerència Ecologia Urbana</v>
          </cell>
          <cell r="H182" t="str">
            <v>Espai Urbà</v>
          </cell>
          <cell r="I182" t="str">
            <v>ECOLOGIA URBANA. URBANISME</v>
          </cell>
          <cell r="J182" t="str">
            <v>GUILLEN BELLIDO, JOSÉ MIGUEL</v>
          </cell>
        </row>
        <row r="183">
          <cell r="A183" t="str">
            <v>SER0184</v>
          </cell>
          <cell r="B183" t="str">
            <v>Govern web - oficina tècnica</v>
          </cell>
          <cell r="C183" t="str">
            <v>ALMATO GUITERAS, GLORIA</v>
          </cell>
          <cell r="D183" t="str">
            <v>ROCA VILALTA, XAVIER</v>
          </cell>
          <cell r="E183" t="str">
            <v>COMAPOSADA MARTI, MONTSERRAT</v>
          </cell>
          <cell r="F183" t="str">
            <v>Gerència de Recursos</v>
          </cell>
          <cell r="G183" t="str">
            <v>Gerència de Recursos</v>
          </cell>
          <cell r="H183" t="str">
            <v>DTI</v>
          </cell>
          <cell r="I183" t="str">
            <v>INTERNET I CANALS</v>
          </cell>
          <cell r="J183" t="str">
            <v>DTI</v>
          </cell>
        </row>
        <row r="184">
          <cell r="A184" t="str">
            <v>SER0185</v>
          </cell>
          <cell r="B184" t="str">
            <v>Indicadors web</v>
          </cell>
          <cell r="C184" t="str">
            <v>BITLLOCH PUIGVERT, JOAN R</v>
          </cell>
          <cell r="D184" t="str">
            <v>ROCA VILALTA, XAVIER</v>
          </cell>
          <cell r="E184" t="str">
            <v>MARCILLAS RIERA, SILVIA</v>
          </cell>
          <cell r="F184" t="str">
            <v>Gerència de Recursos</v>
          </cell>
          <cell r="G184" t="str">
            <v>Gerència de Recursos</v>
          </cell>
          <cell r="H184" t="str">
            <v>DTI</v>
          </cell>
          <cell r="I184" t="str">
            <v>DRETS CIUTADANIA, PARTICIPACIÓ I TRANSPARÈNCIA</v>
          </cell>
          <cell r="J184" t="str">
            <v>DTI</v>
          </cell>
        </row>
        <row r="185">
          <cell r="A185" t="str">
            <v>SER0186</v>
          </cell>
          <cell r="B185" t="str">
            <v>Mòduls transversals d'Internet</v>
          </cell>
          <cell r="C185" t="str">
            <v>COMAPOSADA MARTI, MONTSERRAT</v>
          </cell>
          <cell r="D185" t="str">
            <v>ROCA VILALTA, XAVIER</v>
          </cell>
          <cell r="E185" t="str">
            <v>MARCILLAS RIERA, SILVIA</v>
          </cell>
          <cell r="F185" t="str">
            <v>Gerència de Recursos</v>
          </cell>
          <cell r="G185" t="str">
            <v>Gerència de Recursos</v>
          </cell>
          <cell r="H185" t="str">
            <v>DTI</v>
          </cell>
          <cell r="I185" t="str">
            <v>DRETS CIUTADANIA, PARTICIPACIÓ I TRANSPARÈNCIA</v>
          </cell>
          <cell r="J185" t="str">
            <v>DTI</v>
          </cell>
        </row>
        <row r="186">
          <cell r="A186" t="str">
            <v>SER0187</v>
          </cell>
          <cell r="B186" t="str">
            <v>Gestió de continguts d'Internet</v>
          </cell>
          <cell r="C186" t="str">
            <v>ALMATO GUITERAS, GLORIA</v>
          </cell>
          <cell r="D186" t="str">
            <v>ROCA VILALTA, XAVIER</v>
          </cell>
          <cell r="E186" t="str">
            <v>MARCILLAS RIERA, SILVIA</v>
          </cell>
          <cell r="F186" t="str">
            <v>Gerència de Recursos</v>
          </cell>
          <cell r="G186" t="str">
            <v>Gerència de Recursos</v>
          </cell>
          <cell r="H186" t="str">
            <v>DTI</v>
          </cell>
          <cell r="I186" t="str">
            <v>INTERNET I CANALS</v>
          </cell>
          <cell r="J186" t="str">
            <v>DTI</v>
          </cell>
        </row>
        <row r="187">
          <cell r="A187" t="str">
            <v>SER0188</v>
          </cell>
          <cell r="B187" t="str">
            <v>Infrastructures web</v>
          </cell>
          <cell r="C187" t="str">
            <v>BITLLOCH PUIGVERT, JOAN R</v>
          </cell>
          <cell r="D187" t="str">
            <v>ROCA VILALTA, XAVIER</v>
          </cell>
          <cell r="E187" t="str">
            <v>MARCILLAS RIERA, SILVIA</v>
          </cell>
          <cell r="F187" t="str">
            <v>Gerència de Recursos</v>
          </cell>
          <cell r="G187" t="str">
            <v>Gerència de Recursos</v>
          </cell>
          <cell r="H187" t="str">
            <v>DTI</v>
          </cell>
          <cell r="I187" t="str">
            <v>DRETS CIUTADANIA, PARTICIPACIÓ I TRANSPARÈNCIA</v>
          </cell>
          <cell r="J187" t="str">
            <v>DTI</v>
          </cell>
        </row>
        <row r="188">
          <cell r="A188" t="str">
            <v>SER0189</v>
          </cell>
          <cell r="B188" t="str">
            <v>Webs especials</v>
          </cell>
          <cell r="C188" t="str">
            <v>COMAPOSADA MARTI, MONTSERRAT</v>
          </cell>
          <cell r="D188" t="str">
            <v>ROCA VILALTA, XAVIER</v>
          </cell>
          <cell r="E188" t="str">
            <v>MARCILLAS RIERA, SILVIA</v>
          </cell>
          <cell r="F188" t="str">
            <v>Gerència de Recursos</v>
          </cell>
          <cell r="G188" t="str">
            <v>Gerència de Recursos</v>
          </cell>
          <cell r="H188" t="str">
            <v>DTI</v>
          </cell>
          <cell r="I188" t="str">
            <v>DRETS CIUTADANIA, PARTICIPACIÓ I TRANSPARÈNCIA</v>
          </cell>
          <cell r="J188" t="str">
            <v>DTI</v>
          </cell>
        </row>
        <row r="189">
          <cell r="A189" t="str">
            <v>SER0190</v>
          </cell>
          <cell r="B189" t="str">
            <v>Web Notícies</v>
          </cell>
          <cell r="C189" t="str">
            <v>COMAPOSADA MARTI, MONTSERRAT</v>
          </cell>
          <cell r="D189" t="str">
            <v>ROCA VILALTA, XAVIER</v>
          </cell>
          <cell r="E189" t="str">
            <v>MARCILLAS RIERA, SILVIA</v>
          </cell>
          <cell r="F189" t="str">
            <v>Gerència de Recursos</v>
          </cell>
          <cell r="G189" t="str">
            <v>Gerència de Recursos</v>
          </cell>
          <cell r="H189" t="str">
            <v>DTI</v>
          </cell>
          <cell r="I189" t="str">
            <v>DRETS CIUTADANIA, PARTICIPACIÓ I TRANSPARÈNCIA</v>
          </cell>
          <cell r="J189" t="str">
            <v>DTI</v>
          </cell>
        </row>
        <row r="190">
          <cell r="A190" t="str">
            <v>SER0191</v>
          </cell>
          <cell r="B190" t="str">
            <v>Web Publicacions</v>
          </cell>
          <cell r="C190" t="str">
            <v>ALMATO GUITERAS, GLORIA</v>
          </cell>
          <cell r="D190" t="str">
            <v>ROCA VILALTA, XAVIER</v>
          </cell>
          <cell r="E190" t="str">
            <v>MARCILLAS RIERA, SILVIA</v>
          </cell>
          <cell r="F190" t="str">
            <v>Gerència de Recursos</v>
          </cell>
          <cell r="G190" t="str">
            <v>Gerència de Recursos</v>
          </cell>
          <cell r="H190" t="str">
            <v>DTI</v>
          </cell>
          <cell r="I190" t="str">
            <v>DRETS CIUTADANIA, PARTICIPACIÓ I TRANSPARÈNCIA</v>
          </cell>
          <cell r="J190" t="str">
            <v>DTI</v>
          </cell>
        </row>
        <row r="191">
          <cell r="A191" t="str">
            <v>SER0192</v>
          </cell>
          <cell r="B191" t="str">
            <v>Serveis Multimèdia Web</v>
          </cell>
          <cell r="C191" t="str">
            <v>ALMATO GUITERAS, GLORIA</v>
          </cell>
          <cell r="D191" t="str">
            <v>ROCA VILALTA, XAVIER</v>
          </cell>
          <cell r="E191" t="str">
            <v>MARCILLAS RIERA, SILVIA</v>
          </cell>
          <cell r="F191" t="str">
            <v>Gerència de Recursos</v>
          </cell>
          <cell r="G191" t="str">
            <v>Gerència de Recursos</v>
          </cell>
          <cell r="H191" t="str">
            <v>DTI</v>
          </cell>
          <cell r="I191" t="str">
            <v>DRETS CIUTADANIA, PARTICIPACIÓ I TRANSPARÈNCIA</v>
          </cell>
          <cell r="J191" t="str">
            <v>DTI</v>
          </cell>
        </row>
        <row r="192">
          <cell r="A192" t="str">
            <v>SER0193</v>
          </cell>
          <cell r="B192" t="str">
            <v>Traces d'auditoria d'accesos i consulta de dades</v>
          </cell>
          <cell r="C192" t="str">
            <v>CARMONA RUIZ, JUAN CARLO</v>
          </cell>
          <cell r="D192" t="str">
            <v>LOPEZ BARBERO, RAFAEL</v>
          </cell>
          <cell r="E192" t="str">
            <v>LOPEZ BARBERO, RAFAEL</v>
          </cell>
          <cell r="F192" t="str">
            <v>Gerència Municipal</v>
          </cell>
          <cell r="G192" t="str">
            <v>Gerència Municipal</v>
          </cell>
          <cell r="H192" t="str">
            <v>Enginyeria, Frameworks i Moduls comuns</v>
          </cell>
          <cell r="I192" t="str">
            <v>ENGINYERIA PROGRAMARI, FRAMEWORKS I MODULS COMUNS</v>
          </cell>
          <cell r="J192" t="str">
            <v>ENGINYERIA PROGRAMARI, FRAMEWORKS I MODULS COMUNS</v>
          </cell>
        </row>
        <row r="193">
          <cell r="A193" t="str">
            <v>SER0194</v>
          </cell>
          <cell r="B193" t="str">
            <v>Reports, Plantilles i SICON</v>
          </cell>
          <cell r="C193" t="str">
            <v>ORTIZ QUINTANA, IVAN</v>
          </cell>
          <cell r="D193" t="str">
            <v>LOPEZ BARBERO, RAFAEL</v>
          </cell>
          <cell r="E193" t="str">
            <v>LOPEZ BARBERO, RAFAEL</v>
          </cell>
          <cell r="F193" t="str">
            <v>Gerència Municipal</v>
          </cell>
          <cell r="G193" t="str">
            <v>Gerència Municipal</v>
          </cell>
          <cell r="H193" t="str">
            <v>Enginyeria, Frameworks i Moduls comuns</v>
          </cell>
          <cell r="I193" t="str">
            <v>ENGINYERIA PROGRAMARI, FRAMEWORKS I MODULS COMUNS</v>
          </cell>
          <cell r="J193" t="str">
            <v>ENGINYERIA PROGRAMARI, FRAMEWORKS I MODULS COMUNS</v>
          </cell>
        </row>
        <row r="194">
          <cell r="A194" t="str">
            <v>SER0195</v>
          </cell>
          <cell r="B194" t="str">
            <v>Estadístiques Municipals</v>
          </cell>
          <cell r="C194" t="str">
            <v>AZORI JUNYENT, CARLOS</v>
          </cell>
          <cell r="D194" t="str">
            <v>TRIAS JUNCOSA, JAUME</v>
          </cell>
          <cell r="E194" t="str">
            <v>SERRA FERRANDO, MARTA</v>
          </cell>
          <cell r="F194" t="str">
            <v>Gerència de Recursos</v>
          </cell>
          <cell r="G194" t="str">
            <v>Gerència de Recursos</v>
          </cell>
          <cell r="H194" t="str">
            <v>Atenció al Ciutadà</v>
          </cell>
          <cell r="I194" t="str">
            <v>ANÀLISI DE DADES I REPORTING</v>
          </cell>
          <cell r="J194" t="str">
            <v>ANÀLISI DE DADES I REPORTING</v>
          </cell>
        </row>
        <row r="195">
          <cell r="A195" t="str">
            <v>SER0197</v>
          </cell>
          <cell r="B195" t="str">
            <v>Sistema d'Explotació de dades i reporting del IBE</v>
          </cell>
          <cell r="C195" t="str">
            <v>GONZALEZ GARCIA, SUSANA</v>
          </cell>
          <cell r="D195" t="str">
            <v>LLUCH LOPEZ, JAIME</v>
          </cell>
          <cell r="E195" t="str">
            <v>LLUCH LOPEZ, JAIME</v>
          </cell>
          <cell r="F195" t="str">
            <v>Gerència de Qualitat de Vida, Igualtat i Esports</v>
          </cell>
          <cell r="G195" t="str">
            <v>Gerència de Drets de Ciutadania, Participació i Transpàrencia</v>
          </cell>
          <cell r="H195" t="str">
            <v>Anàlisi de dades i Reporting</v>
          </cell>
          <cell r="I195" t="str">
            <v>ANÀLISI DE DADES I REPORTING</v>
          </cell>
          <cell r="J195" t="str">
            <v>ANÀLISI DE DADES I REPORTING</v>
          </cell>
        </row>
        <row r="196">
          <cell r="A196" t="str">
            <v>SERXIBE</v>
          </cell>
          <cell r="B196" t="str">
            <v>Pla IBE</v>
          </cell>
          <cell r="C196" t="str">
            <v>MARCILLAS RIERA, SILVIA</v>
          </cell>
          <cell r="D196" t="str">
            <v>LLUCH LOPEZ, JAIME</v>
          </cell>
          <cell r="E196" t="str">
            <v>ROCA VILALTA, XAVIER</v>
          </cell>
          <cell r="F196" t="str">
            <v>Gerència de Qualitat de Vida, Igualtat i Esports</v>
          </cell>
          <cell r="G196" t="str">
            <v>Gerència de Drets de Ciutadania, Participació i Transpàrencia</v>
          </cell>
          <cell r="H196" t="str">
            <v>Anàlisi de dades i Reporting</v>
          </cell>
          <cell r="I196" t="str">
            <v>DRETS CIUTADANIA, PARTICIPACIÓ I TRANSPARÈNCIA</v>
          </cell>
          <cell r="J196" t="str">
            <v>ANÀLISI DE DADES I REPORTING</v>
          </cell>
        </row>
        <row r="197">
          <cell r="A197" t="str">
            <v>SER0198</v>
          </cell>
          <cell r="B197" t="str">
            <v>Serveis professionals Anàlisi i Reporting</v>
          </cell>
          <cell r="C197" t="str">
            <v>LLUCH LOPEZ, JAIME</v>
          </cell>
          <cell r="D197" t="str">
            <v>LLUCH LOPEZ, JAIME</v>
          </cell>
          <cell r="E197" t="str">
            <v>LLUCH LOPEZ, JAIME</v>
          </cell>
          <cell r="F197" t="str">
            <v>Gerència Municipal</v>
          </cell>
          <cell r="G197" t="str">
            <v>Gerència Municipal</v>
          </cell>
          <cell r="H197" t="str">
            <v>Anàlisi de dades i Reporting</v>
          </cell>
          <cell r="I197" t="str">
            <v>ANÀLISI DE DADES I REPORTING</v>
          </cell>
          <cell r="J197" t="str">
            <v>ANÀLISI DE DADES I REPORTING</v>
          </cell>
        </row>
        <row r="198">
          <cell r="A198" t="str">
            <v>SER0201</v>
          </cell>
          <cell r="B198" t="str">
            <v>DWH Sonòmetres</v>
          </cell>
          <cell r="C198" t="str">
            <v>LOPEZ JALLE, JOSE RAMON</v>
          </cell>
          <cell r="D198" t="str">
            <v>LLUCH LOPEZ, JAIME</v>
          </cell>
          <cell r="E198" t="str">
            <v>LLUCH LOPEZ, JAIME</v>
          </cell>
          <cell r="F198" t="str">
            <v>Gerència d'Hàbitat Urbà</v>
          </cell>
          <cell r="G198" t="str">
            <v>Gerència Ecologia Urbana</v>
          </cell>
          <cell r="H198" t="str">
            <v>Anàlisi de dades i Reporting</v>
          </cell>
          <cell r="I198" t="str">
            <v>ANÀLISI DE DADES I REPORTING</v>
          </cell>
          <cell r="J198" t="str">
            <v>ANÀLISI DE DADES I REPORTING</v>
          </cell>
        </row>
        <row r="199">
          <cell r="A199" t="str">
            <v>SER0203</v>
          </cell>
          <cell r="B199" t="str">
            <v>PCM Comptabilitat de Costos ABC</v>
          </cell>
          <cell r="C199" t="str">
            <v>MARCH COROMINAS, MERCEDES</v>
          </cell>
          <cell r="D199" t="str">
            <v>CASTRO MORAL, LLUIS</v>
          </cell>
          <cell r="E199" t="str">
            <v>TORTOLA FERNANDEZ, JOSE A.</v>
          </cell>
          <cell r="F199" t="str">
            <v>Gerència d'Economia, Empresa i Ocupació</v>
          </cell>
          <cell r="G199" t="str">
            <v>Gerència de Presidència i Economia</v>
          </cell>
          <cell r="H199" t="str">
            <v>Gestió Econòmico-Financera</v>
          </cell>
          <cell r="I199" t="str">
            <v>PRESIDÈNCIA I ECONOMIA</v>
          </cell>
          <cell r="J199" t="str">
            <v>PRESIDÈNCIA I ECONOMIA</v>
          </cell>
        </row>
        <row r="200">
          <cell r="A200" t="str">
            <v>SER0204</v>
          </cell>
          <cell r="B200" t="str">
            <v>Gestió d'Actius</v>
          </cell>
          <cell r="C200" t="str">
            <v>LILLO ESPINOSA, ENRIQUE</v>
          </cell>
          <cell r="D200" t="str">
            <v>SANTAMARIA PEREZ, GLORIA</v>
          </cell>
          <cell r="E200" t="str">
            <v>SANTAMARIA PEREZ, GLORIA</v>
          </cell>
          <cell r="G200" t="str">
            <v>Gerència de Recursos</v>
          </cell>
          <cell r="H200" t="str">
            <v>Gestió Econòmico-Financera</v>
          </cell>
          <cell r="I200" t="str">
            <v>RECURSOS</v>
          </cell>
          <cell r="J200" t="str">
            <v>RECURSOS I ALCALDIA</v>
          </cell>
        </row>
        <row r="201">
          <cell r="A201" t="str">
            <v>SER0206  </v>
          </cell>
          <cell r="B201" t="str">
            <v>Framework i Serveis Comuns .NET</v>
          </cell>
          <cell r="C201" t="str">
            <v>FERNANDEZ MARTINEZ, ANDRES</v>
          </cell>
          <cell r="D201" t="str">
            <v>LOPEZ BARBERO, RAFAEL</v>
          </cell>
          <cell r="E201" t="str">
            <v>FERNANDEZ MARTINEZ, ANDRES</v>
          </cell>
          <cell r="F201" t="str">
            <v>IMI-TIC</v>
          </cell>
          <cell r="G201" t="str">
            <v>IMI-TIC</v>
          </cell>
          <cell r="H201" t="str">
            <v>Enginyeria, Frameworks i Moduls comuns</v>
          </cell>
          <cell r="I201" t="str">
            <v>ENGINYERIA PROGRAMARI, FRAMEWORKS I MODULS COMUNS</v>
          </cell>
          <cell r="J201" t="str">
            <v>ENGINYERIA PROGRAMARI, FRAMEWORKS I MODULS COMUNS</v>
          </cell>
        </row>
        <row r="202">
          <cell r="A202" t="str">
            <v>SER0207</v>
          </cell>
          <cell r="B202" t="str">
            <v>Serveis Comuns i Integracions SAP</v>
          </cell>
          <cell r="C202" t="str">
            <v>PUIG PONS, XAVIER</v>
          </cell>
          <cell r="D202" t="str">
            <v>LOPEZ BARBERO, RAFAEL</v>
          </cell>
          <cell r="E202" t="str">
            <v>LOPEZ BARBERO, RAFAEL</v>
          </cell>
          <cell r="F202" t="str">
            <v>IMI-TIC</v>
          </cell>
          <cell r="G202" t="str">
            <v>IMI-TIC</v>
          </cell>
          <cell r="H202" t="str">
            <v>Enginyeria, Frameworks i Moduls comuns</v>
          </cell>
          <cell r="I202" t="str">
            <v>ENGINYERIA PROGRAMARI, FRAMEWORKS I MODULS COMUNS</v>
          </cell>
          <cell r="J202" t="str">
            <v>ENGINYERIA PROGRAMARI, FRAMEWORKS I MODULS COMUNS</v>
          </cell>
        </row>
        <row r="203">
          <cell r="A203" t="str">
            <v>SER0208</v>
          </cell>
          <cell r="B203" t="str">
            <v>SAGE XRT Treasury</v>
          </cell>
          <cell r="C203" t="str">
            <v>LILLO ESPINOSA, ENRIQUE</v>
          </cell>
          <cell r="D203" t="str">
            <v>CASTRO MORAL, LLUIS</v>
          </cell>
          <cell r="E203" t="str">
            <v>TORTOLA FERNANDEZ, JOSE A.</v>
          </cell>
          <cell r="F203" t="str">
            <v>Gerència d'Economia, Empresa i Ocupació</v>
          </cell>
          <cell r="G203" t="str">
            <v>Gerència de Presidència i Economia</v>
          </cell>
          <cell r="H203" t="str">
            <v>Gestió Econòmico-Financera</v>
          </cell>
          <cell r="I203" t="str">
            <v>PRESIDÈNCIA I ECONOMIA</v>
          </cell>
          <cell r="J203" t="str">
            <v>PRESIDÈNCIA I ECONOMIA</v>
          </cell>
        </row>
        <row r="204">
          <cell r="A204" t="str">
            <v>SER0212</v>
          </cell>
          <cell r="B204" t="str">
            <v>Sap BPC Pressupostos</v>
          </cell>
          <cell r="C204" t="str">
            <v>CASADEMUNT TORRAS, JAVIER</v>
          </cell>
          <cell r="D204" t="str">
            <v>CASTRO MORAL, LLUIS</v>
          </cell>
          <cell r="E204" t="str">
            <v>TORTOLA FERNANDEZ, JOSE A.</v>
          </cell>
          <cell r="F204" t="str">
            <v>Gerència d'Economia, Empresa i Ocupació</v>
          </cell>
          <cell r="G204" t="str">
            <v>Gerència de Presidència i Economia</v>
          </cell>
          <cell r="H204" t="str">
            <v>Gestió Econòmico-Financera</v>
          </cell>
          <cell r="I204" t="str">
            <v>PRESIDÈNCIA I ECONOMIA</v>
          </cell>
          <cell r="J204" t="str">
            <v>PRESIDÈNCIA I ECONOMIA</v>
          </cell>
        </row>
        <row r="205">
          <cell r="A205" t="str">
            <v>SER0214</v>
          </cell>
          <cell r="B205" t="str">
            <v>Tècnics de Barri</v>
          </cell>
          <cell r="C205">
            <v>0</v>
          </cell>
          <cell r="D205" t="str">
            <v>TORTOLA FERNANDEZ, JOSE A.</v>
          </cell>
          <cell r="E205" t="str">
            <v>GALLARDO RUEDA, MONTSERRAT</v>
          </cell>
          <cell r="F205" t="str">
            <v>Gerència Adjunta de Coordinació Territorial</v>
          </cell>
          <cell r="G205" t="str">
            <v>Gerència Municipal</v>
          </cell>
          <cell r="H205" t="str">
            <v>Espai Urbà</v>
          </cell>
          <cell r="I205" t="str">
            <v>ECOLOGIA URBANA. URBANISME</v>
          </cell>
          <cell r="J205" t="str">
            <v>GERENCIA MPAL, OCUPACIÓ I DISTRICTES</v>
          </cell>
        </row>
        <row r="206">
          <cell r="A206" t="str">
            <v>SER0250</v>
          </cell>
          <cell r="B206" t="str">
            <v>Gestor d'Integracions (GdI)</v>
          </cell>
          <cell r="C206" t="str">
            <v>ALEMANY SERRA, FRANCESC</v>
          </cell>
          <cell r="D206" t="str">
            <v>TRIAS JUNCOSA, JAUME</v>
          </cell>
          <cell r="E206" t="str">
            <v>TRIAS JUNCOSA, JAUME</v>
          </cell>
          <cell r="F206" t="str">
            <v>IMI-IDB</v>
          </cell>
          <cell r="G206" t="str">
            <v>IMI-TIC</v>
          </cell>
          <cell r="H206" t="str">
            <v>Atenció al Ciutadà</v>
          </cell>
          <cell r="I206" t="str">
            <v>IMI - IDB</v>
          </cell>
          <cell r="J206" t="str">
            <v>IMI - IDB</v>
          </cell>
        </row>
        <row r="207">
          <cell r="A207" t="str">
            <v>SER0251</v>
          </cell>
          <cell r="B207" t="str">
            <v>Plataforma Sentilo</v>
          </cell>
          <cell r="C207" t="str">
            <v>CASAUS BARREDA, FRANCESC</v>
          </cell>
          <cell r="D207" t="str">
            <v>CIRERA GONZALEZ, JORDI</v>
          </cell>
          <cell r="E207" t="str">
            <v>CIRERA GONZALEZ, JORDI</v>
          </cell>
          <cell r="F207" t="str">
            <v>Gerència d'Hàbitat Urbà</v>
          </cell>
          <cell r="G207" t="str">
            <v>Gerència Ecologia Urbana</v>
          </cell>
          <cell r="H207" t="str">
            <v>sCity</v>
          </cell>
          <cell r="I207" t="str">
            <v>ECOLOGIA URBANA. URBANISME</v>
          </cell>
          <cell r="J207" t="str">
            <v>ECOLOGIA URBANA. URBANISME</v>
          </cell>
        </row>
        <row r="208">
          <cell r="A208" t="str">
            <v>SER0253</v>
          </cell>
          <cell r="B208" t="str">
            <v>Opendata</v>
          </cell>
          <cell r="C208" t="str">
            <v>FIGOLS PUIGBO, M MERCE</v>
          </cell>
          <cell r="D208" t="str">
            <v>ROCA VILALTA, XAVIER</v>
          </cell>
          <cell r="E208" t="str">
            <v>SANZ MARCO, LLUIS</v>
          </cell>
          <cell r="F208" t="str">
            <v>Recursos</v>
          </cell>
          <cell r="G208" t="str">
            <v>Gerència de Recursos</v>
          </cell>
          <cell r="H208" t="str">
            <v>DTI</v>
          </cell>
          <cell r="I208" t="str">
            <v>INFORMACIÓ DE BASE</v>
          </cell>
          <cell r="J208" t="str">
            <v>DTI</v>
          </cell>
        </row>
        <row r="209">
          <cell r="A209" t="str">
            <v>SER0254</v>
          </cell>
          <cell r="B209" t="str">
            <v>CRM</v>
          </cell>
          <cell r="C209" t="str">
            <v>MARCILLAS RIERA, SILVIA</v>
          </cell>
          <cell r="D209" t="str">
            <v>TRIAS JUNCOSA, JAUME</v>
          </cell>
          <cell r="E209" t="str">
            <v>ROCA VILALTA, XAVIER</v>
          </cell>
          <cell r="F209" t="str">
            <v>Gerència de Recursos</v>
          </cell>
          <cell r="G209" t="str">
            <v>Gerència de Drets de Ciutadania, Participació i Transpàrencia</v>
          </cell>
          <cell r="H209" t="str">
            <v>Atenció al Ciutadà</v>
          </cell>
          <cell r="I209" t="str">
            <v>DRETS CIUTADANIA, PARTICIPACIÓ I TRANSPARÈNCIA</v>
          </cell>
          <cell r="J209" t="str">
            <v>DRETS CIUTADANIA, PARTICIPACIÓ I TRANSPARÈNCIA</v>
          </cell>
        </row>
        <row r="210">
          <cell r="A210" t="str">
            <v>SER0260</v>
          </cell>
          <cell r="B210" t="str">
            <v>Gestor de tiquets de la OAC - Orchestra</v>
          </cell>
          <cell r="C210" t="str">
            <v>MARCILLAS RIERA, SILVIA</v>
          </cell>
          <cell r="D210" t="str">
            <v>TRIAS JUNCOSA, JAUME</v>
          </cell>
          <cell r="E210" t="str">
            <v>ROCA VILALTA, XAVIER</v>
          </cell>
          <cell r="F210" t="str">
            <v>Gerència de Recursos</v>
          </cell>
          <cell r="G210" t="str">
            <v>Gerència de Drets de Ciutadania, Participació i Transpàrencia</v>
          </cell>
          <cell r="H210" t="str">
            <v>Atenció al Ciutadà</v>
          </cell>
          <cell r="I210" t="str">
            <v>DRETS CIUTADANIA, PARTICIPACIÓ I TRANSPARÈNCIA</v>
          </cell>
          <cell r="J210" t="str">
            <v>DRETS CIUTADANIA, PARTICIPACIÓ I TRANSPARÈNCIA</v>
          </cell>
        </row>
        <row r="211">
          <cell r="A211" t="str">
            <v>SER0265</v>
          </cell>
          <cell r="B211" t="str">
            <v>Eines de Gestió de Peticions</v>
          </cell>
          <cell r="C211" t="str">
            <v>LILLO ESPINOSA, ROSA M.</v>
          </cell>
          <cell r="D211" t="str">
            <v>LAGE HUERTAS, JOSE</v>
          </cell>
          <cell r="E211" t="str">
            <v>LAGE HUERTAS, JOSE</v>
          </cell>
          <cell r="F211" t="str">
            <v>Gerència Adjunta de Coordinació Territorial</v>
          </cell>
          <cell r="G211" t="str">
            <v>IMI-TIC</v>
          </cell>
          <cell r="H211" t="str">
            <v>IMI-TIC</v>
          </cell>
          <cell r="I211" t="str">
            <v>SMO - Gestió de Serveis</v>
          </cell>
          <cell r="J211" t="str">
            <v>GERENCIA MPAL, OCUPACIÓ I DISTRICTES</v>
          </cell>
        </row>
        <row r="212">
          <cell r="A212" t="str">
            <v>SER0266</v>
          </cell>
          <cell r="B212" t="str">
            <v>Nomenclator Infraccions</v>
          </cell>
          <cell r="C212" t="str">
            <v>VENTURA AIXA, INMACULADA</v>
          </cell>
          <cell r="D212" t="str">
            <v>TORTOLA FERNANDEZ, JOSE A.</v>
          </cell>
          <cell r="E212" t="str">
            <v>GALLARDO RUEDA, MONTSERRAT</v>
          </cell>
          <cell r="F212" t="str">
            <v>Gerència Adjunta de Coordinació Territorial</v>
          </cell>
          <cell r="G212" t="str">
            <v>Gerència Municipal</v>
          </cell>
          <cell r="H212" t="str">
            <v>Espai Urbà</v>
          </cell>
          <cell r="I212" t="str">
            <v>GERENCIA MPAL, OCUPACIÓ I DISTRICTES</v>
          </cell>
          <cell r="J212" t="str">
            <v>GERENCIA MPAL, OCUPACIÓ I DISTRICTES</v>
          </cell>
        </row>
        <row r="213">
          <cell r="A213" t="str">
            <v>SER0267</v>
          </cell>
          <cell r="B213" t="str">
            <v>DRC</v>
          </cell>
          <cell r="C213" t="str">
            <v>FLORES GONZALEZ, MIRIAM</v>
          </cell>
          <cell r="D213" t="str">
            <v>LLUCH LOPEZ, JAIME</v>
          </cell>
          <cell r="E213" t="str">
            <v>LLUCH LOPEZ, JAIME</v>
          </cell>
          <cell r="F213" t="str">
            <v>Gerència d'Economia, Empresa i Ocupació</v>
          </cell>
          <cell r="G213" t="str">
            <v>Gerència de Ocupació, Empresa i Turisme</v>
          </cell>
          <cell r="H213" t="str">
            <v>Anàlisi de dades i Reporting</v>
          </cell>
          <cell r="I213" t="str">
            <v>ANÀLISI DE DADES I REPORTING</v>
          </cell>
          <cell r="J213" t="str">
            <v>ANÀLISI DE DADES I REPORTING</v>
          </cell>
        </row>
        <row r="214">
          <cell r="A214" t="str">
            <v>SER0271</v>
          </cell>
          <cell r="B214" t="str">
            <v>DWH Llicències</v>
          </cell>
          <cell r="C214">
            <v>0</v>
          </cell>
          <cell r="D214" t="str">
            <v>LLUCH LOPEZ, JAIME</v>
          </cell>
          <cell r="E214" t="str">
            <v>LLUCH LOPEZ, JAIME</v>
          </cell>
          <cell r="F214" t="str">
            <v>Gerència Adjunta de Coordinació Territorial</v>
          </cell>
          <cell r="G214" t="str">
            <v>Gerència Municipal</v>
          </cell>
          <cell r="H214" t="str">
            <v>Anàlisi de dades i Reporting</v>
          </cell>
          <cell r="I214" t="str">
            <v>ANÀLISI DE DADES I REPORTING</v>
          </cell>
          <cell r="J214" t="str">
            <v>ANÀLISI DE DADES I REPORTING</v>
          </cell>
        </row>
        <row r="215">
          <cell r="A215" t="str">
            <v>SER0273</v>
          </cell>
          <cell r="B215" t="str">
            <v>Aladdin</v>
          </cell>
          <cell r="C215" t="str">
            <v>MARCILLAS RIERA, SILVIA</v>
          </cell>
          <cell r="D215" t="str">
            <v>ROCA VILALTA, XAVIER</v>
          </cell>
          <cell r="E215" t="str">
            <v>MARCILLAS RIERA, SILVIA</v>
          </cell>
          <cell r="F215" t="str">
            <v>Gerència de Recursos</v>
          </cell>
          <cell r="G215" t="str">
            <v>Gerència de Recursos</v>
          </cell>
          <cell r="H215" t="str">
            <v>DTI</v>
          </cell>
          <cell r="I215" t="str">
            <v>DRETS CIUTADANIA, PARTICIPACIÓ I TRANSPARÈNCIA</v>
          </cell>
          <cell r="J215" t="str">
            <v>DTI</v>
          </cell>
        </row>
        <row r="216">
          <cell r="A216" t="str">
            <v>SER0274</v>
          </cell>
          <cell r="B216" t="str">
            <v>Eina EasyVista</v>
          </cell>
          <cell r="C216" t="str">
            <v>SENTIS ORTIZ, JOAN</v>
          </cell>
          <cell r="D216" t="str">
            <v>LAGE HUERTAS, JOSE</v>
          </cell>
          <cell r="E216" t="str">
            <v>LAGE HUERTAS, JOSE</v>
          </cell>
          <cell r="F216" t="str">
            <v>Gerència de Cultura, Coneixement, Creativitat i Innovació</v>
          </cell>
          <cell r="G216" t="str">
            <v>IMI-TIC</v>
          </cell>
          <cell r="H216" t="str">
            <v>Anàlisi de dades i Reporting</v>
          </cell>
          <cell r="I216" t="str">
            <v>SMO - Gestió de Serveis</v>
          </cell>
          <cell r="J216" t="str">
            <v>SMO - Gestió de Serveis</v>
          </cell>
        </row>
        <row r="217">
          <cell r="A217" t="str">
            <v>SER0274</v>
          </cell>
          <cell r="B217" t="str">
            <v>Eina EasyVista</v>
          </cell>
          <cell r="C217" t="str">
            <v>SENTIS ORTIZ, JOAN</v>
          </cell>
          <cell r="D217" t="str">
            <v>LAGE HUERTAS, JOSE</v>
          </cell>
          <cell r="E217" t="str">
            <v>LAGE HUERTAS, JOSE</v>
          </cell>
          <cell r="G217" t="str">
            <v>IMI-TIC</v>
          </cell>
          <cell r="H217">
            <v>0</v>
          </cell>
          <cell r="I217">
            <v>0</v>
          </cell>
          <cell r="J217">
            <v>0</v>
          </cell>
        </row>
        <row r="218">
          <cell r="A218" t="str">
            <v>SER0281</v>
          </cell>
          <cell r="B218" t="str">
            <v>Plataforma J2EE WAS</v>
          </cell>
          <cell r="C218" t="str">
            <v>SOLER ORTIZ, RUBEN</v>
          </cell>
          <cell r="D218" t="str">
            <v>SOLER ORTIZ, RUBEN  </v>
          </cell>
          <cell r="E218" t="str">
            <v>SOLER ORTIZ, RUBEN</v>
          </cell>
          <cell r="F218" t="str">
            <v>IM-TIC</v>
          </cell>
          <cell r="G218" t="str">
            <v>IMI-TIC</v>
          </cell>
          <cell r="H218" t="str">
            <v>Enginyeria, Frameworks i Moduls comuns</v>
          </cell>
          <cell r="I218" t="str">
            <v>CPD</v>
          </cell>
          <cell r="J218" t="str">
            <v>ENGINYERIA PROGRAMARI, FRAMEWORKS I MODULS COMUNS</v>
          </cell>
        </row>
        <row r="219">
          <cell r="A219" t="str">
            <v>SER0283</v>
          </cell>
          <cell r="B219" t="str">
            <v>CityDB</v>
          </cell>
          <cell r="C219" t="str">
            <v>LLUCH LOPEZ, JAIME</v>
          </cell>
          <cell r="D219" t="str">
            <v>LLUCH LOPEZ, JAIME</v>
          </cell>
          <cell r="E219" t="str">
            <v>LLUCH LOPEZ, JAIME</v>
          </cell>
          <cell r="F219" t="str">
            <v>Gerència Adjunta de Coordinació Territorial</v>
          </cell>
          <cell r="G219" t="str">
            <v>Gerència Municipal</v>
          </cell>
          <cell r="H219" t="str">
            <v>Anàlisi de dades i Reporting</v>
          </cell>
          <cell r="I219" t="str">
            <v>ANÀLISI DE DADES I REPORTING</v>
          </cell>
          <cell r="J219" t="str">
            <v>ANÀLISI DE DADES I REPORTING</v>
          </cell>
        </row>
        <row r="220">
          <cell r="A220" t="str">
            <v>SER0284</v>
          </cell>
          <cell r="B220" t="str">
            <v>Binotes</v>
          </cell>
          <cell r="C220" t="str">
            <v>ORTIZ QUINTANA, IVAN</v>
          </cell>
          <cell r="D220" t="str">
            <v>LLUCH LOPEZ, JAIME</v>
          </cell>
          <cell r="E220" t="str">
            <v>LLUCH LOPEZ, JAIME</v>
          </cell>
          <cell r="F220" t="str">
            <v>Gerència Adjunta de Coordinació Territorial</v>
          </cell>
          <cell r="G220" t="str">
            <v>Gerència Municipal</v>
          </cell>
          <cell r="H220" t="str">
            <v>Anàlisi de dades i Reporting</v>
          </cell>
          <cell r="I220" t="str">
            <v>ANÀLISI DE DADES I REPORTING</v>
          </cell>
          <cell r="J220" t="str">
            <v>Anàlisi de dades i Reporting</v>
          </cell>
        </row>
        <row r="221">
          <cell r="A221" t="str">
            <v>SER0291</v>
          </cell>
          <cell r="B221" t="str">
            <v>Seu Electrònica</v>
          </cell>
          <cell r="C221" t="str">
            <v>GONZALEZ GARCIA, SUSANA</v>
          </cell>
          <cell r="D221" t="str">
            <v>ROCA VILALTA, XAVIER</v>
          </cell>
          <cell r="E221" t="str">
            <v>SANTAMARIA PEREZ, GLORIA</v>
          </cell>
          <cell r="F221" t="str">
            <v>Gerència de Recursos</v>
          </cell>
          <cell r="G221" t="str">
            <v>Gerència de Recursos</v>
          </cell>
          <cell r="H221" t="str">
            <v>DTI</v>
          </cell>
          <cell r="I221" t="str">
            <v>RECURSOS</v>
          </cell>
          <cell r="J221" t="str">
            <v>DTI</v>
          </cell>
        </row>
        <row r="222">
          <cell r="A222" t="str">
            <v>SER0292</v>
          </cell>
          <cell r="B222" t="str">
            <v>Gestió d’Actius d’Hàbitat Urbà</v>
          </cell>
          <cell r="C222" t="str">
            <v>BOBIS VALERIO, JUAN</v>
          </cell>
          <cell r="D222" t="str">
            <v>TORTOLA FERNANDEZ, JOSE A.</v>
          </cell>
          <cell r="E222" t="str">
            <v>GUILLEN BELLIDO, JOSÉ MIGUEL</v>
          </cell>
          <cell r="F222" t="str">
            <v>Gerència d'Hàbitat Urbà</v>
          </cell>
          <cell r="G222" t="str">
            <v>Gerència Ecologia Urbana</v>
          </cell>
          <cell r="H222" t="str">
            <v>Espai Urbà</v>
          </cell>
          <cell r="I222" t="str">
            <v>ECOLOGIA URBANA. URBANISME</v>
          </cell>
          <cell r="J222" t="str">
            <v>ECOLOGIA URBANA. URBANISME</v>
          </cell>
        </row>
        <row r="223">
          <cell r="A223" t="str">
            <v>SER0296</v>
          </cell>
          <cell r="B223" t="str">
            <v>Gestió pressupost SAP</v>
          </cell>
          <cell r="C223" t="str">
            <v>RODRIGUEZ PASCUAL, M. LUISA</v>
          </cell>
          <cell r="D223" t="str">
            <v>PUY CASTELLS, JOSEP</v>
          </cell>
          <cell r="E223" t="str">
            <v>PUY CASTELLS, JOSEP</v>
          </cell>
          <cell r="F223" t="str">
            <v>Gerència de Recursos Humans i Organització</v>
          </cell>
          <cell r="G223" t="str">
            <v>Gerència de Recursos Humans i Organització</v>
          </cell>
          <cell r="H223" t="str">
            <v>Recursos Humans</v>
          </cell>
          <cell r="I223" t="str">
            <v>RRHH I ORGANITZACIÓ</v>
          </cell>
          <cell r="J223" t="str">
            <v>RRHH I ORGANITZACIÓ</v>
          </cell>
        </row>
        <row r="224">
          <cell r="A224" t="str">
            <v>SER0297</v>
          </cell>
          <cell r="B224" t="str">
            <v>Nòmines SIP</v>
          </cell>
          <cell r="C224" t="str">
            <v>VARELA PINART, GEMMA</v>
          </cell>
          <cell r="D224" t="str">
            <v>PUY CASTELLS, JOSEP</v>
          </cell>
          <cell r="E224" t="str">
            <v>PUY CASTELLS, JOSEP</v>
          </cell>
          <cell r="F224" t="str">
            <v>Gerència de Recursos Humans i Organització</v>
          </cell>
          <cell r="G224" t="str">
            <v>Gerència de Recursos Humans i Organització</v>
          </cell>
          <cell r="H224" t="str">
            <v>Recursos Humans</v>
          </cell>
          <cell r="I224" t="str">
            <v>RRHH I ORGANITZACIÓ</v>
          </cell>
          <cell r="J224" t="str">
            <v>RRHH I ORGANITZACIÓ</v>
          </cell>
        </row>
        <row r="225">
          <cell r="A225" t="str">
            <v>SER0299</v>
          </cell>
          <cell r="B225" t="str">
            <v>Servei Aplicacions Mobils</v>
          </cell>
          <cell r="C225" t="str">
            <v>LOPEZ MARTINEZ, XAVIER</v>
          </cell>
          <cell r="D225" t="str">
            <v>ROCA VILALTA, XAVIER</v>
          </cell>
          <cell r="E225" t="str">
            <v>COMAPOSADA MARTI, MONTSERRAT</v>
          </cell>
          <cell r="F225" t="str">
            <v>Gerència de Recursos</v>
          </cell>
          <cell r="G225" t="str">
            <v>Gerència de Recursos</v>
          </cell>
          <cell r="H225" t="str">
            <v>DTI</v>
          </cell>
          <cell r="I225" t="str">
            <v>INTERNET I CANALS</v>
          </cell>
          <cell r="J225" t="str">
            <v>DRETS CIUTADANIA, PARTICIPACIÓ I TRANSPARÈNCIA</v>
          </cell>
        </row>
        <row r="226">
          <cell r="A226" t="str">
            <v>SER0300</v>
          </cell>
          <cell r="B226" t="str">
            <v>OMIC/JAC</v>
          </cell>
          <cell r="C226" t="str">
            <v>DOMINGUEZ MANCERA, MIGUEL</v>
          </cell>
          <cell r="D226" t="str">
            <v>TORTOLA FERNANDEZ, JOSE A.</v>
          </cell>
          <cell r="E226" t="str">
            <v>TORTOLA FERNANDEZ, JOSE A.</v>
          </cell>
          <cell r="F226" t="str">
            <v>Gerència d'Economia, Empresa i Ocupació</v>
          </cell>
          <cell r="G226" t="str">
            <v>Gerència de Ocupació, Empresa i Turisme</v>
          </cell>
          <cell r="H226" t="str">
            <v>Secretaria, Administració General i Gestió Documental</v>
          </cell>
          <cell r="I226" t="str">
            <v>GERENCIA MPAL, OCUPACIÓ I DISTRICTES</v>
          </cell>
          <cell r="J226" t="str">
            <v>GERENCIA MPAL, OCUPACIÓ I DISTRICTES</v>
          </cell>
        </row>
        <row r="227">
          <cell r="A227" t="str">
            <v>SER0303</v>
          </cell>
          <cell r="B227" t="str">
            <v>Middleware mobilitat</v>
          </cell>
          <cell r="C227" t="str">
            <v>ALMATO GUITERAS, GLORIA</v>
          </cell>
          <cell r="D227" t="str">
            <v>ROCA VILALTA, XAVIER</v>
          </cell>
          <cell r="E227" t="str">
            <v>COMAPOSADA MARTI, MONTSERRAT</v>
          </cell>
          <cell r="F227" t="str">
            <v>Gerencia d’Ecologia Urbana</v>
          </cell>
          <cell r="G227" t="str">
            <v>Gerència de Drets de Ciutadania, Participació i Transpàrencia</v>
          </cell>
          <cell r="H227" t="str">
            <v>DTI</v>
          </cell>
          <cell r="I227" t="str">
            <v>INTERNET I CANALS</v>
          </cell>
          <cell r="J227" t="str">
            <v>DTI</v>
          </cell>
        </row>
        <row r="228">
          <cell r="A228" t="str">
            <v>SER0366</v>
          </cell>
          <cell r="B228" t="str">
            <v>Platafroma de participació</v>
          </cell>
          <cell r="C228" t="str">
            <v>ALMATO GUITERAS, GLORIA</v>
          </cell>
          <cell r="D228" t="str">
            <v>ROCA VILALTA, XAVIER</v>
          </cell>
          <cell r="E228" t="e">
            <v>#N/A</v>
          </cell>
          <cell r="F228" t="str">
            <v>Gerència  de Drets Socials, participació i transparència</v>
          </cell>
          <cell r="G228" t="str">
            <v>Gerència  de Drets Socials, participació i transparència</v>
          </cell>
          <cell r="H228" t="str">
            <v>DTI</v>
          </cell>
          <cell r="I228" t="e">
            <v>#N/A</v>
          </cell>
          <cell r="J228" t="str">
            <v>DTI</v>
          </cell>
        </row>
        <row r="229">
          <cell r="A229" t="str">
            <v>SER0368</v>
          </cell>
          <cell r="B229" t="str">
            <v>Contactless</v>
          </cell>
          <cell r="C229" t="str">
            <v>LOPEZ MARTINEZ, XAVIER</v>
          </cell>
          <cell r="D229" t="str">
            <v>ROCA VILALTA, XAVIER</v>
          </cell>
          <cell r="E229" t="str">
            <v>MARCILLAS RIERA, SILVIA</v>
          </cell>
          <cell r="F229" t="str">
            <v>Gerència de Recursos</v>
          </cell>
          <cell r="G229" t="str">
            <v>Gerència de Recursos</v>
          </cell>
          <cell r="H229">
            <v>0</v>
          </cell>
          <cell r="I229" t="str">
            <v>DRETS CIUTADANIA, PARTICIPACIÓ I TRANSPARÈNCIA</v>
          </cell>
          <cell r="J229">
            <v>0</v>
          </cell>
        </row>
        <row r="230">
          <cell r="A230" t="str">
            <v>SER0371</v>
          </cell>
          <cell r="B230" t="str">
            <v>WIKI de Qualitat i Arquitectura</v>
          </cell>
          <cell r="C230" t="str">
            <v>ORTIZ QUINTANA, IVAN</v>
          </cell>
          <cell r="D230" t="str">
            <v>LOPEZ BARBERO, RAFAEL</v>
          </cell>
          <cell r="E230" t="str">
            <v>LOPEZ BARBERO, RAFAEL</v>
          </cell>
          <cell r="F230">
            <v>0</v>
          </cell>
          <cell r="G230" t="str">
            <v>IMI-TIC</v>
          </cell>
          <cell r="H230" t="str">
            <v>Enginyeria, Frameworks i Moduls comuns</v>
          </cell>
          <cell r="I230" t="str">
            <v>ENGINYERIA PROGRAMARI, FRAMEWORKS I MODULS COMUNS</v>
          </cell>
          <cell r="J230" t="str">
            <v>ENGINYERIA PROGRAMARI, FRAMEWORKS I MODULS COMUNS</v>
          </cell>
        </row>
        <row r="231">
          <cell r="A231" t="str">
            <v>SER0372</v>
          </cell>
          <cell r="B231" t="str">
            <v>eArxiu i Gestió Documental</v>
          </cell>
          <cell r="C231" t="str">
            <v>CAPELLA MINGUELL, ROSA M.</v>
          </cell>
          <cell r="D231" t="str">
            <v>CAPELLA MINGUELL, ROSA M.</v>
          </cell>
          <cell r="E231" t="str">
            <v>CAPELLA MINGUELL, ROSA M.</v>
          </cell>
          <cell r="F231">
            <v>0</v>
          </cell>
          <cell r="G231" t="str">
            <v>Gerència de Recursos</v>
          </cell>
          <cell r="H231" t="str">
            <v>Secretaria, Administració General i Gestió Documental</v>
          </cell>
          <cell r="I231" t="str">
            <v>REGISTRE, ARXIU I GESTIÓ DOCUMENTAL</v>
          </cell>
          <cell r="J231" t="str">
            <v>REGISTRE, ARXIU I GESTIÓ DOCUMENTAL</v>
          </cell>
        </row>
        <row r="232">
          <cell r="A232" t="str">
            <v>SER0373</v>
          </cell>
          <cell r="B232" t="str">
            <v>Estudis d'Opinió</v>
          </cell>
          <cell r="C232" t="str">
            <v>GALLARDO RUEDA, MONTSERRAT</v>
          </cell>
          <cell r="D232" t="str">
            <v>CAPELLA MINGUELL, ROSA M.</v>
          </cell>
          <cell r="E232" t="str">
            <v>GALLARDO RUEDA, MONTSERRAT</v>
          </cell>
          <cell r="F232">
            <v>0</v>
          </cell>
          <cell r="G232" t="str">
            <v>Gerència de Presidència i Economia</v>
          </cell>
          <cell r="H232" t="str">
            <v>Secretaria, Administració General i Gestió Documental</v>
          </cell>
          <cell r="I232" t="str">
            <v>GERENCIA MPAL, OCUPACIÓ I DISTRICTES</v>
          </cell>
          <cell r="J232" t="str">
            <v>GERENCIA MPAL, OCUPACIÓ I DISTRICTES</v>
          </cell>
        </row>
        <row r="233">
          <cell r="A233" t="str">
            <v>SER0393</v>
          </cell>
          <cell r="B233" t="str">
            <v>Vincles</v>
          </cell>
          <cell r="C233" t="str">
            <v>BOIX RODRIGUEZ, JORDI</v>
          </cell>
          <cell r="D233" t="str">
            <v>BOIX RODRIGUEZ, JORDI</v>
          </cell>
          <cell r="E233" t="str">
            <v>BOIX RODRIGUEZ, JORDI</v>
          </cell>
          <cell r="F233" t="str">
            <v>Gerència de Qualitat de Vida, Igualtat i Esports</v>
          </cell>
          <cell r="G233" t="str">
            <v>Gerència de Drets Socials</v>
          </cell>
          <cell r="H233" t="str">
            <v>Atenció a les Persones</v>
          </cell>
          <cell r="I233" t="str">
            <v>DRETS SOCIALS</v>
          </cell>
          <cell r="J233" t="str">
            <v>DRETS SOCIALS</v>
          </cell>
        </row>
        <row r="234">
          <cell r="A234" t="str">
            <v>SER0394</v>
          </cell>
          <cell r="B234" t="str">
            <v>Tambor</v>
          </cell>
          <cell r="C234" t="str">
            <v>DOMINGUEZ MANCERA, MIGUEL</v>
          </cell>
          <cell r="D234" t="str">
            <v>CAPELLA MINGUELL, ROSA M.</v>
          </cell>
          <cell r="E234" t="str">
            <v>GALLARDO RUEDA, MONTSERRAT</v>
          </cell>
          <cell r="F234" t="str">
            <v>Gerència de Recursos</v>
          </cell>
          <cell r="G234" t="str">
            <v>Gerència Municipal</v>
          </cell>
          <cell r="H234" t="str">
            <v>Secretaria, Administració General i Gestió Documental</v>
          </cell>
          <cell r="I234" t="str">
            <v>GERENCIA MPAL, OCUPACIÓ I DISTRICTES</v>
          </cell>
          <cell r="J234" t="str">
            <v>RECURSOS I ALCALDIA</v>
          </cell>
        </row>
        <row r="235">
          <cell r="A235" t="str">
            <v>SER0395</v>
          </cell>
          <cell r="B235" t="str">
            <v>Cloud4Cities</v>
          </cell>
          <cell r="C235" t="str">
            <v>BITLLOCH PUIGVERT, JOAN R</v>
          </cell>
          <cell r="D235" t="str">
            <v>TRIAS JUNCOSA, JAUME</v>
          </cell>
          <cell r="E235" t="str">
            <v>BITLLOCH PUIGVERT, JOAN R</v>
          </cell>
          <cell r="F235" t="str">
            <v>Gerència de Recursos</v>
          </cell>
          <cell r="G235" t="str">
            <v>Gerència de Drets de Ciutadania, Participació i Transpàrencia</v>
          </cell>
          <cell r="H235" t="str">
            <v>Atenció al Ciutadà</v>
          </cell>
          <cell r="I235" t="str">
            <v>DRETS CIUTADANIA, PARTICIPACIÓ I TRANSPARÈNCIA</v>
          </cell>
          <cell r="J235" t="str">
            <v>DRETS CIUTADANIA, PARTICIPACIÓ I TRANSPARÈNCIA</v>
          </cell>
        </row>
        <row r="236">
          <cell r="A236" t="str">
            <v>SER0396</v>
          </cell>
          <cell r="B236" t="str">
            <v>Portal d'Informació Urbanística</v>
          </cell>
          <cell r="C236" t="str">
            <v>LLINARES GINER, JAVIER</v>
          </cell>
          <cell r="E236">
            <v>0</v>
          </cell>
          <cell r="G236" t="str">
            <v>Gerència Ecologia Urbana</v>
          </cell>
          <cell r="I236" t="str">
            <v>IMI - IDB</v>
          </cell>
          <cell r="J236" t="str">
            <v>RECURSOS I ALCALDIA</v>
          </cell>
        </row>
        <row r="237">
          <cell r="A237" t="str">
            <v>SER0397</v>
          </cell>
          <cell r="B237" t="str">
            <v>Gestió de relacions amb tercers Drets Ciutadania</v>
          </cell>
          <cell r="C237" t="str">
            <v>ROCA VILALTA, XAVIER</v>
          </cell>
          <cell r="D237" t="str">
            <v>ROCA VILALTA, XAVIER</v>
          </cell>
          <cell r="E237" t="str">
            <v>ROCA VILALTA, XAVIER</v>
          </cell>
          <cell r="F237" t="str">
            <v>Gerència de Recursos</v>
          </cell>
          <cell r="G237" t="str">
            <v>Gerència de Drets de Ciutadania, Participació i Transpàrencia</v>
          </cell>
          <cell r="H237" t="str">
            <v>Atenció al Ciutadà</v>
          </cell>
          <cell r="I237" t="str">
            <v>DRETS CIUTADANIA, PARTICIPACIÓ I TRANSPARÈNCIA</v>
          </cell>
          <cell r="J237" t="str">
            <v>DRETS CIUTADANIA, PARTICIPACIÓ I TRANSPARÈNCIA</v>
          </cell>
        </row>
        <row r="238">
          <cell r="A238" t="str">
            <v>SER0412</v>
          </cell>
          <cell r="B238" t="str">
            <v>Canals d’entrada i sortida de factures</v>
          </cell>
          <cell r="C238" t="str">
            <v>SANTAMARIA PEREZ, GLORIA</v>
          </cell>
          <cell r="D238" t="str">
            <v>CAPELLA MINGUELL, ROSA M.</v>
          </cell>
          <cell r="E238" t="str">
            <v>SANTAMARIA PEREZ, GLORIA</v>
          </cell>
          <cell r="F238" t="str">
            <v>Gerència de Recursos</v>
          </cell>
          <cell r="G238" t="str">
            <v>Gerència de Recursos</v>
          </cell>
          <cell r="H238" t="str">
            <v>Secretaria, Administració General i Gestió Documental</v>
          </cell>
          <cell r="I238" t="str">
            <v>RECURSOS</v>
          </cell>
          <cell r="J238" t="str">
            <v>RECURSOS I ALCALDIA</v>
          </cell>
        </row>
        <row r="239">
          <cell r="A239" t="str">
            <v>SER0413</v>
          </cell>
          <cell r="B239" t="str">
            <v>Gestió Actes de protocol</v>
          </cell>
          <cell r="C239" t="str">
            <v>DOMINGUEZ MANCERA, MIGUEL</v>
          </cell>
          <cell r="D239" t="str">
            <v>CAPELLA MINGUELL, ROSA M.</v>
          </cell>
          <cell r="E239" t="str">
            <v>SANTAMARIA PEREZ, GLORIA</v>
          </cell>
          <cell r="F239" t="str">
            <v>Gerència de Recursos</v>
          </cell>
          <cell r="G239" t="str">
            <v>Gerència de Recursos</v>
          </cell>
          <cell r="H239" t="str">
            <v>Secretaria, Administració General i Gestió Documental</v>
          </cell>
          <cell r="I239" t="str">
            <v>RECURSOS</v>
          </cell>
          <cell r="J239" t="str">
            <v>RECURSOS I ALCALDIA</v>
          </cell>
        </row>
        <row r="240">
          <cell r="A240" t="str">
            <v>SER0414</v>
          </cell>
          <cell r="B240" t="str">
            <v>Gestió Gabinet Alcaldia</v>
          </cell>
          <cell r="C240" t="str">
            <v>DOMINGUEZ MANCERA, MIGUEL</v>
          </cell>
          <cell r="D240" t="str">
            <v>CAPELLA MINGUELL, ROSA M.</v>
          </cell>
          <cell r="E240" t="str">
            <v>SANTAMARIA PEREZ, GLORIA</v>
          </cell>
          <cell r="F240" t="str">
            <v>Gerència de Recursos</v>
          </cell>
          <cell r="G240" t="str">
            <v>Gerència de Recursos</v>
          </cell>
          <cell r="H240" t="str">
            <v>Secretaria, Administració General i Gestió Documental</v>
          </cell>
          <cell r="I240" t="str">
            <v>RECURSOS</v>
          </cell>
          <cell r="J240" t="str">
            <v>RECURSOS I ALCALDIA</v>
          </cell>
        </row>
        <row r="241">
          <cell r="A241" t="str">
            <v>SER0ARQ</v>
          </cell>
          <cell r="B241" t="str">
            <v>Servei Arquitectura BI</v>
          </cell>
          <cell r="C241" t="str">
            <v>LLUCH LOPEZ, JAIME</v>
          </cell>
          <cell r="D241" t="str">
            <v>LLUCH LOPEZ, JAIME</v>
          </cell>
          <cell r="E241" t="e">
            <v>#N/A</v>
          </cell>
          <cell r="F241" t="str">
            <v>Gerència Municipal</v>
          </cell>
          <cell r="G241" t="str">
            <v>Gerència Municipal</v>
          </cell>
          <cell r="H241" t="str">
            <v>Anàlisi de dades i Reporting</v>
          </cell>
          <cell r="I241" t="e">
            <v>#N/A</v>
          </cell>
          <cell r="J241" t="str">
            <v>Anàlisi de dades i Reporting</v>
          </cell>
        </row>
        <row r="242">
          <cell r="A242" t="str">
            <v>SER0CAT</v>
          </cell>
          <cell r="B242" t="str">
            <v>Servei Catàleg Master Data</v>
          </cell>
          <cell r="C242" t="str">
            <v>LLUCH LOPEZ, JAIME</v>
          </cell>
          <cell r="D242" t="str">
            <v>LLUCH LOPEZ, JAIME</v>
          </cell>
          <cell r="E242" t="e">
            <v>#N/A</v>
          </cell>
          <cell r="F242" t="str">
            <v>Gerència Municipal</v>
          </cell>
          <cell r="G242" t="str">
            <v>Gerència Municipal</v>
          </cell>
          <cell r="H242" t="str">
            <v>Anàlisi de dades i Reporting</v>
          </cell>
          <cell r="I242" t="e">
            <v>#N/A</v>
          </cell>
          <cell r="J242" t="str">
            <v>Anàlisi de dades i Reporting</v>
          </cell>
        </row>
        <row r="243">
          <cell r="A243" t="str">
            <v>SER0PRO</v>
          </cell>
          <cell r="B243" t="str">
            <v>Servei prototipatge Reporting</v>
          </cell>
          <cell r="C243" t="str">
            <v>LLUCH LOPEZ, JAIME</v>
          </cell>
          <cell r="D243" t="str">
            <v>LLUCH LOPEZ, JAIME</v>
          </cell>
          <cell r="E243" t="e">
            <v>#N/A</v>
          </cell>
          <cell r="F243" t="str">
            <v>Gerència Municipal</v>
          </cell>
          <cell r="G243" t="str">
            <v>Gerència Municipal</v>
          </cell>
          <cell r="H243" t="str">
            <v>Anàlisi de dades i Reporting</v>
          </cell>
          <cell r="I243" t="e">
            <v>#N/A</v>
          </cell>
          <cell r="J243" t="str">
            <v>Anàlisi de dades i Reporting</v>
          </cell>
        </row>
        <row r="244">
          <cell r="A244" t="str">
            <v>SER0X10</v>
          </cell>
          <cell r="B244" t="str">
            <v xml:space="preserve">Gestió de Projectes </v>
          </cell>
          <cell r="C244" t="str">
            <v>RODRIGUEZ, ALEJANDRO</v>
          </cell>
          <cell r="D244" t="str">
            <v>RODRIGUEZ, ALEJANDRO</v>
          </cell>
          <cell r="E244" t="e">
            <v>#N/A</v>
          </cell>
          <cell r="F244" t="str">
            <v>IMI-TIC</v>
          </cell>
          <cell r="G244" t="str">
            <v>IMI-TIC</v>
          </cell>
          <cell r="H244" t="str">
            <v>PMO</v>
          </cell>
          <cell r="I244" t="e">
            <v>#N/A</v>
          </cell>
          <cell r="J244" t="str">
            <v>PMO</v>
          </cell>
        </row>
        <row r="245">
          <cell r="A245" t="str">
            <v>SER0X11</v>
          </cell>
          <cell r="B245" t="str">
            <v>PSAB</v>
          </cell>
          <cell r="C245" t="str">
            <v>CASAUS BARREDA, FRANCESC</v>
          </cell>
          <cell r="D245" t="str">
            <v>CIRERA GONZALEZ, JORDI</v>
          </cell>
          <cell r="E245" t="e">
            <v>#N/A</v>
          </cell>
          <cell r="F245" t="str">
            <v>Gerència d'Hàbitat Urbà</v>
          </cell>
          <cell r="G245" t="str">
            <v>Gerència Ecologia Urbana</v>
          </cell>
          <cell r="H245" t="str">
            <v>sCity</v>
          </cell>
          <cell r="I245" t="e">
            <v>#N/A</v>
          </cell>
          <cell r="J245" t="str">
            <v>ECOLOGIA URBANA. URBANISME</v>
          </cell>
        </row>
        <row r="246">
          <cell r="A246" t="str">
            <v>SER0X12</v>
          </cell>
          <cell r="B246" t="str">
            <v>per determinar</v>
          </cell>
          <cell r="C246" t="str">
            <v>per determinar</v>
          </cell>
          <cell r="D246" t="str">
            <v>SEIJAS, FERNANDO</v>
          </cell>
          <cell r="E246" t="e">
            <v>#N/A</v>
          </cell>
          <cell r="F246" t="str">
            <v>IMI-IDB</v>
          </cell>
          <cell r="G246" t="str">
            <v>IMI-IDB</v>
          </cell>
          <cell r="H246" t="str">
            <v>IDB-Cartografia</v>
          </cell>
          <cell r="I246" t="e">
            <v>#N/A</v>
          </cell>
          <cell r="J246" t="str">
            <v>IDB-Cartografia</v>
          </cell>
        </row>
        <row r="247">
          <cell r="A247" t="str">
            <v>SER0X23</v>
          </cell>
          <cell r="B247" t="str">
            <v>Reforç serveis Ecologia Urbana</v>
          </cell>
          <cell r="C247" t="str">
            <v>CIRERA GONZALEZ, JORDI</v>
          </cell>
          <cell r="D247" t="str">
            <v>CIRERA GONZALEZ, JORDI</v>
          </cell>
          <cell r="E247" t="str">
            <v>CIRERA GONZALEZ, JORDI</v>
          </cell>
          <cell r="F247" t="str">
            <v>Gerència Ecologia Urbana</v>
          </cell>
          <cell r="G247" t="str">
            <v>Gerència Ecologia Urbana</v>
          </cell>
          <cell r="H247" t="str">
            <v>Espai Urbà</v>
          </cell>
          <cell r="I247" t="str">
            <v>ECOLOGIA URBANA. MEDI AMBIENT I SERVEIS URBANS</v>
          </cell>
          <cell r="J247" t="str">
            <v>ECOLOGIA URBANA. MEDI AMBIENT I SERVEIS URBANS</v>
          </cell>
        </row>
        <row r="248">
          <cell r="A248" t="str">
            <v>SER0X24</v>
          </cell>
          <cell r="B248" t="str">
            <v>Datawarehouse AUTORITAT</v>
          </cell>
          <cell r="C248" t="str">
            <v>SOLA PUY, ALFRED</v>
          </cell>
          <cell r="D248" t="str">
            <v>LLUCH LOPEZ, JAIME</v>
          </cell>
          <cell r="E248" t="e">
            <v>#N/A</v>
          </cell>
          <cell r="F248" t="str">
            <v>Gerència d'Hàbitat Urbà</v>
          </cell>
          <cell r="G248" t="str">
            <v>Gerència Ecologia Urbana</v>
          </cell>
          <cell r="H248" t="str">
            <v>Anàlisi de dades i Reporting</v>
          </cell>
          <cell r="I248" t="e">
            <v>#N/A</v>
          </cell>
          <cell r="J248" t="str">
            <v>Anàlisi de dades i Reporting</v>
          </cell>
        </row>
        <row r="249">
          <cell r="A249" t="str">
            <v>SER0xx1</v>
          </cell>
          <cell r="B249" t="str">
            <v>DIVERSOS PSH FASE 2 A CONCRETAR</v>
          </cell>
          <cell r="C249" t="str">
            <v>per determinar</v>
          </cell>
          <cell r="D249" t="str">
            <v>SERRA FERRANDO, MARTA</v>
          </cell>
          <cell r="E249" t="str">
            <v>SERRA FERRANDO, MARTA</v>
          </cell>
          <cell r="F249" t="str">
            <v>Institut Municipal d'Hisenda de Barcelona</v>
          </cell>
          <cell r="G249" t="str">
            <v>Institut Municipal d'Hisenda de Barcelona</v>
          </cell>
          <cell r="H249" t="str">
            <v>IMH</v>
          </cell>
          <cell r="I249" t="str">
            <v>IMH</v>
          </cell>
          <cell r="J249" t="str">
            <v>IMH</v>
          </cell>
        </row>
        <row r="250">
          <cell r="A250" t="str">
            <v>SER0xx2</v>
          </cell>
          <cell r="B250" t="str">
            <v>Gestió de la demanda, de projectes i de serveis</v>
          </cell>
          <cell r="C250" t="str">
            <v>LAGE HUERTAS, JOSE</v>
          </cell>
          <cell r="D250" t="str">
            <v>LAGE HUERTAS, JOSE</v>
          </cell>
          <cell r="E250" t="e">
            <v>#N/A</v>
          </cell>
          <cell r="F250" t="str">
            <v>IMI-TIC</v>
          </cell>
          <cell r="G250" t="str">
            <v>IMI-TIC</v>
          </cell>
          <cell r="H250" t="str">
            <v>Gestió Serveis TIC</v>
          </cell>
          <cell r="I250" t="e">
            <v>#N/A</v>
          </cell>
          <cell r="J250" t="str">
            <v>Gestió Serveis TIC</v>
          </cell>
        </row>
        <row r="251">
          <cell r="A251" t="str">
            <v>SER0xx3</v>
          </cell>
          <cell r="B251" t="str">
            <v xml:space="preserve">Serveis de suport de gestió Direcció Desenvolupament  </v>
          </cell>
          <cell r="C251" t="str">
            <v>LILLO ESPINOSA, ROSA M.</v>
          </cell>
          <cell r="D251" t="str">
            <v>LENDINEZ PALACIOS, NICOLAS</v>
          </cell>
          <cell r="E251" t="e">
            <v>#N/A</v>
          </cell>
          <cell r="F251" t="str">
            <v>IMI-TIC</v>
          </cell>
          <cell r="G251" t="str">
            <v>IMI-TIC</v>
          </cell>
          <cell r="H251" t="str">
            <v>Gestió Serveis TIC</v>
          </cell>
          <cell r="I251" t="e">
            <v>#N/A</v>
          </cell>
          <cell r="J251" t="str">
            <v>Gestió Serveis TIC</v>
          </cell>
        </row>
        <row r="252">
          <cell r="A252" t="str">
            <v>SER0XX5</v>
          </cell>
          <cell r="B252" t="str">
            <v>NOU SERVEI (Equip d'atenció a la Dona)</v>
          </cell>
          <cell r="C252" t="str">
            <v>BOIX RODRIGUEZ, JORDI</v>
          </cell>
          <cell r="D252" t="str">
            <v>BOIX RODRIGUEZ, JORDI</v>
          </cell>
          <cell r="E252" t="str">
            <v>BOIX RODRIGUEZ, JORDI</v>
          </cell>
          <cell r="F252" t="str">
            <v>Gerència de Qualitat de Vida, Igualtat i Esports</v>
          </cell>
          <cell r="G252" t="str">
            <v>Gerència de Drets Socials</v>
          </cell>
          <cell r="H252" t="str">
            <v>Atenció a les Persones</v>
          </cell>
          <cell r="I252" t="str">
            <v>DRETS SOCIALS</v>
          </cell>
          <cell r="J252" t="str">
            <v>DRETS SOCIALS</v>
          </cell>
        </row>
        <row r="253">
          <cell r="A253" t="str">
            <v>SER0XX6</v>
          </cell>
          <cell r="B253" t="str">
            <v>OFICINA GESTIÓ SERVEIS QVIE</v>
          </cell>
          <cell r="C253" t="str">
            <v>BOIX RODRIGUEZ, JORDI</v>
          </cell>
          <cell r="D253" t="str">
            <v>BOIX RODRIGUEZ, JORDI</v>
          </cell>
          <cell r="E253" t="str">
            <v>BOIX RODRIGUEZ, JORDI</v>
          </cell>
          <cell r="F253" t="str">
            <v>Gerència de Qualitat de Vida, Igualtat i Esports</v>
          </cell>
          <cell r="G253" t="str">
            <v>Gerència de Drets Socials</v>
          </cell>
          <cell r="H253" t="str">
            <v>Atenció a les Persones</v>
          </cell>
          <cell r="I253" t="e">
            <v>#N/A</v>
          </cell>
          <cell r="J253" t="str">
            <v>DRETS SOCIALS</v>
          </cell>
        </row>
        <row r="254">
          <cell r="A254" t="str">
            <v>SER0XX7</v>
          </cell>
          <cell r="B254" t="str">
            <v>OFICINA PROJECTES eObres</v>
          </cell>
          <cell r="C254" t="str">
            <v>EVA TERRER</v>
          </cell>
          <cell r="D254" t="str">
            <v>RODRIGUEZ</v>
          </cell>
          <cell r="E254" t="e">
            <v>#N/A</v>
          </cell>
          <cell r="F254" t="str">
            <v>IMI-TIC</v>
          </cell>
          <cell r="G254" t="str">
            <v>IMI-TIC</v>
          </cell>
          <cell r="H254" t="str">
            <v>PMO</v>
          </cell>
          <cell r="I254" t="e">
            <v>#N/A</v>
          </cell>
          <cell r="J254" t="str">
            <v>PMO</v>
          </cell>
        </row>
        <row r="255">
          <cell r="A255" t="str">
            <v>SER0XX8</v>
          </cell>
          <cell r="B255" t="str">
            <v>OFICINA QUALITAT</v>
          </cell>
          <cell r="C255" t="str">
            <v>FERNANDEZ MAS, JOSEP</v>
          </cell>
          <cell r="D255" t="str">
            <v>FERNANDEZ MAS, JOSEP</v>
          </cell>
          <cell r="E255" t="e">
            <v>#N/A</v>
          </cell>
          <cell r="F255" t="str">
            <v>IMI-TIC</v>
          </cell>
          <cell r="G255" t="str">
            <v>IMI-TIC</v>
          </cell>
          <cell r="H255" t="str">
            <v>Direcció de Recursos</v>
          </cell>
          <cell r="I255" t="e">
            <v>#N/A</v>
          </cell>
          <cell r="J255" t="str">
            <v>Direcció de Recursos</v>
          </cell>
        </row>
        <row r="256">
          <cell r="A256" t="str">
            <v>SER0XX9</v>
          </cell>
          <cell r="B256" t="str">
            <v>OFICINA DE TRANSFORMACIÓ</v>
          </cell>
          <cell r="C256" t="str">
            <v>RODRIGUEZ RODRIGUEZ, AMPARO</v>
          </cell>
          <cell r="D256" t="str">
            <v>RODRIGUEZ RODRIGUEZ, AMPARO</v>
          </cell>
          <cell r="E256" t="e">
            <v>#N/A</v>
          </cell>
          <cell r="F256" t="str">
            <v>IMI-TIC</v>
          </cell>
          <cell r="G256" t="str">
            <v>IMI-TIC</v>
          </cell>
          <cell r="H256" t="str">
            <v>Oficina T&amp;T</v>
          </cell>
          <cell r="I256" t="e">
            <v>#N/A</v>
          </cell>
          <cell r="J256" t="str">
            <v>Oficina T&amp;T</v>
          </cell>
        </row>
        <row r="257">
          <cell r="A257" t="str">
            <v>SER0XXX</v>
          </cell>
          <cell r="B257" t="str">
            <v>Phyton, php</v>
          </cell>
          <cell r="C257" t="str">
            <v>ORTIZ QUINTANA, IVAN </v>
          </cell>
          <cell r="D257" t="str">
            <v>LOPEZ BARBERO, RAFAEL</v>
          </cell>
          <cell r="E257" t="str">
            <v>LOPEZ BARBERO, RAFAEL</v>
          </cell>
          <cell r="F257" t="str">
            <v>IMI-TIC</v>
          </cell>
          <cell r="G257" t="str">
            <v>IMI-TIC</v>
          </cell>
          <cell r="H257" t="str">
            <v>Enginyeria, Frameworks i Moduls comuns</v>
          </cell>
          <cell r="I257" t="e">
            <v>#N/A</v>
          </cell>
          <cell r="J257" t="str">
            <v>ENGINYERIA PROGRAMARI, FRAMEWORKS I MODULS COMUNS</v>
          </cell>
        </row>
        <row r="258">
          <cell r="A258" t="str">
            <v>SERBI15</v>
          </cell>
          <cell r="B258" t="str">
            <v>Pressupost Analisi i Reporing 2015</v>
          </cell>
          <cell r="C258" t="str">
            <v>LLUCH LOPEZ, JAIME</v>
          </cell>
          <cell r="D258" t="str">
            <v>LLUCH LOPEZ, JAIME</v>
          </cell>
          <cell r="E258" t="e">
            <v>#N/A</v>
          </cell>
          <cell r="F258" t="str">
            <v>Direcció desenvolupament</v>
          </cell>
          <cell r="G258" t="str">
            <v>Direcció desenvolupament</v>
          </cell>
          <cell r="H258" t="str">
            <v>Anàlisi de dades i Reporting</v>
          </cell>
          <cell r="I258" t="e">
            <v>#N/A</v>
          </cell>
          <cell r="J258" t="str">
            <v>Anàlisi de dades i Reporting</v>
          </cell>
        </row>
        <row r="259">
          <cell r="A259" t="str">
            <v>SERFEND</v>
          </cell>
          <cell r="B259" t="str">
            <v>Frontend de càrregues</v>
          </cell>
          <cell r="C259" t="str">
            <v>LOPEZ JALLE, JOSÉ RAMON</v>
          </cell>
          <cell r="D259" t="str">
            <v>LLUCH LOPEZ, JAIME</v>
          </cell>
          <cell r="E259" t="e">
            <v>#N/A</v>
          </cell>
          <cell r="F259" t="str">
            <v>Gerència Municipal</v>
          </cell>
          <cell r="G259" t="str">
            <v>Gerència Municipal</v>
          </cell>
          <cell r="H259" t="str">
            <v>Anàlisi de dades i Reporting</v>
          </cell>
          <cell r="I259" t="e">
            <v>#N/A</v>
          </cell>
          <cell r="J259" t="str">
            <v>Anàlisi de dades i Reporting</v>
          </cell>
        </row>
        <row r="260">
          <cell r="A260" t="str">
            <v>SERIRIS</v>
          </cell>
          <cell r="B260" t="str">
            <v>Datawarehouse QDC IRIS</v>
          </cell>
          <cell r="C260" t="str">
            <v>LLUCH LOPEZ, JAIME</v>
          </cell>
          <cell r="D260" t="str">
            <v>LLUCH LOPEZ, JAIME</v>
          </cell>
          <cell r="E260" t="e">
            <v>#N/A</v>
          </cell>
          <cell r="F260" t="str">
            <v>Gerència de Recursos</v>
          </cell>
          <cell r="G260" t="str">
            <v>Gerència Municipal</v>
          </cell>
          <cell r="H260" t="str">
            <v>Anàlisi de dades i Reporting</v>
          </cell>
          <cell r="I260" t="e">
            <v>#N/A</v>
          </cell>
          <cell r="J260" t="str">
            <v>Anàlisi de dades i Reporting</v>
          </cell>
        </row>
        <row r="261">
          <cell r="A261" t="str">
            <v>SERQVI1</v>
          </cell>
          <cell r="B261" t="str">
            <v>SUPORT A LA CONTRACTACIÓ QVIE</v>
          </cell>
          <cell r="C261" t="str">
            <v>BOIX RODRIGUEZ, JORDI</v>
          </cell>
          <cell r="D261" t="str">
            <v>BOIX RODRIGUEZ, JORDI</v>
          </cell>
          <cell r="E261" t="e">
            <v>#N/A</v>
          </cell>
          <cell r="F261" t="str">
            <v>Gerència de Qualitat de Vida, Igualtat i Esports</v>
          </cell>
          <cell r="G261" t="str">
            <v>Gerència de Drets Socials</v>
          </cell>
          <cell r="H261" t="str">
            <v>Atenció a les Persones</v>
          </cell>
          <cell r="I261" t="e">
            <v>#N/A</v>
          </cell>
          <cell r="J261" t="str">
            <v>Atenció a les Persones</v>
          </cell>
        </row>
        <row r="262">
          <cell r="A262" t="str">
            <v>SERROOM</v>
          </cell>
          <cell r="B262" t="str">
            <v>Manteniment i serveis Situation Room</v>
          </cell>
          <cell r="C262" t="str">
            <v>Otero Escribano, Fernando</v>
          </cell>
          <cell r="D262" t="str">
            <v>TORTOLA FERNANDEZ, JOSE A.</v>
          </cell>
          <cell r="E262" t="str">
            <v>ORTUÑO RIBE, JORDI</v>
          </cell>
          <cell r="F262" t="str">
            <v>Gerència d'Hàbitat Urbà</v>
          </cell>
          <cell r="G262" t="str">
            <v>Gerència Ecologia Urbana</v>
          </cell>
          <cell r="H262" t="str">
            <v>Espai Urbà</v>
          </cell>
          <cell r="I262" t="str">
            <v>ECOLOGIA URBANA. MOBILITAT I INFRASTRUCTURES</v>
          </cell>
          <cell r="J262" t="str">
            <v>ECOLOGIA URBANA. MEDI AMBIENT I SERVEIS URBANS</v>
          </cell>
        </row>
      </sheetData>
      <sheetData sheetId="3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56"/>
  <sheetViews>
    <sheetView showGridLines="0" zoomScaleNormal="100" workbookViewId="0"/>
  </sheetViews>
  <sheetFormatPr defaultColWidth="11.42578125" defaultRowHeight="15"/>
  <cols>
    <col min="1" max="1" width="16.5703125" customWidth="1"/>
    <col min="2" max="2" width="35.28515625" bestFit="1" customWidth="1"/>
    <col min="3" max="3" width="66.140625" bestFit="1" customWidth="1"/>
    <col min="4" max="4" width="15.42578125" customWidth="1"/>
    <col min="5" max="5" width="13.28515625" customWidth="1"/>
    <col min="6" max="6" width="16.140625" bestFit="1" customWidth="1"/>
    <col min="7" max="7" width="15.28515625" bestFit="1" customWidth="1"/>
    <col min="8" max="8" width="13.42578125" customWidth="1"/>
    <col min="9" max="9" width="22.42578125" customWidth="1"/>
    <col min="10" max="10" width="30.5703125" bestFit="1" customWidth="1"/>
  </cols>
  <sheetData>
    <row r="1" spans="2:12" ht="15.75" thickBot="1"/>
    <row r="2" spans="2:12" ht="60">
      <c r="C2" s="113"/>
      <c r="D2" s="114" t="s">
        <v>163</v>
      </c>
      <c r="E2" s="114" t="s">
        <v>164</v>
      </c>
      <c r="F2" s="211" t="s">
        <v>204</v>
      </c>
      <c r="G2" s="211" t="s">
        <v>205</v>
      </c>
      <c r="H2" s="211" t="s">
        <v>206</v>
      </c>
      <c r="I2" s="211" t="s">
        <v>207</v>
      </c>
      <c r="J2" s="212" t="s">
        <v>208</v>
      </c>
      <c r="L2" s="228"/>
    </row>
    <row r="3" spans="2:12">
      <c r="C3" s="213" t="s">
        <v>343</v>
      </c>
      <c r="D3" s="240">
        <f>+ROUND(E3*1.21,2)</f>
        <v>106</v>
      </c>
      <c r="E3" s="209">
        <v>87.6</v>
      </c>
      <c r="F3" s="210">
        <v>51.3</v>
      </c>
      <c r="G3" s="209">
        <v>17.95</v>
      </c>
      <c r="H3" s="209">
        <v>10.39</v>
      </c>
      <c r="I3" s="209">
        <v>7.96</v>
      </c>
      <c r="J3" s="214">
        <f t="shared" ref="J3" si="0">F3*1800</f>
        <v>92340</v>
      </c>
    </row>
    <row r="4" spans="2:12">
      <c r="C4" s="215" t="s">
        <v>342</v>
      </c>
      <c r="D4" s="240">
        <f t="shared" ref="D4:D6" si="1">+ROUND(E4*1.21,2)</f>
        <v>89.7</v>
      </c>
      <c r="E4" s="209">
        <v>74.13</v>
      </c>
      <c r="F4" s="210">
        <v>43.410000000000004</v>
      </c>
      <c r="G4" s="209">
        <v>15.19</v>
      </c>
      <c r="H4" s="209">
        <v>8.7899999999999991</v>
      </c>
      <c r="I4" s="209">
        <v>6.74</v>
      </c>
      <c r="J4" s="214">
        <f>F4*1800</f>
        <v>78138</v>
      </c>
    </row>
    <row r="5" spans="2:12">
      <c r="C5" s="216" t="s">
        <v>340</v>
      </c>
      <c r="D5" s="240">
        <f t="shared" si="1"/>
        <v>50.03</v>
      </c>
      <c r="E5" s="209">
        <v>41.35</v>
      </c>
      <c r="F5" s="210">
        <v>24.210000000000004</v>
      </c>
      <c r="G5" s="209">
        <v>8.48</v>
      </c>
      <c r="H5" s="209">
        <v>4.9000000000000004</v>
      </c>
      <c r="I5" s="209">
        <v>3.76</v>
      </c>
      <c r="J5" s="214">
        <f t="shared" ref="J5" si="2">F5*1800</f>
        <v>43578.000000000007</v>
      </c>
    </row>
    <row r="6" spans="2:12" ht="15.75" thickBot="1">
      <c r="C6" s="217" t="s">
        <v>341</v>
      </c>
      <c r="D6" s="241">
        <f t="shared" si="1"/>
        <v>55.12</v>
      </c>
      <c r="E6" s="218">
        <v>45.55</v>
      </c>
      <c r="F6" s="219">
        <v>26.669999999999998</v>
      </c>
      <c r="G6" s="218">
        <v>9.34</v>
      </c>
      <c r="H6" s="218">
        <v>5.4</v>
      </c>
      <c r="I6" s="218">
        <v>4.1399999999999997</v>
      </c>
      <c r="J6" s="220">
        <v>48006</v>
      </c>
    </row>
    <row r="8" spans="2:12" ht="12" customHeight="1">
      <c r="B8" s="69"/>
    </row>
    <row r="9" spans="2:12" ht="35.25" customHeight="1">
      <c r="B9" s="70" t="s">
        <v>4</v>
      </c>
      <c r="C9" s="70" t="s">
        <v>5</v>
      </c>
      <c r="D9" s="70" t="s">
        <v>6</v>
      </c>
      <c r="E9" s="261" t="s">
        <v>345</v>
      </c>
      <c r="F9" s="70" t="s">
        <v>117</v>
      </c>
      <c r="G9" s="51"/>
      <c r="H9" s="51"/>
      <c r="I9" s="51"/>
    </row>
    <row r="10" spans="2:12" ht="15" customHeight="1">
      <c r="B10" s="272" t="s">
        <v>7</v>
      </c>
      <c r="C10" s="71" t="str">
        <f>$C$3</f>
        <v>Coordinador/a del contracte/Cap de projecte/Responsable de seguretat</v>
      </c>
      <c r="D10" s="73">
        <v>0.05</v>
      </c>
      <c r="E10" s="198">
        <f>$D$3</f>
        <v>106</v>
      </c>
      <c r="F10" s="72">
        <f>E10*D10</f>
        <v>5.3000000000000007</v>
      </c>
    </row>
    <row r="11" spans="2:12">
      <c r="B11" s="272"/>
      <c r="C11" s="196" t="str">
        <f>$C$4</f>
        <v>Consultor/a sènior (Easyvista / Arquitecte)</v>
      </c>
      <c r="D11" s="197">
        <v>0.2</v>
      </c>
      <c r="E11" s="198">
        <f>$D$4</f>
        <v>89.7</v>
      </c>
      <c r="F11" s="198">
        <f t="shared" ref="F11:F12" si="3">E11*D11</f>
        <v>17.940000000000001</v>
      </c>
      <c r="G11" s="51"/>
    </row>
    <row r="12" spans="2:12">
      <c r="B12" s="272"/>
      <c r="C12" s="196" t="str">
        <f>$C$5</f>
        <v xml:space="preserve">Analista programador/a PHP </v>
      </c>
      <c r="D12" s="197">
        <v>0.7</v>
      </c>
      <c r="E12" s="198">
        <f>$D$5</f>
        <v>50.03</v>
      </c>
      <c r="F12" s="198">
        <f t="shared" si="3"/>
        <v>35.021000000000001</v>
      </c>
      <c r="G12" s="51"/>
    </row>
    <row r="13" spans="2:12">
      <c r="B13" s="272"/>
      <c r="C13" s="196" t="str">
        <f>$C$6</f>
        <v>Analista programador/a BI</v>
      </c>
      <c r="D13" s="197">
        <v>0.05</v>
      </c>
      <c r="E13" s="198">
        <f>$D$6</f>
        <v>55.12</v>
      </c>
      <c r="F13" s="198">
        <f>E13*D13</f>
        <v>2.7560000000000002</v>
      </c>
      <c r="G13" s="51"/>
    </row>
    <row r="14" spans="2:12">
      <c r="B14" s="272"/>
      <c r="C14" s="273" t="s">
        <v>118</v>
      </c>
      <c r="D14" s="273"/>
      <c r="E14" s="273"/>
      <c r="F14" s="199">
        <f>SUM(F10:F13)</f>
        <v>61.017000000000003</v>
      </c>
      <c r="G14" s="115"/>
    </row>
    <row r="15" spans="2:12">
      <c r="B15" s="272" t="s">
        <v>13</v>
      </c>
      <c r="C15" s="196" t="str">
        <f>$C$3</f>
        <v>Coordinador/a del contracte/Cap de projecte/Responsable de seguretat</v>
      </c>
      <c r="D15" s="197">
        <v>0.05</v>
      </c>
      <c r="E15" s="198">
        <f>$D$3</f>
        <v>106</v>
      </c>
      <c r="F15" s="198">
        <f>E15*D15</f>
        <v>5.3000000000000007</v>
      </c>
    </row>
    <row r="16" spans="2:12">
      <c r="B16" s="272"/>
      <c r="C16" s="196" t="str">
        <f>$C$4</f>
        <v>Consultor/a sènior (Easyvista / Arquitecte)</v>
      </c>
      <c r="D16" s="197">
        <v>0.2</v>
      </c>
      <c r="E16" s="198">
        <f>$D$4</f>
        <v>89.7</v>
      </c>
      <c r="F16" s="198">
        <f t="shared" ref="F16:F18" si="4">E16*D16</f>
        <v>17.940000000000001</v>
      </c>
    </row>
    <row r="17" spans="2:7">
      <c r="B17" s="272"/>
      <c r="C17" s="196" t="str">
        <f>$C$5</f>
        <v xml:space="preserve">Analista programador/a PHP </v>
      </c>
      <c r="D17" s="197">
        <v>0.7</v>
      </c>
      <c r="E17" s="198">
        <f>$D$5</f>
        <v>50.03</v>
      </c>
      <c r="F17" s="198">
        <f t="shared" si="4"/>
        <v>35.021000000000001</v>
      </c>
    </row>
    <row r="18" spans="2:7">
      <c r="B18" s="272"/>
      <c r="C18" s="196" t="str">
        <f>$C$6</f>
        <v>Analista programador/a BI</v>
      </c>
      <c r="D18" s="197">
        <v>0.05</v>
      </c>
      <c r="E18" s="198">
        <f>$D$6</f>
        <v>55.12</v>
      </c>
      <c r="F18" s="198">
        <f t="shared" si="4"/>
        <v>2.7560000000000002</v>
      </c>
    </row>
    <row r="19" spans="2:7">
      <c r="B19" s="272"/>
      <c r="C19" s="273" t="s">
        <v>118</v>
      </c>
      <c r="D19" s="273"/>
      <c r="E19" s="273"/>
      <c r="F19" s="199">
        <f>SUM(F15:F18)</f>
        <v>61.017000000000003</v>
      </c>
      <c r="G19" s="115"/>
    </row>
    <row r="20" spans="2:7">
      <c r="B20" s="272" t="s">
        <v>152</v>
      </c>
      <c r="C20" s="196" t="str">
        <f>$C$3</f>
        <v>Coordinador/a del contracte/Cap de projecte/Responsable de seguretat</v>
      </c>
      <c r="D20" s="197">
        <v>0.05</v>
      </c>
      <c r="E20" s="198">
        <f>$D$3</f>
        <v>106</v>
      </c>
      <c r="F20" s="198">
        <f>E20*D20</f>
        <v>5.3000000000000007</v>
      </c>
    </row>
    <row r="21" spans="2:7">
      <c r="B21" s="272"/>
      <c r="C21" s="196" t="str">
        <f>$C$4</f>
        <v>Consultor/a sènior (Easyvista / Arquitecte)</v>
      </c>
      <c r="D21" s="197">
        <v>0.3</v>
      </c>
      <c r="E21" s="198">
        <f>$D$4</f>
        <v>89.7</v>
      </c>
      <c r="F21" s="198">
        <f t="shared" ref="F21:F23" si="5">E21*D21</f>
        <v>26.91</v>
      </c>
    </row>
    <row r="22" spans="2:7">
      <c r="B22" s="272"/>
      <c r="C22" s="196" t="str">
        <f>$C$5</f>
        <v xml:space="preserve">Analista programador/a PHP </v>
      </c>
      <c r="D22" s="197">
        <v>0.55000000000000004</v>
      </c>
      <c r="E22" s="198">
        <f>$D$5</f>
        <v>50.03</v>
      </c>
      <c r="F22" s="198">
        <f t="shared" si="5"/>
        <v>27.516500000000004</v>
      </c>
    </row>
    <row r="23" spans="2:7">
      <c r="B23" s="272"/>
      <c r="C23" s="196" t="str">
        <f>$C$6</f>
        <v>Analista programador/a BI</v>
      </c>
      <c r="D23" s="197">
        <v>0.1</v>
      </c>
      <c r="E23" s="198">
        <f>$D$6</f>
        <v>55.12</v>
      </c>
      <c r="F23" s="198">
        <f t="shared" si="5"/>
        <v>5.5120000000000005</v>
      </c>
    </row>
    <row r="24" spans="2:7">
      <c r="B24" s="272"/>
      <c r="C24" s="273" t="s">
        <v>118</v>
      </c>
      <c r="D24" s="273"/>
      <c r="E24" s="273"/>
      <c r="F24" s="199">
        <f>SUM(F20:F23)</f>
        <v>65.238500000000002</v>
      </c>
      <c r="G24" s="115"/>
    </row>
    <row r="25" spans="2:7">
      <c r="B25" s="272" t="s">
        <v>151</v>
      </c>
      <c r="C25" s="196" t="str">
        <f>$C$3</f>
        <v>Coordinador/a del contracte/Cap de projecte/Responsable de seguretat</v>
      </c>
      <c r="D25" s="197">
        <v>0.2</v>
      </c>
      <c r="E25" s="198">
        <f>$D$3</f>
        <v>106</v>
      </c>
      <c r="F25" s="198">
        <f>E25*D25</f>
        <v>21.200000000000003</v>
      </c>
    </row>
    <row r="26" spans="2:7">
      <c r="B26" s="272"/>
      <c r="C26" s="196" t="str">
        <f>$C$4</f>
        <v>Consultor/a sènior (Easyvista / Arquitecte)</v>
      </c>
      <c r="D26" s="197">
        <v>0.6</v>
      </c>
      <c r="E26" s="198">
        <f>$D$4</f>
        <v>89.7</v>
      </c>
      <c r="F26" s="198">
        <f t="shared" ref="F26:F28" si="6">E26*D26</f>
        <v>53.82</v>
      </c>
    </row>
    <row r="27" spans="2:7">
      <c r="B27" s="272"/>
      <c r="C27" s="196" t="str">
        <f>$C$5</f>
        <v xml:space="preserve">Analista programador/a PHP </v>
      </c>
      <c r="D27" s="197">
        <v>0.15</v>
      </c>
      <c r="E27" s="198">
        <f>$D$5</f>
        <v>50.03</v>
      </c>
      <c r="F27" s="198">
        <f t="shared" si="6"/>
        <v>7.5045000000000002</v>
      </c>
    </row>
    <row r="28" spans="2:7">
      <c r="B28" s="272"/>
      <c r="C28" s="196" t="str">
        <f>$C$6</f>
        <v>Analista programador/a BI</v>
      </c>
      <c r="D28" s="197">
        <v>0.05</v>
      </c>
      <c r="E28" s="198">
        <f>$D$6</f>
        <v>55.12</v>
      </c>
      <c r="F28" s="198">
        <f t="shared" si="6"/>
        <v>2.7560000000000002</v>
      </c>
    </row>
    <row r="29" spans="2:7">
      <c r="B29" s="272"/>
      <c r="C29" s="273" t="s">
        <v>118</v>
      </c>
      <c r="D29" s="273"/>
      <c r="E29" s="273"/>
      <c r="F29" s="199">
        <f>SUM(F25:F28)</f>
        <v>85.280500000000018</v>
      </c>
      <c r="G29" s="115"/>
    </row>
    <row r="56" spans="8:8">
      <c r="H56" s="224"/>
    </row>
  </sheetData>
  <mergeCells count="8">
    <mergeCell ref="B25:B29"/>
    <mergeCell ref="C29:E29"/>
    <mergeCell ref="B10:B14"/>
    <mergeCell ref="C14:E14"/>
    <mergeCell ref="B15:B19"/>
    <mergeCell ref="C19:E19"/>
    <mergeCell ref="B20:B24"/>
    <mergeCell ref="C24:E2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C122"/>
  <sheetViews>
    <sheetView showGridLines="0" tabSelected="1" zoomScaleNormal="100" workbookViewId="0">
      <pane xSplit="4" ySplit="1" topLeftCell="E2" activePane="bottomRight" state="frozen"/>
      <selection activeCell="C4" sqref="C4"/>
      <selection pane="topRight" activeCell="C4" sqref="C4"/>
      <selection pane="bottomLeft" activeCell="C4" sqref="C4"/>
      <selection pane="bottomRight"/>
    </sheetView>
  </sheetViews>
  <sheetFormatPr defaultColWidth="11.42578125" defaultRowHeight="15"/>
  <cols>
    <col min="1" max="1" width="28.5703125" style="53" customWidth="1"/>
    <col min="2" max="2" width="42.42578125" style="53" customWidth="1"/>
    <col min="3" max="3" width="18" style="53" customWidth="1"/>
    <col min="4" max="4" width="30" style="53" customWidth="1"/>
    <col min="5" max="5" width="17.140625" style="53" bestFit="1" customWidth="1"/>
    <col min="6" max="6" width="19.42578125" style="53" bestFit="1" customWidth="1"/>
    <col min="7" max="7" width="20.85546875" style="55" bestFit="1" customWidth="1"/>
    <col min="8" max="8" width="24" style="55" bestFit="1" customWidth="1"/>
    <col min="9" max="10" width="19.7109375" style="55" bestFit="1" customWidth="1"/>
    <col min="11" max="11" width="16.42578125" style="55" bestFit="1" customWidth="1"/>
    <col min="12" max="12" width="14.5703125" style="55" customWidth="1"/>
    <col min="13" max="13" width="15.42578125" style="55" bestFit="1" customWidth="1"/>
    <col min="14" max="14" width="23.42578125" style="55" bestFit="1" customWidth="1"/>
    <col min="15" max="15" width="9.140625" style="55" bestFit="1" customWidth="1"/>
    <col min="16" max="16" width="15.42578125" style="55" bestFit="1" customWidth="1"/>
    <col min="17" max="17" width="15.42578125" style="55" customWidth="1"/>
    <col min="18" max="18" width="17.85546875" style="55" bestFit="1" customWidth="1"/>
    <col min="19" max="20" width="10.140625" style="55" bestFit="1" customWidth="1"/>
    <col min="21" max="21" width="9.42578125" style="55" bestFit="1" customWidth="1"/>
    <col min="22" max="22" width="15.85546875" style="55" bestFit="1" customWidth="1"/>
    <col min="23" max="23" width="22.42578125" style="55" customWidth="1"/>
    <col min="24" max="24" width="10.85546875" style="55" customWidth="1"/>
    <col min="25" max="25" width="12.7109375" style="55" bestFit="1" customWidth="1"/>
    <col min="26" max="26" width="13.140625" style="55" bestFit="1" customWidth="1"/>
    <col min="27" max="27" width="10.5703125" style="55" customWidth="1"/>
    <col min="28" max="28" width="10.85546875" style="55" customWidth="1"/>
    <col min="29" max="29" width="12" style="55" bestFit="1" customWidth="1"/>
    <col min="30" max="30" width="13.140625" style="55" bestFit="1" customWidth="1"/>
    <col min="31" max="31" width="12" style="55" bestFit="1" customWidth="1"/>
    <col min="32" max="32" width="13.140625" style="55" bestFit="1" customWidth="1"/>
    <col min="33" max="16384" width="11.42578125" style="55"/>
  </cols>
  <sheetData>
    <row r="1" spans="1:29" s="100" customFormat="1" ht="31.5" customHeight="1">
      <c r="A1" s="66" t="s">
        <v>307</v>
      </c>
      <c r="B1" s="98"/>
      <c r="C1" s="99" t="s">
        <v>147</v>
      </c>
      <c r="D1" s="99" t="s">
        <v>147</v>
      </c>
      <c r="E1" s="62" t="s">
        <v>148</v>
      </c>
      <c r="I1" s="101"/>
      <c r="L1"/>
      <c r="T1" s="102"/>
      <c r="V1" s="102"/>
    </row>
    <row r="2" spans="1:29" s="100" customFormat="1">
      <c r="A2" s="160" t="s">
        <v>115</v>
      </c>
      <c r="B2" s="154">
        <v>46204</v>
      </c>
      <c r="C2" s="206"/>
      <c r="E2" s="103" t="s">
        <v>193</v>
      </c>
      <c r="G2" s="105"/>
      <c r="K2" s="104"/>
      <c r="L2" s="192"/>
      <c r="M2" s="192"/>
      <c r="N2" s="192"/>
      <c r="S2" s="102"/>
      <c r="U2" s="102"/>
    </row>
    <row r="3" spans="1:29" s="100" customFormat="1">
      <c r="A3" s="160" t="s">
        <v>139</v>
      </c>
      <c r="B3" s="154">
        <v>46266</v>
      </c>
      <c r="C3" s="206"/>
      <c r="E3" s="103" t="s">
        <v>194</v>
      </c>
      <c r="G3" s="105"/>
      <c r="K3" s="193"/>
      <c r="M3" s="53"/>
      <c r="N3" s="191"/>
      <c r="O3" s="53"/>
      <c r="S3" s="102"/>
      <c r="U3" s="102"/>
    </row>
    <row r="4" spans="1:29" s="100" customFormat="1">
      <c r="A4" s="160" t="s">
        <v>149</v>
      </c>
      <c r="B4" s="154">
        <v>47299</v>
      </c>
      <c r="C4" s="206"/>
      <c r="H4" s="161"/>
      <c r="M4" s="95"/>
      <c r="N4"/>
    </row>
    <row r="5" spans="1:29" s="100" customFormat="1">
      <c r="A5" s="160" t="s">
        <v>150</v>
      </c>
      <c r="B5" s="154">
        <v>47300</v>
      </c>
      <c r="C5" s="206"/>
      <c r="E5" s="100">
        <v>4</v>
      </c>
      <c r="F5" s="100">
        <v>12</v>
      </c>
      <c r="G5">
        <v>12</v>
      </c>
      <c r="H5">
        <v>8</v>
      </c>
      <c r="K5" s="100" t="s">
        <v>302</v>
      </c>
      <c r="M5" s="229"/>
      <c r="N5"/>
      <c r="O5"/>
    </row>
    <row r="6" spans="1:29" ht="15" customHeight="1">
      <c r="A6" s="160" t="s">
        <v>198</v>
      </c>
      <c r="B6" s="154">
        <v>47727</v>
      </c>
      <c r="C6" s="207"/>
      <c r="D6" s="52" t="s">
        <v>0</v>
      </c>
      <c r="E6" s="52" t="s">
        <v>304</v>
      </c>
      <c r="F6" s="117" t="s">
        <v>199</v>
      </c>
      <c r="G6" s="117" t="s">
        <v>200</v>
      </c>
      <c r="H6" s="117" t="s">
        <v>278</v>
      </c>
      <c r="I6" s="208" t="s">
        <v>165</v>
      </c>
      <c r="J6" s="208" t="s">
        <v>166</v>
      </c>
      <c r="M6" s="95"/>
      <c r="O6"/>
    </row>
    <row r="7" spans="1:29" s="150" customFormat="1">
      <c r="A7" s="151"/>
      <c r="B7" s="104"/>
      <c r="C7" s="164"/>
      <c r="D7" s="165" t="s">
        <v>7</v>
      </c>
      <c r="E7" s="95">
        <f>G32</f>
        <v>48305.124999999993</v>
      </c>
      <c r="F7" s="95">
        <f>G52</f>
        <v>144915.37500000003</v>
      </c>
      <c r="G7" s="95">
        <f>+G72</f>
        <v>144915.37500000003</v>
      </c>
      <c r="H7" s="95">
        <f>+G92</f>
        <v>96610.249999999985</v>
      </c>
      <c r="I7" s="104">
        <f>ROUNDDOWN(SUM(E7:H7),2)</f>
        <v>434746.12</v>
      </c>
      <c r="J7" s="104">
        <f>+ROUND(I7/1.21,3)</f>
        <v>359294.31400000001</v>
      </c>
      <c r="K7" s="104">
        <f>+ROUND(F7/1.21,2)</f>
        <v>119764.77</v>
      </c>
      <c r="L7" s="230"/>
      <c r="M7" s="104"/>
      <c r="N7" s="231"/>
      <c r="O7" s="231"/>
    </row>
    <row r="8" spans="1:29" s="150" customFormat="1">
      <c r="A8" s="151"/>
      <c r="B8" s="104"/>
      <c r="C8" s="164"/>
      <c r="D8" s="165" t="s">
        <v>13</v>
      </c>
      <c r="E8" s="95">
        <f>J32</f>
        <v>22039.340400000001</v>
      </c>
      <c r="F8" s="95">
        <f>+J52</f>
        <v>66118.021200000032</v>
      </c>
      <c r="G8" s="95">
        <f>+J72</f>
        <v>66118.021200000032</v>
      </c>
      <c r="H8" s="95">
        <f>+J92</f>
        <v>44078.680800000002</v>
      </c>
      <c r="I8" s="104">
        <f t="shared" ref="I8:I11" si="0">ROUNDDOWN(SUM(E8:H8),3)</f>
        <v>198354.06299999999</v>
      </c>
      <c r="J8" s="104">
        <f>+ROUND(I8/1.21,3)</f>
        <v>163928.978</v>
      </c>
      <c r="K8" s="104">
        <f>+ROUND(F8/1.21,2)</f>
        <v>54642.99</v>
      </c>
      <c r="M8" s="104"/>
      <c r="N8" s="232"/>
      <c r="O8" s="231"/>
    </row>
    <row r="9" spans="1:29" s="150" customFormat="1">
      <c r="A9" s="151"/>
      <c r="B9" s="175"/>
      <c r="C9" s="164"/>
      <c r="D9" s="166" t="s">
        <v>152</v>
      </c>
      <c r="E9" s="175">
        <f>M32</f>
        <v>176509.2856</v>
      </c>
      <c r="F9" s="175">
        <f>+M52</f>
        <v>529527.85679999983</v>
      </c>
      <c r="G9" s="95">
        <f>M72</f>
        <v>529527.85679999983</v>
      </c>
      <c r="H9" s="95">
        <f>M92</f>
        <v>353018.57120000001</v>
      </c>
      <c r="I9" s="104">
        <f t="shared" si="0"/>
        <v>1588583.57</v>
      </c>
      <c r="J9" s="104">
        <f>+ROUND(I9/1.21,3)</f>
        <v>1312878.983</v>
      </c>
      <c r="K9" s="104">
        <f t="shared" ref="K9:K11" si="1">+ROUND(F9/1.21,2)</f>
        <v>437626.33</v>
      </c>
      <c r="L9" s="233"/>
      <c r="M9" s="104"/>
      <c r="N9" s="100"/>
      <c r="O9" s="100"/>
    </row>
    <row r="10" spans="1:29" s="150" customFormat="1">
      <c r="A10" s="151"/>
      <c r="B10" s="175"/>
      <c r="C10" s="164"/>
      <c r="D10" s="166" t="s">
        <v>151</v>
      </c>
      <c r="E10" s="95">
        <f>P32</f>
        <v>31269.516666666674</v>
      </c>
      <c r="F10" s="95">
        <f>+P52</f>
        <v>93808.550000000017</v>
      </c>
      <c r="G10" s="95">
        <f>+P72</f>
        <v>93808.550000000017</v>
      </c>
      <c r="H10" s="95">
        <f>+P92</f>
        <v>62539.033333333347</v>
      </c>
      <c r="I10" s="104">
        <f t="shared" si="0"/>
        <v>281425.65000000002</v>
      </c>
      <c r="J10" s="104">
        <f>+ROUND(I10/1.21,3)</f>
        <v>232583.182</v>
      </c>
      <c r="K10" s="104">
        <f t="shared" si="1"/>
        <v>77527.73</v>
      </c>
      <c r="M10" s="104"/>
      <c r="N10" s="234"/>
      <c r="O10" s="232"/>
    </row>
    <row r="11" spans="1:29" s="150" customFormat="1">
      <c r="A11" s="151"/>
      <c r="B11" s="104"/>
      <c r="C11" s="191"/>
      <c r="D11" s="190" t="s">
        <v>197</v>
      </c>
      <c r="E11" s="95">
        <f>Q32</f>
        <v>0</v>
      </c>
      <c r="F11" s="95">
        <f>Q52</f>
        <v>0</v>
      </c>
      <c r="G11" s="95">
        <f>Q72</f>
        <v>0</v>
      </c>
      <c r="H11" s="95">
        <f>Q92</f>
        <v>0</v>
      </c>
      <c r="I11" s="104">
        <f t="shared" si="0"/>
        <v>0</v>
      </c>
      <c r="J11" s="104">
        <f>+ROUND(I11/1.21,3)</f>
        <v>0</v>
      </c>
      <c r="K11" s="104">
        <f t="shared" si="1"/>
        <v>0</v>
      </c>
      <c r="M11" s="175"/>
      <c r="N11" s="233"/>
      <c r="O11" s="116"/>
    </row>
    <row r="12" spans="1:29" s="150" customFormat="1">
      <c r="A12" s="151"/>
      <c r="B12" s="195"/>
      <c r="C12" s="151"/>
      <c r="D12" s="167" t="s">
        <v>137</v>
      </c>
      <c r="E12" s="152">
        <f t="shared" ref="E12:G12" si="2">SUM(E7:E11)</f>
        <v>278123.26766666665</v>
      </c>
      <c r="F12" s="152">
        <f t="shared" si="2"/>
        <v>834369.80299999996</v>
      </c>
      <c r="G12" s="152">
        <f t="shared" si="2"/>
        <v>834369.80299999996</v>
      </c>
      <c r="H12" s="152">
        <f>SUM(H7:H11)</f>
        <v>556246.5353333333</v>
      </c>
      <c r="I12" s="152">
        <f>SUM(I7:I11)</f>
        <v>2503109.4029999999</v>
      </c>
      <c r="J12" s="152">
        <f>SUM(J7:J11)</f>
        <v>2068685.4569999999</v>
      </c>
      <c r="K12" s="104">
        <f>+ROUND(F12/1.21,2)</f>
        <v>689561.82</v>
      </c>
      <c r="L12" s="97"/>
      <c r="N12" s="104"/>
      <c r="O12" s="104"/>
    </row>
    <row r="13" spans="1:29">
      <c r="D13" s="189" t="s">
        <v>195</v>
      </c>
      <c r="E13" s="188">
        <f>+E7+E8+E10</f>
        <v>101613.98206666666</v>
      </c>
      <c r="F13" s="194">
        <f>+F7+F8+F10</f>
        <v>304841.94620000012</v>
      </c>
      <c r="G13" s="116">
        <f>+G7+G8+G10</f>
        <v>304841.94620000012</v>
      </c>
      <c r="H13" s="116">
        <f>+H7+H8+H10</f>
        <v>203227.96413333333</v>
      </c>
      <c r="I13" s="104">
        <f>SUM(E13:H13)</f>
        <v>914525.83860000025</v>
      </c>
      <c r="J13" s="175">
        <f>+ROUND(I13/1.21,2)</f>
        <v>755806.48</v>
      </c>
      <c r="K13" s="104">
        <f>+ROUND(F13/1.21,2)</f>
        <v>251935.49</v>
      </c>
      <c r="L13" s="97"/>
      <c r="N13" s="116"/>
      <c r="O13" s="235"/>
    </row>
    <row r="14" spans="1:29">
      <c r="D14" s="189" t="s">
        <v>196</v>
      </c>
      <c r="E14" s="188">
        <f>+E9+E11</f>
        <v>176509.2856</v>
      </c>
      <c r="F14" s="188">
        <f>+F9+F11</f>
        <v>529527.85679999983</v>
      </c>
      <c r="G14" s="188">
        <f>+G9+G11</f>
        <v>529527.85679999983</v>
      </c>
      <c r="H14" s="188">
        <f>+H9+H11</f>
        <v>353018.57120000001</v>
      </c>
      <c r="I14" s="104">
        <f>SUM(E14:H14)</f>
        <v>1588583.5703999996</v>
      </c>
      <c r="J14" s="175">
        <f>+ROUND(I14/1.21,2)</f>
        <v>1312878.98</v>
      </c>
      <c r="K14" s="104">
        <f>+ROUND(F14/1.21,2)</f>
        <v>437626.33</v>
      </c>
      <c r="N14" s="116"/>
      <c r="O14" s="159"/>
    </row>
    <row r="15" spans="1:29">
      <c r="D15" s="116"/>
      <c r="E15" s="104"/>
      <c r="F15" s="104"/>
      <c r="G15" s="104"/>
      <c r="H15" s="104"/>
      <c r="I15"/>
      <c r="J15" s="97"/>
      <c r="L15" s="53"/>
      <c r="M15" s="116"/>
      <c r="N15" s="53"/>
    </row>
    <row r="16" spans="1:29">
      <c r="A16" s="55"/>
      <c r="B16" s="55"/>
      <c r="C16" s="55"/>
      <c r="E16" s="97"/>
      <c r="F16" s="97"/>
      <c r="V16" t="s">
        <v>147</v>
      </c>
      <c r="AC16" s="111"/>
    </row>
    <row r="17" spans="1:25" s="100" customFormat="1" ht="15.75">
      <c r="A17" s="107" t="s">
        <v>303</v>
      </c>
      <c r="B17" s="108"/>
      <c r="C17" s="153" t="s">
        <v>346</v>
      </c>
      <c r="D17" s="153">
        <v>4</v>
      </c>
      <c r="E17" s="109"/>
      <c r="F17" s="110"/>
      <c r="T17" s="55"/>
      <c r="U17" s="55"/>
      <c r="V17" t="s">
        <v>147</v>
      </c>
      <c r="W17" t="s">
        <v>147</v>
      </c>
      <c r="X17" s="62"/>
      <c r="Y17" s="62" t="s">
        <v>147</v>
      </c>
    </row>
    <row r="18" spans="1:25" s="62" customFormat="1" ht="45" customHeight="1">
      <c r="A18" s="67" t="s">
        <v>0</v>
      </c>
      <c r="B18" s="67"/>
      <c r="C18" s="67" t="s">
        <v>138</v>
      </c>
      <c r="D18" s="67" t="s">
        <v>140</v>
      </c>
      <c r="E18" s="68" t="s">
        <v>135</v>
      </c>
      <c r="F18" s="68" t="s">
        <v>108</v>
      </c>
      <c r="G18" s="68" t="s">
        <v>2</v>
      </c>
      <c r="H18" s="68" t="s">
        <v>136</v>
      </c>
      <c r="I18" s="68" t="s">
        <v>108</v>
      </c>
      <c r="J18" s="68" t="s">
        <v>15</v>
      </c>
      <c r="K18" s="68" t="s">
        <v>153</v>
      </c>
      <c r="L18" s="68" t="s">
        <v>108</v>
      </c>
      <c r="M18" s="68" t="s">
        <v>154</v>
      </c>
      <c r="N18" s="68" t="s">
        <v>155</v>
      </c>
      <c r="O18" s="68" t="s">
        <v>108</v>
      </c>
      <c r="P18" s="68" t="s">
        <v>156</v>
      </c>
      <c r="Q18" s="68" t="s">
        <v>197</v>
      </c>
      <c r="R18" s="68" t="s">
        <v>146</v>
      </c>
      <c r="S18" s="67" t="s">
        <v>347</v>
      </c>
      <c r="T18" s="67" t="s">
        <v>139</v>
      </c>
      <c r="U18" s="67" t="s">
        <v>348</v>
      </c>
      <c r="V18" s="68" t="s">
        <v>349</v>
      </c>
      <c r="W18" s="267" t="s">
        <v>350</v>
      </c>
    </row>
    <row r="19" spans="1:25">
      <c r="A19" s="186" t="s">
        <v>285</v>
      </c>
      <c r="B19" s="187" t="s">
        <v>308</v>
      </c>
      <c r="C19" s="187" t="s">
        <v>289</v>
      </c>
      <c r="D19" s="187" t="s">
        <v>308</v>
      </c>
      <c r="E19" s="174">
        <f>(356.25)/12*$D$17</f>
        <v>118.75</v>
      </c>
      <c r="F19" s="60">
        <f>Perfils!$F$14</f>
        <v>61.017000000000003</v>
      </c>
      <c r="G19" s="61">
        <f>E19*F19</f>
        <v>7245.7687500000002</v>
      </c>
      <c r="H19" s="176">
        <f>(162.54)/12*$D$17</f>
        <v>54.18</v>
      </c>
      <c r="I19" s="177">
        <f>Perfils!$F$19</f>
        <v>61.017000000000003</v>
      </c>
      <c r="J19" s="178">
        <f>H19*I19</f>
        <v>3305.9010600000001</v>
      </c>
      <c r="K19" s="174">
        <f>(1217.52)/12*$D$17</f>
        <v>405.84</v>
      </c>
      <c r="L19" s="61">
        <f>Perfils!$F$24</f>
        <v>65.238500000000002</v>
      </c>
      <c r="M19" s="61">
        <f>K19*L19</f>
        <v>26476.39284</v>
      </c>
      <c r="N19" s="176">
        <f>(165)/12*$D$17</f>
        <v>55</v>
      </c>
      <c r="O19" s="177">
        <f>Perfils!$F$29</f>
        <v>85.280500000000018</v>
      </c>
      <c r="P19" s="178">
        <f>N19*O19</f>
        <v>4690.4275000000007</v>
      </c>
      <c r="Q19" s="178"/>
      <c r="R19" s="265">
        <f t="shared" ref="R19:R31" si="3">G19+J19+M19+P19+Q19</f>
        <v>41718.490149999998</v>
      </c>
      <c r="S19" s="266">
        <f>$B$2</f>
        <v>46204</v>
      </c>
      <c r="T19" s="266">
        <f>$B$3</f>
        <v>46266</v>
      </c>
      <c r="U19" s="264">
        <v>2</v>
      </c>
      <c r="V19" s="263">
        <f>+ROUND((G39+J39+P39)/12*U19*0.25,2)</f>
        <v>1905.26</v>
      </c>
      <c r="W19" s="100"/>
    </row>
    <row r="20" spans="1:25">
      <c r="A20" s="186" t="s">
        <v>286</v>
      </c>
      <c r="B20" s="187" t="s">
        <v>279</v>
      </c>
      <c r="C20" s="187" t="s">
        <v>290</v>
      </c>
      <c r="D20" s="187" t="s">
        <v>318</v>
      </c>
      <c r="E20" s="174">
        <f>(356.25)/12*$D$17</f>
        <v>118.75</v>
      </c>
      <c r="F20" s="60">
        <f>Perfils!$F$14</f>
        <v>61.017000000000003</v>
      </c>
      <c r="G20" s="61">
        <f t="shared" ref="G20:G22" si="4">E20*F20</f>
        <v>7245.7687500000002</v>
      </c>
      <c r="H20" s="176">
        <f>(162.54)/12*$D$17</f>
        <v>54.18</v>
      </c>
      <c r="I20" s="177">
        <f>Perfils!$F$19</f>
        <v>61.017000000000003</v>
      </c>
      <c r="J20" s="178">
        <f t="shared" ref="J20:J22" si="5">H20*I20</f>
        <v>3305.9010600000001</v>
      </c>
      <c r="K20" s="174">
        <f>(1217.52)/12*$D$17</f>
        <v>405.84</v>
      </c>
      <c r="L20" s="61">
        <f>Perfils!$F$24</f>
        <v>65.238500000000002</v>
      </c>
      <c r="M20" s="61">
        <f t="shared" ref="M20:M22" si="6">K20*L20</f>
        <v>26476.39284</v>
      </c>
      <c r="N20" s="176">
        <f>(165)/12*$D$17</f>
        <v>55</v>
      </c>
      <c r="O20" s="177">
        <f>Perfils!$F$29</f>
        <v>85.280500000000018</v>
      </c>
      <c r="P20" s="178">
        <f t="shared" ref="P20:P22" si="7">N20*O20</f>
        <v>4690.4275000000007</v>
      </c>
      <c r="Q20" s="178"/>
      <c r="R20" s="265">
        <f t="shared" ref="R20:R22" si="8">G20+J20+M20+P20+Q20</f>
        <v>41718.490149999998</v>
      </c>
      <c r="S20" s="266">
        <f t="shared" ref="S20:S31" si="9">$B$2</f>
        <v>46204</v>
      </c>
      <c r="T20" s="266">
        <f t="shared" ref="T20:T31" si="10">$B$3</f>
        <v>46266</v>
      </c>
      <c r="U20" s="264">
        <v>2</v>
      </c>
      <c r="V20" s="263">
        <f t="shared" ref="V20:V29" si="11">+ROUND((G40+J40+P40)/12*U20*0.25,2)</f>
        <v>1905.26</v>
      </c>
      <c r="W20" s="100"/>
    </row>
    <row r="21" spans="1:25">
      <c r="A21" s="186" t="s">
        <v>284</v>
      </c>
      <c r="B21" s="187" t="s">
        <v>330</v>
      </c>
      <c r="C21" s="187" t="s">
        <v>299</v>
      </c>
      <c r="D21" s="187" t="s">
        <v>331</v>
      </c>
      <c r="E21" s="174">
        <f>(118.75)/12*$D$17</f>
        <v>39.583333333333336</v>
      </c>
      <c r="F21" s="60">
        <f>Perfils!$F$14</f>
        <v>61.017000000000003</v>
      </c>
      <c r="G21" s="61">
        <f t="shared" si="4"/>
        <v>2415.2562500000004</v>
      </c>
      <c r="H21" s="176">
        <f>(54.18)/12*$D$17</f>
        <v>18.059999999999999</v>
      </c>
      <c r="I21" s="177">
        <f>Perfils!$F$19</f>
        <v>61.017000000000003</v>
      </c>
      <c r="J21" s="178">
        <f t="shared" si="5"/>
        <v>1101.96702</v>
      </c>
      <c r="K21" s="174">
        <f>(405.84)/12*$D$17</f>
        <v>135.28</v>
      </c>
      <c r="L21" s="61">
        <f>Perfils!$F$24</f>
        <v>65.238500000000002</v>
      </c>
      <c r="M21" s="61">
        <f t="shared" si="6"/>
        <v>8825.4642800000001</v>
      </c>
      <c r="N21" s="176">
        <f>(55)/12*$D$17</f>
        <v>18.333333333333332</v>
      </c>
      <c r="O21" s="177">
        <f>Perfils!$F$29</f>
        <v>85.280500000000018</v>
      </c>
      <c r="P21" s="178">
        <f t="shared" si="7"/>
        <v>1563.4758333333336</v>
      </c>
      <c r="Q21" s="178"/>
      <c r="R21" s="265">
        <f t="shared" si="8"/>
        <v>13906.163383333334</v>
      </c>
      <c r="S21" s="266">
        <f t="shared" si="9"/>
        <v>46204</v>
      </c>
      <c r="T21" s="266">
        <f t="shared" si="10"/>
        <v>46266</v>
      </c>
      <c r="U21" s="264">
        <v>2</v>
      </c>
      <c r="V21" s="263">
        <f t="shared" si="11"/>
        <v>635.09</v>
      </c>
      <c r="W21" s="100"/>
    </row>
    <row r="22" spans="1:25">
      <c r="A22" s="186" t="s">
        <v>294</v>
      </c>
      <c r="B22" s="187" t="s">
        <v>280</v>
      </c>
      <c r="C22" s="187" t="s">
        <v>296</v>
      </c>
      <c r="D22" s="187" t="s">
        <v>319</v>
      </c>
      <c r="E22" s="174">
        <f>(118.75)/12*$D$17</f>
        <v>39.583333333333336</v>
      </c>
      <c r="F22" s="60">
        <f>Perfils!$F$14</f>
        <v>61.017000000000003</v>
      </c>
      <c r="G22" s="61">
        <f t="shared" si="4"/>
        <v>2415.2562500000004</v>
      </c>
      <c r="H22" s="176">
        <f>(54.18)/12*$D$17</f>
        <v>18.059999999999999</v>
      </c>
      <c r="I22" s="177">
        <f>Perfils!$F$19</f>
        <v>61.017000000000003</v>
      </c>
      <c r="J22" s="178">
        <f t="shared" si="5"/>
        <v>1101.96702</v>
      </c>
      <c r="K22" s="174">
        <f>(405.84)/12*$D$17</f>
        <v>135.28</v>
      </c>
      <c r="L22" s="61">
        <f>Perfils!$F$24</f>
        <v>65.238500000000002</v>
      </c>
      <c r="M22" s="61">
        <f t="shared" si="6"/>
        <v>8825.4642800000001</v>
      </c>
      <c r="N22" s="176">
        <f>(55)/12*$D$17</f>
        <v>18.333333333333332</v>
      </c>
      <c r="O22" s="177">
        <f>Perfils!$F$29</f>
        <v>85.280500000000018</v>
      </c>
      <c r="P22" s="178">
        <f t="shared" si="7"/>
        <v>1563.4758333333336</v>
      </c>
      <c r="Q22" s="178"/>
      <c r="R22" s="265">
        <f t="shared" si="8"/>
        <v>13906.163383333334</v>
      </c>
      <c r="S22" s="266">
        <f t="shared" si="9"/>
        <v>46204</v>
      </c>
      <c r="T22" s="266">
        <f t="shared" si="10"/>
        <v>46266</v>
      </c>
      <c r="U22" s="264">
        <v>2</v>
      </c>
      <c r="V22" s="263">
        <f t="shared" si="11"/>
        <v>635.09</v>
      </c>
      <c r="W22" s="100"/>
    </row>
    <row r="23" spans="1:25">
      <c r="A23" s="186" t="s">
        <v>325</v>
      </c>
      <c r="B23" s="187" t="s">
        <v>328</v>
      </c>
      <c r="C23" s="187" t="s">
        <v>295</v>
      </c>
      <c r="D23" s="187" t="s">
        <v>320</v>
      </c>
      <c r="E23" s="174">
        <f>(237.5)/12*$D$17</f>
        <v>79.166666666666671</v>
      </c>
      <c r="F23" s="60">
        <f>Perfils!$F$14</f>
        <v>61.017000000000003</v>
      </c>
      <c r="G23" s="61">
        <f t="shared" ref="G23:G31" si="12">E23*F23</f>
        <v>4830.5125000000007</v>
      </c>
      <c r="H23" s="176">
        <f>(108.36)/12*$D$17</f>
        <v>36.119999999999997</v>
      </c>
      <c r="I23" s="177">
        <f>Perfils!$F$19</f>
        <v>61.017000000000003</v>
      </c>
      <c r="J23" s="178">
        <f t="shared" ref="J23:J31" si="13">H23*I23</f>
        <v>2203.9340400000001</v>
      </c>
      <c r="K23" s="174">
        <f>(811.68)/12*$D$17</f>
        <v>270.56</v>
      </c>
      <c r="L23" s="61">
        <f>Perfils!$F$24</f>
        <v>65.238500000000002</v>
      </c>
      <c r="M23" s="61">
        <f t="shared" ref="M23:M31" si="14">K23*L23</f>
        <v>17650.92856</v>
      </c>
      <c r="N23" s="176">
        <f>(110)/12*$D$17</f>
        <v>36.666666666666664</v>
      </c>
      <c r="O23" s="177">
        <f>Perfils!$F$29</f>
        <v>85.280500000000018</v>
      </c>
      <c r="P23" s="178">
        <f t="shared" ref="P23:P31" si="15">N23*O23</f>
        <v>3126.9516666666673</v>
      </c>
      <c r="Q23" s="178"/>
      <c r="R23" s="265">
        <f t="shared" si="3"/>
        <v>27812.326766666669</v>
      </c>
      <c r="S23" s="266">
        <f t="shared" si="9"/>
        <v>46204</v>
      </c>
      <c r="T23" s="266">
        <f t="shared" si="10"/>
        <v>46266</v>
      </c>
      <c r="U23" s="264">
        <v>2</v>
      </c>
      <c r="V23" s="263">
        <f t="shared" si="11"/>
        <v>1270.17</v>
      </c>
      <c r="W23" s="100"/>
    </row>
    <row r="24" spans="1:25">
      <c r="A24" s="186" t="s">
        <v>326</v>
      </c>
      <c r="B24" s="187" t="s">
        <v>281</v>
      </c>
      <c r="C24" s="187" t="s">
        <v>327</v>
      </c>
      <c r="D24" s="187" t="s">
        <v>281</v>
      </c>
      <c r="E24" s="174">
        <f t="shared" ref="E24:E26" si="16">(118.75)/12*$D$17</f>
        <v>39.583333333333336</v>
      </c>
      <c r="F24" s="60">
        <f>Perfils!$F$14</f>
        <v>61.017000000000003</v>
      </c>
      <c r="G24" s="61">
        <f t="shared" si="12"/>
        <v>2415.2562500000004</v>
      </c>
      <c r="H24" s="176">
        <f t="shared" ref="H24:H26" si="17">(54.18)/12*$D$17</f>
        <v>18.059999999999999</v>
      </c>
      <c r="I24" s="177">
        <f>Perfils!$F$19</f>
        <v>61.017000000000003</v>
      </c>
      <c r="J24" s="178">
        <f t="shared" si="13"/>
        <v>1101.96702</v>
      </c>
      <c r="K24" s="174">
        <f t="shared" ref="K24:K26" si="18">(405.84)/12*$D$17</f>
        <v>135.28</v>
      </c>
      <c r="L24" s="61">
        <f>Perfils!$F$24</f>
        <v>65.238500000000002</v>
      </c>
      <c r="M24" s="61">
        <f t="shared" si="14"/>
        <v>8825.4642800000001</v>
      </c>
      <c r="N24" s="176">
        <f t="shared" ref="N24:N26" si="19">(55)/12*$D$17</f>
        <v>18.333333333333332</v>
      </c>
      <c r="O24" s="177">
        <f>Perfils!$F$29</f>
        <v>85.280500000000018</v>
      </c>
      <c r="P24" s="178">
        <f t="shared" si="15"/>
        <v>1563.4758333333336</v>
      </c>
      <c r="Q24" s="178"/>
      <c r="R24" s="265">
        <f t="shared" si="3"/>
        <v>13906.163383333334</v>
      </c>
      <c r="S24" s="266">
        <f t="shared" si="9"/>
        <v>46204</v>
      </c>
      <c r="T24" s="266">
        <f t="shared" si="10"/>
        <v>46266</v>
      </c>
      <c r="U24" s="264">
        <v>2</v>
      </c>
      <c r="V24" s="263">
        <f t="shared" si="11"/>
        <v>635.09</v>
      </c>
      <c r="W24" s="100"/>
    </row>
    <row r="25" spans="1:25">
      <c r="A25" s="186" t="s">
        <v>309</v>
      </c>
      <c r="B25" s="187" t="s">
        <v>282</v>
      </c>
      <c r="C25" s="187" t="s">
        <v>298</v>
      </c>
      <c r="D25" s="187" t="s">
        <v>282</v>
      </c>
      <c r="E25" s="174">
        <f t="shared" si="16"/>
        <v>39.583333333333336</v>
      </c>
      <c r="F25" s="60">
        <f>Perfils!$F$14</f>
        <v>61.017000000000003</v>
      </c>
      <c r="G25" s="61">
        <f t="shared" si="12"/>
        <v>2415.2562500000004</v>
      </c>
      <c r="H25" s="176">
        <f t="shared" si="17"/>
        <v>18.059999999999999</v>
      </c>
      <c r="I25" s="177">
        <f>Perfils!$F$19</f>
        <v>61.017000000000003</v>
      </c>
      <c r="J25" s="178">
        <f t="shared" si="13"/>
        <v>1101.96702</v>
      </c>
      <c r="K25" s="174">
        <f t="shared" si="18"/>
        <v>135.28</v>
      </c>
      <c r="L25" s="61">
        <f>Perfils!$F$24</f>
        <v>65.238500000000002</v>
      </c>
      <c r="M25" s="61">
        <f t="shared" si="14"/>
        <v>8825.4642800000001</v>
      </c>
      <c r="N25" s="176">
        <f t="shared" si="19"/>
        <v>18.333333333333332</v>
      </c>
      <c r="O25" s="177">
        <f>Perfils!$F$29</f>
        <v>85.280500000000018</v>
      </c>
      <c r="P25" s="178">
        <f t="shared" si="15"/>
        <v>1563.4758333333336</v>
      </c>
      <c r="Q25" s="178"/>
      <c r="R25" s="265">
        <f t="shared" si="3"/>
        <v>13906.163383333334</v>
      </c>
      <c r="S25" s="266">
        <f t="shared" si="9"/>
        <v>46204</v>
      </c>
      <c r="T25" s="266">
        <f t="shared" si="10"/>
        <v>46266</v>
      </c>
      <c r="U25" s="264">
        <v>2</v>
      </c>
      <c r="V25" s="263">
        <f t="shared" si="11"/>
        <v>635.09</v>
      </c>
      <c r="W25" s="100"/>
    </row>
    <row r="26" spans="1:25">
      <c r="A26" s="186" t="s">
        <v>288</v>
      </c>
      <c r="B26" s="187" t="s">
        <v>283</v>
      </c>
      <c r="C26" s="187" t="s">
        <v>291</v>
      </c>
      <c r="D26" s="187" t="s">
        <v>292</v>
      </c>
      <c r="E26" s="174">
        <f t="shared" si="16"/>
        <v>39.583333333333336</v>
      </c>
      <c r="F26" s="60">
        <f>Perfils!$F$14</f>
        <v>61.017000000000003</v>
      </c>
      <c r="G26" s="61">
        <f t="shared" si="12"/>
        <v>2415.2562500000004</v>
      </c>
      <c r="H26" s="176">
        <f t="shared" si="17"/>
        <v>18.059999999999999</v>
      </c>
      <c r="I26" s="177">
        <f>Perfils!$F$19</f>
        <v>61.017000000000003</v>
      </c>
      <c r="J26" s="178">
        <f t="shared" si="13"/>
        <v>1101.96702</v>
      </c>
      <c r="K26" s="174">
        <f t="shared" si="18"/>
        <v>135.28</v>
      </c>
      <c r="L26" s="61">
        <f>Perfils!$F$24</f>
        <v>65.238500000000002</v>
      </c>
      <c r="M26" s="61">
        <f t="shared" si="14"/>
        <v>8825.4642800000001</v>
      </c>
      <c r="N26" s="176">
        <f t="shared" si="19"/>
        <v>18.333333333333332</v>
      </c>
      <c r="O26" s="177">
        <f>Perfils!$F$29</f>
        <v>85.280500000000018</v>
      </c>
      <c r="P26" s="178">
        <f t="shared" si="15"/>
        <v>1563.4758333333336</v>
      </c>
      <c r="Q26" s="178"/>
      <c r="R26" s="265">
        <f t="shared" si="3"/>
        <v>13906.163383333334</v>
      </c>
      <c r="S26" s="266">
        <f t="shared" si="9"/>
        <v>46204</v>
      </c>
      <c r="T26" s="266">
        <f t="shared" si="10"/>
        <v>46266</v>
      </c>
      <c r="U26" s="264">
        <v>2</v>
      </c>
      <c r="V26" s="263">
        <f t="shared" si="11"/>
        <v>635.09</v>
      </c>
      <c r="W26" s="100"/>
    </row>
    <row r="27" spans="1:25">
      <c r="A27" s="186" t="s">
        <v>287</v>
      </c>
      <c r="B27" s="187" t="s">
        <v>310</v>
      </c>
      <c r="C27" s="187" t="s">
        <v>293</v>
      </c>
      <c r="D27" s="187" t="s">
        <v>310</v>
      </c>
      <c r="E27" s="174">
        <f>(237.5)/12*$D$17</f>
        <v>79.166666666666671</v>
      </c>
      <c r="F27" s="60">
        <f>Perfils!$F$14</f>
        <v>61.017000000000003</v>
      </c>
      <c r="G27" s="61">
        <f t="shared" si="12"/>
        <v>4830.5125000000007</v>
      </c>
      <c r="H27" s="176">
        <f>(108.36)/12*$D$17</f>
        <v>36.119999999999997</v>
      </c>
      <c r="I27" s="177">
        <f>Perfils!$F$19</f>
        <v>61.017000000000003</v>
      </c>
      <c r="J27" s="178">
        <f t="shared" si="13"/>
        <v>2203.9340400000001</v>
      </c>
      <c r="K27" s="174">
        <f>(811.68)/12*$D$17</f>
        <v>270.56</v>
      </c>
      <c r="L27" s="61">
        <f>Perfils!$F$24</f>
        <v>65.238500000000002</v>
      </c>
      <c r="M27" s="61">
        <f t="shared" si="14"/>
        <v>17650.92856</v>
      </c>
      <c r="N27" s="176">
        <f>(110)/12*$D$17</f>
        <v>36.666666666666664</v>
      </c>
      <c r="O27" s="177">
        <f>Perfils!$F$29</f>
        <v>85.280500000000018</v>
      </c>
      <c r="P27" s="178">
        <f t="shared" si="15"/>
        <v>3126.9516666666673</v>
      </c>
      <c r="Q27" s="178"/>
      <c r="R27" s="265">
        <f t="shared" si="3"/>
        <v>27812.326766666669</v>
      </c>
      <c r="S27" s="266">
        <f t="shared" si="9"/>
        <v>46204</v>
      </c>
      <c r="T27" s="266">
        <f t="shared" si="10"/>
        <v>46266</v>
      </c>
      <c r="U27" s="264">
        <v>2</v>
      </c>
      <c r="V27" s="263">
        <f t="shared" si="11"/>
        <v>1270.17</v>
      </c>
      <c r="W27" s="100"/>
    </row>
    <row r="28" spans="1:25">
      <c r="A28" s="186" t="s">
        <v>311</v>
      </c>
      <c r="B28" s="187" t="s">
        <v>312</v>
      </c>
      <c r="C28" s="187" t="s">
        <v>297</v>
      </c>
      <c r="D28" s="187" t="s">
        <v>312</v>
      </c>
      <c r="E28" s="174">
        <f>(118.75)/12*$D$17</f>
        <v>39.583333333333336</v>
      </c>
      <c r="F28" s="60">
        <f>Perfils!$F$14</f>
        <v>61.017000000000003</v>
      </c>
      <c r="G28" s="61">
        <f t="shared" si="12"/>
        <v>2415.2562500000004</v>
      </c>
      <c r="H28" s="176">
        <f t="shared" ref="H28:H29" si="20">(54.18)/12*$D$17</f>
        <v>18.059999999999999</v>
      </c>
      <c r="I28" s="177">
        <f>Perfils!$F$19</f>
        <v>61.017000000000003</v>
      </c>
      <c r="J28" s="178">
        <f t="shared" si="13"/>
        <v>1101.96702</v>
      </c>
      <c r="K28" s="174">
        <f t="shared" ref="K28:K29" si="21">(405.84)/12*$D$17</f>
        <v>135.28</v>
      </c>
      <c r="L28" s="61">
        <f>Perfils!$F$24</f>
        <v>65.238500000000002</v>
      </c>
      <c r="M28" s="61">
        <f t="shared" si="14"/>
        <v>8825.4642800000001</v>
      </c>
      <c r="N28" s="176">
        <f t="shared" ref="N28:N29" si="22">(55)/12*$D$17</f>
        <v>18.333333333333332</v>
      </c>
      <c r="O28" s="177">
        <f>Perfils!$F$29</f>
        <v>85.280500000000018</v>
      </c>
      <c r="P28" s="178">
        <f t="shared" si="15"/>
        <v>1563.4758333333336</v>
      </c>
      <c r="Q28" s="178"/>
      <c r="R28" s="265">
        <f t="shared" si="3"/>
        <v>13906.163383333334</v>
      </c>
      <c r="S28" s="266">
        <f t="shared" si="9"/>
        <v>46204</v>
      </c>
      <c r="T28" s="266">
        <f t="shared" si="10"/>
        <v>46266</v>
      </c>
      <c r="U28" s="264">
        <v>2</v>
      </c>
      <c r="V28" s="263">
        <f t="shared" si="11"/>
        <v>635.09</v>
      </c>
      <c r="W28" s="100"/>
    </row>
    <row r="29" spans="1:25">
      <c r="A29" s="186" t="s">
        <v>313</v>
      </c>
      <c r="B29" s="187" t="s">
        <v>314</v>
      </c>
      <c r="C29" s="187" t="s">
        <v>323</v>
      </c>
      <c r="D29" s="187" t="s">
        <v>314</v>
      </c>
      <c r="E29" s="174">
        <f>(118.75)/12*$D$17</f>
        <v>39.583333333333336</v>
      </c>
      <c r="F29" s="60">
        <f>Perfils!$F$14</f>
        <v>61.017000000000003</v>
      </c>
      <c r="G29" s="61">
        <f t="shared" si="12"/>
        <v>2415.2562500000004</v>
      </c>
      <c r="H29" s="176">
        <f t="shared" si="20"/>
        <v>18.059999999999999</v>
      </c>
      <c r="I29" s="177">
        <f>Perfils!$F$19</f>
        <v>61.017000000000003</v>
      </c>
      <c r="J29" s="178">
        <f t="shared" si="13"/>
        <v>1101.96702</v>
      </c>
      <c r="K29" s="174">
        <f t="shared" si="21"/>
        <v>135.28</v>
      </c>
      <c r="L29" s="61">
        <f>Perfils!$F$24</f>
        <v>65.238500000000002</v>
      </c>
      <c r="M29" s="61">
        <f t="shared" si="14"/>
        <v>8825.4642800000001</v>
      </c>
      <c r="N29" s="176">
        <f t="shared" si="22"/>
        <v>18.333333333333332</v>
      </c>
      <c r="O29" s="177">
        <f>Perfils!$F$29</f>
        <v>85.280500000000018</v>
      </c>
      <c r="P29" s="178">
        <f t="shared" si="15"/>
        <v>1563.4758333333336</v>
      </c>
      <c r="Q29" s="178"/>
      <c r="R29" s="265">
        <f t="shared" ref="R29" si="23">G29+J29+M29+P29+Q29</f>
        <v>13906.163383333334</v>
      </c>
      <c r="S29" s="266">
        <f t="shared" si="9"/>
        <v>46204</v>
      </c>
      <c r="T29" s="266">
        <f t="shared" si="10"/>
        <v>46266</v>
      </c>
      <c r="U29" s="264">
        <v>2</v>
      </c>
      <c r="V29" s="263">
        <f t="shared" si="11"/>
        <v>635.09</v>
      </c>
      <c r="W29" s="100"/>
    </row>
    <row r="30" spans="1:25">
      <c r="A30" s="186" t="s">
        <v>315</v>
      </c>
      <c r="B30" s="187" t="s">
        <v>316</v>
      </c>
      <c r="C30" s="187" t="s">
        <v>324</v>
      </c>
      <c r="D30" s="187" t="s">
        <v>316</v>
      </c>
      <c r="E30" s="174">
        <f>(237.5)/12*$D$17</f>
        <v>79.166666666666671</v>
      </c>
      <c r="F30" s="60">
        <f>Perfils!$F$14</f>
        <v>61.017000000000003</v>
      </c>
      <c r="G30" s="61">
        <f t="shared" si="12"/>
        <v>4830.5125000000007</v>
      </c>
      <c r="H30" s="176">
        <f>(108.36)/12*$D$17</f>
        <v>36.119999999999997</v>
      </c>
      <c r="I30" s="177">
        <f>Perfils!$F$19</f>
        <v>61.017000000000003</v>
      </c>
      <c r="J30" s="178">
        <f t="shared" si="13"/>
        <v>2203.9340400000001</v>
      </c>
      <c r="K30" s="174">
        <f>(811.68)/12*$D$17</f>
        <v>270.56</v>
      </c>
      <c r="L30" s="61">
        <f>Perfils!$F$24</f>
        <v>65.238500000000002</v>
      </c>
      <c r="M30" s="61">
        <f t="shared" si="14"/>
        <v>17650.92856</v>
      </c>
      <c r="N30" s="176">
        <f>(110)/12*$D$17</f>
        <v>36.666666666666664</v>
      </c>
      <c r="O30" s="177">
        <f>Perfils!$F$29</f>
        <v>85.280500000000018</v>
      </c>
      <c r="P30" s="178">
        <f t="shared" si="15"/>
        <v>3126.9516666666673</v>
      </c>
      <c r="Q30" s="178"/>
      <c r="R30" s="96">
        <f t="shared" si="3"/>
        <v>27812.326766666669</v>
      </c>
      <c r="S30" s="266">
        <f t="shared" si="9"/>
        <v>46204</v>
      </c>
      <c r="T30" s="266">
        <f t="shared" si="10"/>
        <v>46266</v>
      </c>
      <c r="U30" s="264">
        <v>2</v>
      </c>
      <c r="V30" s="263">
        <f t="shared" ref="V30:V31" si="24">+ROUND((G50+J50+P50)/12*U30*0.25,2)</f>
        <v>1270.17</v>
      </c>
      <c r="W30" s="100"/>
    </row>
    <row r="31" spans="1:25">
      <c r="A31" s="186" t="s">
        <v>317</v>
      </c>
      <c r="B31" s="187" t="s">
        <v>322</v>
      </c>
      <c r="C31" s="187" t="s">
        <v>321</v>
      </c>
      <c r="D31" s="187" t="s">
        <v>322</v>
      </c>
      <c r="E31" s="174">
        <f>(118.75)/12*$D$17</f>
        <v>39.583333333333336</v>
      </c>
      <c r="F31" s="60">
        <f>Perfils!$F$14</f>
        <v>61.017000000000003</v>
      </c>
      <c r="G31" s="61">
        <f t="shared" si="12"/>
        <v>2415.2562500000004</v>
      </c>
      <c r="H31" s="176">
        <f>(54.18)/12*$D$17</f>
        <v>18.059999999999999</v>
      </c>
      <c r="I31" s="177">
        <f>Perfils!$F$19</f>
        <v>61.017000000000003</v>
      </c>
      <c r="J31" s="178">
        <f t="shared" si="13"/>
        <v>1101.96702</v>
      </c>
      <c r="K31" s="174">
        <f>(405.84)/12*$D$17</f>
        <v>135.28</v>
      </c>
      <c r="L31" s="61">
        <f>Perfils!$F$24</f>
        <v>65.238500000000002</v>
      </c>
      <c r="M31" s="61">
        <f t="shared" si="14"/>
        <v>8825.4642800000001</v>
      </c>
      <c r="N31" s="176">
        <f>(55)/12*$D$17</f>
        <v>18.333333333333332</v>
      </c>
      <c r="O31" s="177">
        <f>Perfils!$F$29</f>
        <v>85.280500000000018</v>
      </c>
      <c r="P31" s="178">
        <f t="shared" si="15"/>
        <v>1563.4758333333336</v>
      </c>
      <c r="Q31" s="178"/>
      <c r="R31" s="96">
        <f t="shared" si="3"/>
        <v>13906.163383333334</v>
      </c>
      <c r="S31" s="266">
        <f t="shared" si="9"/>
        <v>46204</v>
      </c>
      <c r="T31" s="266">
        <f t="shared" si="10"/>
        <v>46266</v>
      </c>
      <c r="U31" s="264">
        <v>2</v>
      </c>
      <c r="V31" s="263">
        <f t="shared" si="24"/>
        <v>635.09</v>
      </c>
      <c r="W31" s="100"/>
    </row>
    <row r="32" spans="1:25">
      <c r="D32" s="63" t="s">
        <v>116</v>
      </c>
      <c r="E32" s="185">
        <f>SUM(E19:E31)</f>
        <v>791.66666666666663</v>
      </c>
      <c r="F32" s="65"/>
      <c r="G32" s="93">
        <f>SUM(G19:G31)</f>
        <v>48305.124999999993</v>
      </c>
      <c r="H32" s="185">
        <f>SUM(H19:H31)</f>
        <v>361.2</v>
      </c>
      <c r="I32" s="64"/>
      <c r="J32" s="93">
        <f>SUM(J19:J31)</f>
        <v>22039.340400000001</v>
      </c>
      <c r="K32" s="185">
        <f>SUM(K19:K31)</f>
        <v>2705.6000000000004</v>
      </c>
      <c r="L32" s="93"/>
      <c r="M32" s="93">
        <f>SUM(M19:M31)</f>
        <v>176509.2856</v>
      </c>
      <c r="N32" s="185">
        <f>SUM(N19:N31)</f>
        <v>366.66666666666669</v>
      </c>
      <c r="O32" s="65"/>
      <c r="P32" s="93">
        <f>SUM(P19:P31)</f>
        <v>31269.516666666674</v>
      </c>
      <c r="Q32" s="93">
        <f>SUM(Q19:Q31)</f>
        <v>0</v>
      </c>
      <c r="R32" s="93">
        <f>SUM(R19:R31)</f>
        <v>278123.26766666671</v>
      </c>
      <c r="V32" s="93">
        <f>SUM(V19:V31)</f>
        <v>12701.75</v>
      </c>
      <c r="W32" s="100"/>
      <c r="X32" s="161"/>
      <c r="Y32"/>
    </row>
    <row r="33" spans="1:25">
      <c r="D33" s="54"/>
      <c r="E33" s="59"/>
      <c r="F33" s="59"/>
      <c r="G33" s="179"/>
      <c r="H33" s="56"/>
      <c r="I33" s="59"/>
      <c r="J33" s="179"/>
      <c r="K33" s="59"/>
      <c r="L33" s="59"/>
      <c r="M33" s="179"/>
      <c r="N33" s="59"/>
      <c r="O33" s="94"/>
      <c r="P33" s="179"/>
      <c r="Q33" s="179"/>
      <c r="R33" s="56"/>
      <c r="S33" s="161"/>
      <c r="V33" t="s">
        <v>147</v>
      </c>
      <c r="W33" s="100"/>
    </row>
    <row r="34" spans="1:25">
      <c r="C34" s="146"/>
      <c r="D34" s="155" t="s">
        <v>190</v>
      </c>
      <c r="E34" s="147">
        <f>(E32/$D$17)*12/1800</f>
        <v>1.3194444444444444</v>
      </c>
      <c r="F34" s="147"/>
      <c r="G34" s="147"/>
      <c r="H34" s="147">
        <f t="shared" ref="H34:N34" si="25">(H32/$D$17)*12/1800</f>
        <v>0.60199999999999998</v>
      </c>
      <c r="I34" s="147"/>
      <c r="J34" s="147"/>
      <c r="K34" s="147">
        <f t="shared" si="25"/>
        <v>4.5093333333333341</v>
      </c>
      <c r="L34" s="147"/>
      <c r="M34" s="147"/>
      <c r="N34" s="147">
        <f t="shared" si="25"/>
        <v>0.61111111111111116</v>
      </c>
      <c r="O34" s="147"/>
      <c r="P34" s="147"/>
      <c r="Q34" s="147"/>
      <c r="R34" s="147">
        <f>SUM(E34:N34)</f>
        <v>7.0418888888888898</v>
      </c>
      <c r="S34" s="161"/>
      <c r="V34" t="s">
        <v>147</v>
      </c>
      <c r="W34" s="100"/>
    </row>
    <row r="35" spans="1:25">
      <c r="D35" s="54"/>
      <c r="F35" s="59"/>
      <c r="G35" s="179"/>
      <c r="H35" s="56"/>
      <c r="I35" s="56"/>
      <c r="J35" s="179"/>
      <c r="K35" s="59"/>
      <c r="L35" s="59"/>
      <c r="M35" s="179"/>
      <c r="N35" s="59"/>
      <c r="O35" s="59"/>
      <c r="P35" s="179"/>
      <c r="Q35" s="179"/>
      <c r="R35" s="94"/>
      <c r="S35" s="94"/>
      <c r="V35" t="s">
        <v>147</v>
      </c>
    </row>
    <row r="36" spans="1:25">
      <c r="D36" s="54"/>
      <c r="E36" s="56"/>
      <c r="F36" s="59"/>
      <c r="G36" s="59"/>
      <c r="H36" s="58"/>
      <c r="I36" s="56"/>
      <c r="J36" s="59"/>
      <c r="K36" s="59"/>
      <c r="L36" s="59"/>
      <c r="M36" s="59"/>
      <c r="N36" s="59"/>
      <c r="O36" s="59"/>
      <c r="P36" s="59"/>
      <c r="Q36" s="59"/>
      <c r="R36" s="59"/>
      <c r="S36" s="59"/>
      <c r="V36" t="s">
        <v>147</v>
      </c>
    </row>
    <row r="37" spans="1:25" s="100" customFormat="1" ht="15.75">
      <c r="A37" s="107" t="s">
        <v>201</v>
      </c>
      <c r="B37" s="108"/>
      <c r="C37" s="153"/>
      <c r="D37" s="109">
        <v>12</v>
      </c>
      <c r="E37" s="110"/>
      <c r="F37" s="110"/>
      <c r="T37" s="55"/>
      <c r="U37" s="55"/>
      <c r="V37" t="s">
        <v>147</v>
      </c>
      <c r="W37" t="s">
        <v>147</v>
      </c>
      <c r="X37" s="62"/>
      <c r="Y37" s="62" t="s">
        <v>147</v>
      </c>
    </row>
    <row r="38" spans="1:25" s="62" customFormat="1" ht="45" customHeight="1">
      <c r="A38" s="67" t="s">
        <v>0</v>
      </c>
      <c r="B38" s="67"/>
      <c r="C38" s="67" t="s">
        <v>138</v>
      </c>
      <c r="D38" s="67" t="s">
        <v>140</v>
      </c>
      <c r="E38" s="68" t="s">
        <v>135</v>
      </c>
      <c r="F38" s="68" t="s">
        <v>108</v>
      </c>
      <c r="G38" s="68" t="s">
        <v>2</v>
      </c>
      <c r="H38" s="68" t="s">
        <v>136</v>
      </c>
      <c r="I38" s="68" t="s">
        <v>108</v>
      </c>
      <c r="J38" s="68" t="s">
        <v>15</v>
      </c>
      <c r="K38" s="68" t="s">
        <v>153</v>
      </c>
      <c r="L38" s="68" t="s">
        <v>108</v>
      </c>
      <c r="M38" s="68" t="s">
        <v>154</v>
      </c>
      <c r="N38" s="68" t="s">
        <v>155</v>
      </c>
      <c r="O38" s="68" t="s">
        <v>108</v>
      </c>
      <c r="P38" s="68" t="s">
        <v>156</v>
      </c>
      <c r="Q38" s="68" t="s">
        <v>197</v>
      </c>
      <c r="R38" s="68" t="s">
        <v>146</v>
      </c>
      <c r="S38" s="100"/>
      <c r="T38" s="55"/>
      <c r="U38" s="55"/>
      <c r="V38" t="s">
        <v>147</v>
      </c>
      <c r="W38" s="100"/>
    </row>
    <row r="39" spans="1:25">
      <c r="A39" s="186" t="s">
        <v>285</v>
      </c>
      <c r="B39" s="187" t="s">
        <v>308</v>
      </c>
      <c r="C39" s="187" t="s">
        <v>289</v>
      </c>
      <c r="D39" s="187" t="s">
        <v>308</v>
      </c>
      <c r="E39" s="174">
        <v>356.25</v>
      </c>
      <c r="F39" s="60">
        <f>Perfils!$F$14</f>
        <v>61.017000000000003</v>
      </c>
      <c r="G39" s="61">
        <f>E39*F39</f>
        <v>21737.306250000001</v>
      </c>
      <c r="H39" s="176">
        <v>162.54000000000002</v>
      </c>
      <c r="I39" s="177">
        <f>Perfils!$F$19</f>
        <v>61.017000000000003</v>
      </c>
      <c r="J39" s="178">
        <f>H39*I39</f>
        <v>9917.7031800000022</v>
      </c>
      <c r="K39" s="174">
        <v>1217.5199999999998</v>
      </c>
      <c r="L39" s="61">
        <f>Perfils!$F$24</f>
        <v>65.238500000000002</v>
      </c>
      <c r="M39" s="61">
        <f>K39*L39</f>
        <v>79429.178519999987</v>
      </c>
      <c r="N39" s="176">
        <v>165</v>
      </c>
      <c r="O39" s="177">
        <f>Perfils!$F$29</f>
        <v>85.280500000000018</v>
      </c>
      <c r="P39" s="178">
        <f>N39*O39</f>
        <v>14071.282500000003</v>
      </c>
      <c r="Q39" s="178"/>
      <c r="R39" s="96">
        <f t="shared" ref="R39:R51" si="26">G39+J39+M39+P39+Q39</f>
        <v>125155.47044999999</v>
      </c>
      <c r="S39" s="100"/>
      <c r="V39" t="s">
        <v>147</v>
      </c>
      <c r="W39" s="100"/>
    </row>
    <row r="40" spans="1:25">
      <c r="A40" s="186" t="s">
        <v>286</v>
      </c>
      <c r="B40" s="187" t="s">
        <v>279</v>
      </c>
      <c r="C40" s="187" t="s">
        <v>290</v>
      </c>
      <c r="D40" s="187" t="s">
        <v>318</v>
      </c>
      <c r="E40" s="174">
        <v>356.25</v>
      </c>
      <c r="F40" s="60">
        <f>Perfils!$F$14</f>
        <v>61.017000000000003</v>
      </c>
      <c r="G40" s="61">
        <f t="shared" ref="G40:G42" si="27">E40*F40</f>
        <v>21737.306250000001</v>
      </c>
      <c r="H40" s="176">
        <v>162.54000000000002</v>
      </c>
      <c r="I40" s="177">
        <f>Perfils!$F$19</f>
        <v>61.017000000000003</v>
      </c>
      <c r="J40" s="178">
        <f t="shared" ref="J40:J42" si="28">H40*I40</f>
        <v>9917.7031800000022</v>
      </c>
      <c r="K40" s="174">
        <v>1217.5199999999998</v>
      </c>
      <c r="L40" s="61">
        <f>Perfils!$F$24</f>
        <v>65.238500000000002</v>
      </c>
      <c r="M40" s="61">
        <f t="shared" ref="M40:M42" si="29">K40*L40</f>
        <v>79429.178519999987</v>
      </c>
      <c r="N40" s="176">
        <v>165</v>
      </c>
      <c r="O40" s="177">
        <f>Perfils!$F$29</f>
        <v>85.280500000000018</v>
      </c>
      <c r="P40" s="178">
        <f t="shared" ref="P40:P42" si="30">N40*O40</f>
        <v>14071.282500000003</v>
      </c>
      <c r="Q40" s="178"/>
      <c r="R40" s="96">
        <f t="shared" ref="R40:R42" si="31">G40+J40+M40+P40+Q40</f>
        <v>125155.47044999999</v>
      </c>
      <c r="S40" s="100"/>
      <c r="V40" t="s">
        <v>147</v>
      </c>
      <c r="W40" s="100"/>
    </row>
    <row r="41" spans="1:25">
      <c r="A41" s="186" t="s">
        <v>284</v>
      </c>
      <c r="B41" s="187" t="s">
        <v>330</v>
      </c>
      <c r="C41" s="187" t="s">
        <v>299</v>
      </c>
      <c r="D41" s="187" t="s">
        <v>331</v>
      </c>
      <c r="E41" s="174">
        <v>118.75</v>
      </c>
      <c r="F41" s="60">
        <f>Perfils!$F$14</f>
        <v>61.017000000000003</v>
      </c>
      <c r="G41" s="61">
        <f t="shared" si="27"/>
        <v>7245.7687500000002</v>
      </c>
      <c r="H41" s="176">
        <v>54.180000000000007</v>
      </c>
      <c r="I41" s="177">
        <f>Perfils!$F$19</f>
        <v>61.017000000000003</v>
      </c>
      <c r="J41" s="178">
        <f t="shared" si="28"/>
        <v>3305.9010600000006</v>
      </c>
      <c r="K41" s="174">
        <v>405.84</v>
      </c>
      <c r="L41" s="61">
        <f>Perfils!$F$24</f>
        <v>65.238500000000002</v>
      </c>
      <c r="M41" s="61">
        <f t="shared" si="29"/>
        <v>26476.39284</v>
      </c>
      <c r="N41" s="176">
        <v>55</v>
      </c>
      <c r="O41" s="177">
        <f>Perfils!$F$29</f>
        <v>85.280500000000018</v>
      </c>
      <c r="P41" s="178">
        <f t="shared" si="30"/>
        <v>4690.4275000000007</v>
      </c>
      <c r="Q41" s="178"/>
      <c r="R41" s="96">
        <f t="shared" si="31"/>
        <v>41718.490149999998</v>
      </c>
      <c r="S41" s="100"/>
      <c r="V41" t="s">
        <v>147</v>
      </c>
      <c r="W41" s="100"/>
    </row>
    <row r="42" spans="1:25">
      <c r="A42" s="186" t="s">
        <v>294</v>
      </c>
      <c r="B42" s="187" t="s">
        <v>280</v>
      </c>
      <c r="C42" s="187" t="s">
        <v>296</v>
      </c>
      <c r="D42" s="187" t="s">
        <v>319</v>
      </c>
      <c r="E42" s="174">
        <v>118.75</v>
      </c>
      <c r="F42" s="60">
        <f>Perfils!$F$14</f>
        <v>61.017000000000003</v>
      </c>
      <c r="G42" s="61">
        <f t="shared" si="27"/>
        <v>7245.7687500000002</v>
      </c>
      <c r="H42" s="176">
        <v>54.180000000000007</v>
      </c>
      <c r="I42" s="177">
        <f>Perfils!$F$19</f>
        <v>61.017000000000003</v>
      </c>
      <c r="J42" s="178">
        <f t="shared" si="28"/>
        <v>3305.9010600000006</v>
      </c>
      <c r="K42" s="174">
        <v>405.84</v>
      </c>
      <c r="L42" s="61">
        <f>Perfils!$F$24</f>
        <v>65.238500000000002</v>
      </c>
      <c r="M42" s="61">
        <f t="shared" si="29"/>
        <v>26476.39284</v>
      </c>
      <c r="N42" s="176">
        <v>55</v>
      </c>
      <c r="O42" s="177">
        <f>Perfils!$F$29</f>
        <v>85.280500000000018</v>
      </c>
      <c r="P42" s="178">
        <f t="shared" si="30"/>
        <v>4690.4275000000007</v>
      </c>
      <c r="Q42" s="178"/>
      <c r="R42" s="96">
        <f t="shared" si="31"/>
        <v>41718.490149999998</v>
      </c>
      <c r="S42" s="100"/>
      <c r="V42" t="s">
        <v>147</v>
      </c>
      <c r="W42" s="100"/>
    </row>
    <row r="43" spans="1:25">
      <c r="A43" s="186" t="s">
        <v>325</v>
      </c>
      <c r="B43" s="187" t="s">
        <v>328</v>
      </c>
      <c r="C43" s="187" t="s">
        <v>295</v>
      </c>
      <c r="D43" s="187" t="s">
        <v>320</v>
      </c>
      <c r="E43" s="174">
        <v>237.5</v>
      </c>
      <c r="F43" s="60">
        <f>Perfils!$F$14</f>
        <v>61.017000000000003</v>
      </c>
      <c r="G43" s="61">
        <f t="shared" ref="G43:G51" si="32">E43*F43</f>
        <v>14491.5375</v>
      </c>
      <c r="H43" s="176">
        <v>108.36000000000001</v>
      </c>
      <c r="I43" s="177">
        <f>Perfils!$F$19</f>
        <v>61.017000000000003</v>
      </c>
      <c r="J43" s="178">
        <f t="shared" ref="J43:J51" si="33">H43*I43</f>
        <v>6611.8021200000012</v>
      </c>
      <c r="K43" s="174">
        <v>811.68</v>
      </c>
      <c r="L43" s="61">
        <f>Perfils!$F$24</f>
        <v>65.238500000000002</v>
      </c>
      <c r="M43" s="61">
        <f t="shared" ref="M43:M51" si="34">K43*L43</f>
        <v>52952.785680000001</v>
      </c>
      <c r="N43" s="176">
        <v>110</v>
      </c>
      <c r="O43" s="177">
        <f>Perfils!$F$29</f>
        <v>85.280500000000018</v>
      </c>
      <c r="P43" s="178">
        <f t="shared" ref="P43:P51" si="35">N43*O43</f>
        <v>9380.8550000000014</v>
      </c>
      <c r="Q43" s="178"/>
      <c r="R43" s="96">
        <f t="shared" si="26"/>
        <v>83436.980299999996</v>
      </c>
      <c r="S43" s="100"/>
      <c r="V43" t="s">
        <v>147</v>
      </c>
      <c r="W43" s="100"/>
    </row>
    <row r="44" spans="1:25">
      <c r="A44" s="186" t="s">
        <v>326</v>
      </c>
      <c r="B44" s="187" t="s">
        <v>281</v>
      </c>
      <c r="C44" s="187" t="s">
        <v>327</v>
      </c>
      <c r="D44" s="187" t="s">
        <v>281</v>
      </c>
      <c r="E44" s="174">
        <v>118.75</v>
      </c>
      <c r="F44" s="60">
        <f>Perfils!$F$14</f>
        <v>61.017000000000003</v>
      </c>
      <c r="G44" s="61">
        <f t="shared" si="32"/>
        <v>7245.7687500000002</v>
      </c>
      <c r="H44" s="176">
        <v>54.180000000000007</v>
      </c>
      <c r="I44" s="177">
        <f>Perfils!$F$19</f>
        <v>61.017000000000003</v>
      </c>
      <c r="J44" s="178">
        <f t="shared" si="33"/>
        <v>3305.9010600000006</v>
      </c>
      <c r="K44" s="174">
        <v>405.84</v>
      </c>
      <c r="L44" s="61">
        <f>Perfils!$F$24</f>
        <v>65.238500000000002</v>
      </c>
      <c r="M44" s="61">
        <f t="shared" si="34"/>
        <v>26476.39284</v>
      </c>
      <c r="N44" s="176">
        <v>55</v>
      </c>
      <c r="O44" s="177">
        <f>Perfils!$F$29</f>
        <v>85.280500000000018</v>
      </c>
      <c r="P44" s="178">
        <f t="shared" si="35"/>
        <v>4690.4275000000007</v>
      </c>
      <c r="Q44" s="178"/>
      <c r="R44" s="96">
        <f t="shared" si="26"/>
        <v>41718.490149999998</v>
      </c>
      <c r="S44" s="100"/>
      <c r="V44" t="s">
        <v>147</v>
      </c>
      <c r="W44" s="100"/>
    </row>
    <row r="45" spans="1:25">
      <c r="A45" s="186" t="s">
        <v>309</v>
      </c>
      <c r="B45" s="187" t="s">
        <v>282</v>
      </c>
      <c r="C45" s="187" t="s">
        <v>298</v>
      </c>
      <c r="D45" s="187" t="s">
        <v>282</v>
      </c>
      <c r="E45" s="174">
        <v>118.75</v>
      </c>
      <c r="F45" s="60">
        <f>Perfils!$F$14</f>
        <v>61.017000000000003</v>
      </c>
      <c r="G45" s="61">
        <f t="shared" si="32"/>
        <v>7245.7687500000002</v>
      </c>
      <c r="H45" s="176">
        <v>54.180000000000007</v>
      </c>
      <c r="I45" s="177">
        <f>Perfils!$F$19</f>
        <v>61.017000000000003</v>
      </c>
      <c r="J45" s="178">
        <f t="shared" si="33"/>
        <v>3305.9010600000006</v>
      </c>
      <c r="K45" s="174">
        <v>405.84</v>
      </c>
      <c r="L45" s="61">
        <f>Perfils!$F$24</f>
        <v>65.238500000000002</v>
      </c>
      <c r="M45" s="61">
        <f t="shared" si="34"/>
        <v>26476.39284</v>
      </c>
      <c r="N45" s="176">
        <v>55</v>
      </c>
      <c r="O45" s="177">
        <f>Perfils!$F$29</f>
        <v>85.280500000000018</v>
      </c>
      <c r="P45" s="178">
        <f t="shared" si="35"/>
        <v>4690.4275000000007</v>
      </c>
      <c r="Q45" s="178"/>
      <c r="R45" s="96">
        <f t="shared" si="26"/>
        <v>41718.490149999998</v>
      </c>
      <c r="S45" s="100"/>
      <c r="V45" t="s">
        <v>147</v>
      </c>
      <c r="W45" s="100"/>
    </row>
    <row r="46" spans="1:25">
      <c r="A46" s="186" t="s">
        <v>288</v>
      </c>
      <c r="B46" s="187" t="s">
        <v>283</v>
      </c>
      <c r="C46" s="187" t="s">
        <v>291</v>
      </c>
      <c r="D46" s="187" t="s">
        <v>292</v>
      </c>
      <c r="E46" s="174">
        <v>118.75</v>
      </c>
      <c r="F46" s="60">
        <f>Perfils!$F$14</f>
        <v>61.017000000000003</v>
      </c>
      <c r="G46" s="61">
        <f t="shared" si="32"/>
        <v>7245.7687500000002</v>
      </c>
      <c r="H46" s="176">
        <v>54.180000000000007</v>
      </c>
      <c r="I46" s="177">
        <f>Perfils!$F$19</f>
        <v>61.017000000000003</v>
      </c>
      <c r="J46" s="178">
        <f t="shared" si="33"/>
        <v>3305.9010600000006</v>
      </c>
      <c r="K46" s="174">
        <v>405.84</v>
      </c>
      <c r="L46" s="61">
        <f>Perfils!$F$24</f>
        <v>65.238500000000002</v>
      </c>
      <c r="M46" s="61">
        <f t="shared" si="34"/>
        <v>26476.39284</v>
      </c>
      <c r="N46" s="176">
        <v>55</v>
      </c>
      <c r="O46" s="177">
        <f>Perfils!$F$29</f>
        <v>85.280500000000018</v>
      </c>
      <c r="P46" s="178">
        <f t="shared" si="35"/>
        <v>4690.4275000000007</v>
      </c>
      <c r="Q46" s="178"/>
      <c r="R46" s="96">
        <f t="shared" si="26"/>
        <v>41718.490149999998</v>
      </c>
      <c r="S46" s="100"/>
      <c r="V46" t="s">
        <v>147</v>
      </c>
      <c r="W46" s="100"/>
    </row>
    <row r="47" spans="1:25">
      <c r="A47" s="186" t="s">
        <v>287</v>
      </c>
      <c r="B47" s="187" t="s">
        <v>310</v>
      </c>
      <c r="C47" s="187" t="s">
        <v>293</v>
      </c>
      <c r="D47" s="187" t="s">
        <v>310</v>
      </c>
      <c r="E47" s="174">
        <v>237.5</v>
      </c>
      <c r="F47" s="60">
        <f>Perfils!$F$14</f>
        <v>61.017000000000003</v>
      </c>
      <c r="G47" s="61">
        <f t="shared" si="32"/>
        <v>14491.5375</v>
      </c>
      <c r="H47" s="176">
        <v>108.36000000000001</v>
      </c>
      <c r="I47" s="177">
        <f>Perfils!$F$19</f>
        <v>61.017000000000003</v>
      </c>
      <c r="J47" s="178">
        <f t="shared" si="33"/>
        <v>6611.8021200000012</v>
      </c>
      <c r="K47" s="174">
        <v>811.68</v>
      </c>
      <c r="L47" s="61">
        <f>Perfils!$F$24</f>
        <v>65.238500000000002</v>
      </c>
      <c r="M47" s="61">
        <f t="shared" si="34"/>
        <v>52952.785680000001</v>
      </c>
      <c r="N47" s="176">
        <v>110</v>
      </c>
      <c r="O47" s="177">
        <f>Perfils!$F$29</f>
        <v>85.280500000000018</v>
      </c>
      <c r="P47" s="178">
        <f t="shared" si="35"/>
        <v>9380.8550000000014</v>
      </c>
      <c r="Q47" s="178"/>
      <c r="R47" s="96">
        <f t="shared" si="26"/>
        <v>83436.980299999996</v>
      </c>
      <c r="S47" s="100"/>
      <c r="V47" t="s">
        <v>147</v>
      </c>
      <c r="W47" s="100"/>
    </row>
    <row r="48" spans="1:25">
      <c r="A48" s="186" t="s">
        <v>311</v>
      </c>
      <c r="B48" s="187" t="s">
        <v>312</v>
      </c>
      <c r="C48" s="187" t="s">
        <v>297</v>
      </c>
      <c r="D48" s="187" t="s">
        <v>312</v>
      </c>
      <c r="E48" s="174">
        <v>118.75</v>
      </c>
      <c r="F48" s="60">
        <f>Perfils!$F$14</f>
        <v>61.017000000000003</v>
      </c>
      <c r="G48" s="61">
        <f t="shared" si="32"/>
        <v>7245.7687500000002</v>
      </c>
      <c r="H48" s="176">
        <v>54.180000000000007</v>
      </c>
      <c r="I48" s="177">
        <f>Perfils!$F$19</f>
        <v>61.017000000000003</v>
      </c>
      <c r="J48" s="178">
        <f t="shared" si="33"/>
        <v>3305.9010600000006</v>
      </c>
      <c r="K48" s="174">
        <v>405.84</v>
      </c>
      <c r="L48" s="61">
        <f>Perfils!$F$24</f>
        <v>65.238500000000002</v>
      </c>
      <c r="M48" s="61">
        <f t="shared" si="34"/>
        <v>26476.39284</v>
      </c>
      <c r="N48" s="176">
        <v>55</v>
      </c>
      <c r="O48" s="177">
        <f>Perfils!$F$29</f>
        <v>85.280500000000018</v>
      </c>
      <c r="P48" s="178">
        <f t="shared" si="35"/>
        <v>4690.4275000000007</v>
      </c>
      <c r="Q48" s="178"/>
      <c r="R48" s="96">
        <f t="shared" si="26"/>
        <v>41718.490149999998</v>
      </c>
      <c r="S48" s="100"/>
      <c r="V48" t="s">
        <v>147</v>
      </c>
      <c r="W48" s="100"/>
    </row>
    <row r="49" spans="1:25">
      <c r="A49" s="186" t="s">
        <v>313</v>
      </c>
      <c r="B49" s="187" t="s">
        <v>314</v>
      </c>
      <c r="C49" s="187" t="s">
        <v>323</v>
      </c>
      <c r="D49" s="187" t="s">
        <v>314</v>
      </c>
      <c r="E49" s="174">
        <v>118.75</v>
      </c>
      <c r="F49" s="60">
        <f>Perfils!$F$14</f>
        <v>61.017000000000003</v>
      </c>
      <c r="G49" s="61">
        <f t="shared" si="32"/>
        <v>7245.7687500000002</v>
      </c>
      <c r="H49" s="176">
        <v>54.180000000000007</v>
      </c>
      <c r="I49" s="177">
        <f>Perfils!$F$19</f>
        <v>61.017000000000003</v>
      </c>
      <c r="J49" s="178">
        <f t="shared" si="33"/>
        <v>3305.9010600000006</v>
      </c>
      <c r="K49" s="174">
        <v>405.84</v>
      </c>
      <c r="L49" s="61">
        <f>Perfils!$F$24</f>
        <v>65.238500000000002</v>
      </c>
      <c r="M49" s="61">
        <f t="shared" si="34"/>
        <v>26476.39284</v>
      </c>
      <c r="N49" s="176">
        <v>55</v>
      </c>
      <c r="O49" s="177">
        <f>Perfils!$F$29</f>
        <v>85.280500000000018</v>
      </c>
      <c r="P49" s="178">
        <f t="shared" si="35"/>
        <v>4690.4275000000007</v>
      </c>
      <c r="Q49" s="178"/>
      <c r="R49" s="96">
        <f t="shared" si="26"/>
        <v>41718.490149999998</v>
      </c>
      <c r="V49" t="s">
        <v>147</v>
      </c>
      <c r="W49" s="100"/>
    </row>
    <row r="50" spans="1:25">
      <c r="A50" s="186" t="s">
        <v>315</v>
      </c>
      <c r="B50" s="187" t="s">
        <v>316</v>
      </c>
      <c r="C50" s="187" t="s">
        <v>324</v>
      </c>
      <c r="D50" s="187" t="s">
        <v>316</v>
      </c>
      <c r="E50" s="174">
        <v>237.5</v>
      </c>
      <c r="F50" s="60">
        <f>Perfils!$F$14</f>
        <v>61.017000000000003</v>
      </c>
      <c r="G50" s="61">
        <f t="shared" si="32"/>
        <v>14491.5375</v>
      </c>
      <c r="H50" s="176">
        <v>108.36000000000001</v>
      </c>
      <c r="I50" s="177">
        <f>Perfils!$F$19</f>
        <v>61.017000000000003</v>
      </c>
      <c r="J50" s="178">
        <f t="shared" si="33"/>
        <v>6611.8021200000012</v>
      </c>
      <c r="K50" s="174">
        <v>811.68</v>
      </c>
      <c r="L50" s="61">
        <f>Perfils!$F$24</f>
        <v>65.238500000000002</v>
      </c>
      <c r="M50" s="61">
        <f t="shared" si="34"/>
        <v>52952.785680000001</v>
      </c>
      <c r="N50" s="176">
        <v>110</v>
      </c>
      <c r="O50" s="177">
        <f>Perfils!$F$29</f>
        <v>85.280500000000018</v>
      </c>
      <c r="P50" s="178">
        <f t="shared" si="35"/>
        <v>9380.8550000000014</v>
      </c>
      <c r="Q50" s="178"/>
      <c r="R50" s="96">
        <f t="shared" si="26"/>
        <v>83436.980299999996</v>
      </c>
      <c r="S50" s="100"/>
      <c r="V50" t="s">
        <v>147</v>
      </c>
      <c r="W50" s="100"/>
    </row>
    <row r="51" spans="1:25">
      <c r="A51" s="186" t="s">
        <v>317</v>
      </c>
      <c r="B51" s="187" t="s">
        <v>322</v>
      </c>
      <c r="C51" s="187" t="s">
        <v>321</v>
      </c>
      <c r="D51" s="187" t="s">
        <v>322</v>
      </c>
      <c r="E51" s="174">
        <v>118.75</v>
      </c>
      <c r="F51" s="60">
        <f>Perfils!$F$14</f>
        <v>61.017000000000003</v>
      </c>
      <c r="G51" s="61">
        <f t="shared" si="32"/>
        <v>7245.7687500000002</v>
      </c>
      <c r="H51" s="176">
        <v>54.180000000000007</v>
      </c>
      <c r="I51" s="177">
        <f>Perfils!$F$19</f>
        <v>61.017000000000003</v>
      </c>
      <c r="J51" s="178">
        <f t="shared" si="33"/>
        <v>3305.9010600000006</v>
      </c>
      <c r="K51" s="174">
        <v>405.84</v>
      </c>
      <c r="L51" s="61">
        <f>Perfils!$F$24</f>
        <v>65.238500000000002</v>
      </c>
      <c r="M51" s="61">
        <f t="shared" si="34"/>
        <v>26476.39284</v>
      </c>
      <c r="N51" s="176">
        <v>55</v>
      </c>
      <c r="O51" s="177">
        <f>Perfils!$F$29</f>
        <v>85.280500000000018</v>
      </c>
      <c r="P51" s="178">
        <f t="shared" si="35"/>
        <v>4690.4275000000007</v>
      </c>
      <c r="Q51" s="178"/>
      <c r="R51" s="96">
        <f t="shared" si="26"/>
        <v>41718.490149999998</v>
      </c>
      <c r="S51" s="100"/>
      <c r="V51" t="s">
        <v>147</v>
      </c>
      <c r="W51" s="100"/>
    </row>
    <row r="52" spans="1:25">
      <c r="D52" s="63" t="s">
        <v>116</v>
      </c>
      <c r="E52" s="185">
        <f>SUM(E39:E51)</f>
        <v>2375</v>
      </c>
      <c r="F52" s="65"/>
      <c r="G52" s="93">
        <f>SUM(G39:G51)</f>
        <v>144915.37500000003</v>
      </c>
      <c r="H52" s="185">
        <f>SUM(H39:H51)</f>
        <v>1083.6000000000001</v>
      </c>
      <c r="I52" s="64"/>
      <c r="J52" s="93">
        <f>SUM(J39:J51)</f>
        <v>66118.021200000032</v>
      </c>
      <c r="K52" s="185">
        <f>SUM(K39:K51)</f>
        <v>8116.8000000000011</v>
      </c>
      <c r="L52" s="93"/>
      <c r="M52" s="93">
        <f>SUM(M39:M51)</f>
        <v>529527.85679999983</v>
      </c>
      <c r="N52" s="185">
        <f>SUM(N39:N51)</f>
        <v>1100</v>
      </c>
      <c r="O52" s="65"/>
      <c r="P52" s="93">
        <f>SUM(P39:P51)</f>
        <v>93808.550000000017</v>
      </c>
      <c r="Q52" s="93">
        <f>SUM(Q39:Q51)</f>
        <v>0</v>
      </c>
      <c r="R52" s="93">
        <f>SUM(R39:R51)</f>
        <v>834369.80299999984</v>
      </c>
      <c r="S52" s="184"/>
      <c r="V52" t="s">
        <v>147</v>
      </c>
      <c r="W52" s="100"/>
      <c r="X52" s="161"/>
      <c r="Y52"/>
    </row>
    <row r="53" spans="1:25">
      <c r="D53" s="54"/>
      <c r="E53" s="59"/>
      <c r="F53" s="59"/>
      <c r="G53" s="179"/>
      <c r="H53" s="180"/>
      <c r="I53" s="181"/>
      <c r="J53" s="179"/>
      <c r="K53" s="181"/>
      <c r="L53" s="181"/>
      <c r="M53" s="179"/>
      <c r="N53" s="181"/>
      <c r="O53" s="182"/>
      <c r="P53" s="179"/>
      <c r="Q53" s="179"/>
      <c r="R53" s="180"/>
      <c r="S53" s="161"/>
      <c r="T53"/>
      <c r="U53" s="40"/>
      <c r="V53"/>
      <c r="W53" s="100"/>
    </row>
    <row r="54" spans="1:25">
      <c r="C54" s="146"/>
      <c r="D54" s="155" t="s">
        <v>190</v>
      </c>
      <c r="E54" s="147">
        <f>E52/1800</f>
        <v>1.3194444444444444</v>
      </c>
      <c r="G54" s="183"/>
      <c r="H54" s="147">
        <f>H52/1800</f>
        <v>0.60200000000000009</v>
      </c>
      <c r="J54" s="183"/>
      <c r="K54" s="147">
        <f>K52/1800</f>
        <v>4.5093333333333341</v>
      </c>
      <c r="M54" s="183"/>
      <c r="N54" s="147">
        <f>N52/1800</f>
        <v>0.61111111111111116</v>
      </c>
      <c r="P54" s="183"/>
      <c r="Q54" s="183"/>
      <c r="R54" s="147">
        <f>SUM(E54:N54)</f>
        <v>7.0418888888888898</v>
      </c>
      <c r="S54" s="161"/>
      <c r="T54"/>
      <c r="U54" s="40"/>
      <c r="V54"/>
      <c r="W54" s="100"/>
    </row>
    <row r="55" spans="1:25">
      <c r="C55" s="162"/>
      <c r="D55" s="163"/>
      <c r="F55" s="147"/>
      <c r="G55" s="179"/>
      <c r="I55" s="147"/>
      <c r="J55" s="179"/>
      <c r="L55" s="148"/>
      <c r="M55" s="179"/>
      <c r="O55" s="149"/>
      <c r="P55" s="179"/>
      <c r="Q55" s="179"/>
      <c r="R55" s="147"/>
      <c r="S55" s="158"/>
      <c r="T55" s="158"/>
      <c r="U55" s="158"/>
      <c r="W55" s="100"/>
    </row>
    <row r="56" spans="1:25">
      <c r="D56" s="54"/>
      <c r="E56" s="56"/>
      <c r="F56" s="59"/>
      <c r="G56" s="59"/>
      <c r="H56" s="58"/>
      <c r="I56" s="56"/>
      <c r="J56" s="59"/>
      <c r="K56" s="59"/>
      <c r="L56" s="59"/>
      <c r="M56" s="59"/>
      <c r="N56" s="59"/>
      <c r="O56" s="59"/>
      <c r="P56" s="59"/>
      <c r="Q56" s="59"/>
      <c r="R56" s="59"/>
      <c r="S56" s="59"/>
      <c r="T56" s="59"/>
    </row>
    <row r="57" spans="1:25" s="100" customFormat="1" ht="15.75">
      <c r="A57" s="106" t="s">
        <v>300</v>
      </c>
      <c r="B57" s="107"/>
      <c r="C57" s="108"/>
      <c r="D57" s="109">
        <v>12</v>
      </c>
      <c r="N57" s="179"/>
      <c r="S57" s="62"/>
      <c r="T57" s="62"/>
    </row>
    <row r="58" spans="1:25" s="62" customFormat="1" ht="45" customHeight="1">
      <c r="A58" s="67" t="s">
        <v>0</v>
      </c>
      <c r="B58" s="67"/>
      <c r="C58" s="67" t="s">
        <v>138</v>
      </c>
      <c r="D58" s="67" t="s">
        <v>140</v>
      </c>
      <c r="E58" s="68" t="s">
        <v>135</v>
      </c>
      <c r="F58" s="68" t="s">
        <v>108</v>
      </c>
      <c r="G58" s="68" t="s">
        <v>2</v>
      </c>
      <c r="H58" s="68" t="s">
        <v>136</v>
      </c>
      <c r="I58" s="68" t="s">
        <v>108</v>
      </c>
      <c r="J58" s="68" t="s">
        <v>15</v>
      </c>
      <c r="K58" s="68" t="s">
        <v>153</v>
      </c>
      <c r="L58" s="68" t="s">
        <v>108</v>
      </c>
      <c r="M58" s="68" t="s">
        <v>154</v>
      </c>
      <c r="N58" s="68" t="s">
        <v>155</v>
      </c>
      <c r="O58" s="68" t="s">
        <v>108</v>
      </c>
      <c r="P58" s="68" t="s">
        <v>156</v>
      </c>
      <c r="Q58" s="68" t="s">
        <v>197</v>
      </c>
      <c r="R58" s="68" t="s">
        <v>146</v>
      </c>
    </row>
    <row r="59" spans="1:25">
      <c r="A59" s="186" t="s">
        <v>285</v>
      </c>
      <c r="B59" s="187" t="s">
        <v>308</v>
      </c>
      <c r="C59" s="187" t="s">
        <v>289</v>
      </c>
      <c r="D59" s="187" t="s">
        <v>308</v>
      </c>
      <c r="E59" s="174">
        <v>356.25</v>
      </c>
      <c r="F59" s="60">
        <f>Perfils!$F$14</f>
        <v>61.017000000000003</v>
      </c>
      <c r="G59" s="61">
        <f>E59*F59</f>
        <v>21737.306250000001</v>
      </c>
      <c r="H59" s="176">
        <v>162.54000000000002</v>
      </c>
      <c r="I59" s="177">
        <f>Perfils!$F$19</f>
        <v>61.017000000000003</v>
      </c>
      <c r="J59" s="178">
        <f>H59*I59</f>
        <v>9917.7031800000022</v>
      </c>
      <c r="K59" s="174">
        <v>1217.5199999999998</v>
      </c>
      <c r="L59" s="61">
        <f>Perfils!$F$24</f>
        <v>65.238500000000002</v>
      </c>
      <c r="M59" s="61">
        <f>K59*L59</f>
        <v>79429.178519999987</v>
      </c>
      <c r="N59" s="176">
        <v>165</v>
      </c>
      <c r="O59" s="177">
        <f>Perfils!$F$29</f>
        <v>85.280500000000018</v>
      </c>
      <c r="P59" s="178">
        <f>N59*O59</f>
        <v>14071.282500000003</v>
      </c>
      <c r="Q59" s="178"/>
      <c r="R59" s="96">
        <f t="shared" ref="R59:R71" si="36">G59+J59+M59+P59+Q59</f>
        <v>125155.47044999999</v>
      </c>
      <c r="S59" s="100"/>
      <c r="T59"/>
      <c r="U59" s="40"/>
      <c r="V59"/>
      <c r="W59" s="100"/>
    </row>
    <row r="60" spans="1:25">
      <c r="A60" s="186" t="s">
        <v>286</v>
      </c>
      <c r="B60" s="187" t="s">
        <v>279</v>
      </c>
      <c r="C60" s="187" t="s">
        <v>290</v>
      </c>
      <c r="D60" s="187" t="s">
        <v>318</v>
      </c>
      <c r="E60" s="174">
        <v>356.25</v>
      </c>
      <c r="F60" s="60">
        <f>Perfils!$F$14</f>
        <v>61.017000000000003</v>
      </c>
      <c r="G60" s="61">
        <f t="shared" ref="G60:G62" si="37">E60*F60</f>
        <v>21737.306250000001</v>
      </c>
      <c r="H60" s="176">
        <v>162.54000000000002</v>
      </c>
      <c r="I60" s="177">
        <f>Perfils!$F$19</f>
        <v>61.017000000000003</v>
      </c>
      <c r="J60" s="178">
        <f t="shared" ref="J60:J62" si="38">H60*I60</f>
        <v>9917.7031800000022</v>
      </c>
      <c r="K60" s="174">
        <v>1217.5199999999998</v>
      </c>
      <c r="L60" s="61">
        <f>Perfils!$F$24</f>
        <v>65.238500000000002</v>
      </c>
      <c r="M60" s="61">
        <f t="shared" ref="M60:M62" si="39">K60*L60</f>
        <v>79429.178519999987</v>
      </c>
      <c r="N60" s="176">
        <v>165</v>
      </c>
      <c r="O60" s="177">
        <f>Perfils!$F$29</f>
        <v>85.280500000000018</v>
      </c>
      <c r="P60" s="178">
        <f t="shared" ref="P60:P62" si="40">N60*O60</f>
        <v>14071.282500000003</v>
      </c>
      <c r="Q60" s="178"/>
      <c r="R60" s="96">
        <f t="shared" ref="R60:R62" si="41">G60+J60+M60+P60+Q60</f>
        <v>125155.47044999999</v>
      </c>
      <c r="S60" s="100"/>
      <c r="T60"/>
      <c r="U60" s="40"/>
      <c r="V60"/>
      <c r="W60" s="100"/>
    </row>
    <row r="61" spans="1:25">
      <c r="A61" s="186" t="s">
        <v>284</v>
      </c>
      <c r="B61" s="187" t="s">
        <v>330</v>
      </c>
      <c r="C61" s="187" t="s">
        <v>299</v>
      </c>
      <c r="D61" s="187" t="s">
        <v>331</v>
      </c>
      <c r="E61" s="174">
        <v>118.75</v>
      </c>
      <c r="F61" s="60">
        <f>Perfils!$F$14</f>
        <v>61.017000000000003</v>
      </c>
      <c r="G61" s="61">
        <f t="shared" si="37"/>
        <v>7245.7687500000002</v>
      </c>
      <c r="H61" s="176">
        <v>54.180000000000007</v>
      </c>
      <c r="I61" s="177">
        <f>Perfils!$F$19</f>
        <v>61.017000000000003</v>
      </c>
      <c r="J61" s="178">
        <f t="shared" si="38"/>
        <v>3305.9010600000006</v>
      </c>
      <c r="K61" s="174">
        <v>405.84</v>
      </c>
      <c r="L61" s="61">
        <f>Perfils!$F$24</f>
        <v>65.238500000000002</v>
      </c>
      <c r="M61" s="61">
        <f t="shared" si="39"/>
        <v>26476.39284</v>
      </c>
      <c r="N61" s="176">
        <v>55</v>
      </c>
      <c r="O61" s="177">
        <f>Perfils!$F$29</f>
        <v>85.280500000000018</v>
      </c>
      <c r="P61" s="178">
        <f t="shared" si="40"/>
        <v>4690.4275000000007</v>
      </c>
      <c r="Q61" s="178"/>
      <c r="R61" s="96">
        <f t="shared" si="41"/>
        <v>41718.490149999998</v>
      </c>
      <c r="S61" s="100"/>
      <c r="T61"/>
      <c r="U61" s="40"/>
      <c r="V61"/>
      <c r="W61" s="100"/>
    </row>
    <row r="62" spans="1:25">
      <c r="A62" s="186" t="s">
        <v>294</v>
      </c>
      <c r="B62" s="187" t="s">
        <v>280</v>
      </c>
      <c r="C62" s="187" t="s">
        <v>296</v>
      </c>
      <c r="D62" s="187" t="s">
        <v>319</v>
      </c>
      <c r="E62" s="174">
        <v>118.75</v>
      </c>
      <c r="F62" s="60">
        <f>Perfils!$F$14</f>
        <v>61.017000000000003</v>
      </c>
      <c r="G62" s="61">
        <f t="shared" si="37"/>
        <v>7245.7687500000002</v>
      </c>
      <c r="H62" s="176">
        <v>54.180000000000007</v>
      </c>
      <c r="I62" s="177">
        <f>Perfils!$F$19</f>
        <v>61.017000000000003</v>
      </c>
      <c r="J62" s="178">
        <f t="shared" si="38"/>
        <v>3305.9010600000006</v>
      </c>
      <c r="K62" s="174">
        <v>405.84</v>
      </c>
      <c r="L62" s="61">
        <f>Perfils!$F$24</f>
        <v>65.238500000000002</v>
      </c>
      <c r="M62" s="61">
        <f t="shared" si="39"/>
        <v>26476.39284</v>
      </c>
      <c r="N62" s="176">
        <v>55</v>
      </c>
      <c r="O62" s="177">
        <f>Perfils!$F$29</f>
        <v>85.280500000000018</v>
      </c>
      <c r="P62" s="178">
        <f t="shared" si="40"/>
        <v>4690.4275000000007</v>
      </c>
      <c r="Q62" s="178"/>
      <c r="R62" s="96">
        <f t="shared" si="41"/>
        <v>41718.490149999998</v>
      </c>
      <c r="S62" s="100"/>
      <c r="T62"/>
      <c r="U62" s="40"/>
      <c r="V62"/>
      <c r="W62" s="100"/>
    </row>
    <row r="63" spans="1:25">
      <c r="A63" s="186" t="s">
        <v>325</v>
      </c>
      <c r="B63" s="187" t="s">
        <v>328</v>
      </c>
      <c r="C63" s="187" t="s">
        <v>295</v>
      </c>
      <c r="D63" s="187" t="s">
        <v>320</v>
      </c>
      <c r="E63" s="174">
        <v>237.5</v>
      </c>
      <c r="F63" s="60">
        <f>Perfils!$F$14</f>
        <v>61.017000000000003</v>
      </c>
      <c r="G63" s="61">
        <f t="shared" ref="G63:G71" si="42">E63*F63</f>
        <v>14491.5375</v>
      </c>
      <c r="H63" s="176">
        <v>108.36000000000001</v>
      </c>
      <c r="I63" s="177">
        <f>Perfils!$F$19</f>
        <v>61.017000000000003</v>
      </c>
      <c r="J63" s="178">
        <f t="shared" ref="J63:J71" si="43">H63*I63</f>
        <v>6611.8021200000012</v>
      </c>
      <c r="K63" s="174">
        <v>811.68</v>
      </c>
      <c r="L63" s="61">
        <f>Perfils!$F$24</f>
        <v>65.238500000000002</v>
      </c>
      <c r="M63" s="61">
        <f t="shared" ref="M63:M71" si="44">K63*L63</f>
        <v>52952.785680000001</v>
      </c>
      <c r="N63" s="176">
        <v>110</v>
      </c>
      <c r="O63" s="177">
        <f>Perfils!$F$29</f>
        <v>85.280500000000018</v>
      </c>
      <c r="P63" s="178">
        <f t="shared" ref="P63:P71" si="45">N63*O63</f>
        <v>9380.8550000000014</v>
      </c>
      <c r="Q63" s="178"/>
      <c r="R63" s="96">
        <f t="shared" si="36"/>
        <v>83436.980299999996</v>
      </c>
      <c r="S63" s="100"/>
      <c r="T63"/>
      <c r="U63" s="40"/>
      <c r="V63"/>
      <c r="W63" s="100"/>
    </row>
    <row r="64" spans="1:25">
      <c r="A64" s="186" t="s">
        <v>326</v>
      </c>
      <c r="B64" s="187" t="s">
        <v>281</v>
      </c>
      <c r="C64" s="187" t="s">
        <v>327</v>
      </c>
      <c r="D64" s="187" t="s">
        <v>281</v>
      </c>
      <c r="E64" s="174">
        <v>118.75</v>
      </c>
      <c r="F64" s="60">
        <f>Perfils!$F$14</f>
        <v>61.017000000000003</v>
      </c>
      <c r="G64" s="61">
        <f t="shared" si="42"/>
        <v>7245.7687500000002</v>
      </c>
      <c r="H64" s="176">
        <v>54.180000000000007</v>
      </c>
      <c r="I64" s="177">
        <f>Perfils!$F$19</f>
        <v>61.017000000000003</v>
      </c>
      <c r="J64" s="178">
        <f t="shared" si="43"/>
        <v>3305.9010600000006</v>
      </c>
      <c r="K64" s="174">
        <v>405.84</v>
      </c>
      <c r="L64" s="61">
        <f>Perfils!$F$24</f>
        <v>65.238500000000002</v>
      </c>
      <c r="M64" s="61">
        <f t="shared" si="44"/>
        <v>26476.39284</v>
      </c>
      <c r="N64" s="176">
        <v>55</v>
      </c>
      <c r="O64" s="177">
        <f>Perfils!$F$29</f>
        <v>85.280500000000018</v>
      </c>
      <c r="P64" s="178">
        <f t="shared" si="45"/>
        <v>4690.4275000000007</v>
      </c>
      <c r="Q64" s="178"/>
      <c r="R64" s="96">
        <f t="shared" si="36"/>
        <v>41718.490149999998</v>
      </c>
      <c r="S64" s="100"/>
      <c r="T64"/>
      <c r="U64" s="40"/>
      <c r="V64"/>
      <c r="W64" s="100"/>
    </row>
    <row r="65" spans="1:25">
      <c r="A65" s="186" t="s">
        <v>309</v>
      </c>
      <c r="B65" s="187" t="s">
        <v>282</v>
      </c>
      <c r="C65" s="187" t="s">
        <v>298</v>
      </c>
      <c r="D65" s="187" t="s">
        <v>282</v>
      </c>
      <c r="E65" s="174">
        <v>118.75</v>
      </c>
      <c r="F65" s="60">
        <f>Perfils!$F$14</f>
        <v>61.017000000000003</v>
      </c>
      <c r="G65" s="61">
        <f t="shared" si="42"/>
        <v>7245.7687500000002</v>
      </c>
      <c r="H65" s="176">
        <v>54.180000000000007</v>
      </c>
      <c r="I65" s="177">
        <f>Perfils!$F$19</f>
        <v>61.017000000000003</v>
      </c>
      <c r="J65" s="178">
        <f t="shared" si="43"/>
        <v>3305.9010600000006</v>
      </c>
      <c r="K65" s="174">
        <v>405.84</v>
      </c>
      <c r="L65" s="61">
        <f>Perfils!$F$24</f>
        <v>65.238500000000002</v>
      </c>
      <c r="M65" s="61">
        <f t="shared" si="44"/>
        <v>26476.39284</v>
      </c>
      <c r="N65" s="176">
        <v>55</v>
      </c>
      <c r="O65" s="177">
        <f>Perfils!$F$29</f>
        <v>85.280500000000018</v>
      </c>
      <c r="P65" s="178">
        <f t="shared" si="45"/>
        <v>4690.4275000000007</v>
      </c>
      <c r="Q65" s="178"/>
      <c r="R65" s="96">
        <f t="shared" si="36"/>
        <v>41718.490149999998</v>
      </c>
      <c r="S65" s="100"/>
      <c r="T65"/>
      <c r="U65" s="40"/>
      <c r="V65"/>
      <c r="W65" s="100"/>
    </row>
    <row r="66" spans="1:25">
      <c r="A66" s="186" t="s">
        <v>288</v>
      </c>
      <c r="B66" s="187" t="s">
        <v>283</v>
      </c>
      <c r="C66" s="187" t="s">
        <v>291</v>
      </c>
      <c r="D66" s="187" t="s">
        <v>292</v>
      </c>
      <c r="E66" s="174">
        <v>118.75</v>
      </c>
      <c r="F66" s="60">
        <f>Perfils!$F$14</f>
        <v>61.017000000000003</v>
      </c>
      <c r="G66" s="61">
        <f t="shared" si="42"/>
        <v>7245.7687500000002</v>
      </c>
      <c r="H66" s="176">
        <v>54.180000000000007</v>
      </c>
      <c r="I66" s="177">
        <f>Perfils!$F$19</f>
        <v>61.017000000000003</v>
      </c>
      <c r="J66" s="178">
        <f t="shared" si="43"/>
        <v>3305.9010600000006</v>
      </c>
      <c r="K66" s="174">
        <v>405.84</v>
      </c>
      <c r="L66" s="61">
        <f>Perfils!$F$24</f>
        <v>65.238500000000002</v>
      </c>
      <c r="M66" s="61">
        <f t="shared" si="44"/>
        <v>26476.39284</v>
      </c>
      <c r="N66" s="176">
        <v>55</v>
      </c>
      <c r="O66" s="177">
        <f>Perfils!$F$29</f>
        <v>85.280500000000018</v>
      </c>
      <c r="P66" s="178">
        <f t="shared" si="45"/>
        <v>4690.4275000000007</v>
      </c>
      <c r="Q66" s="178"/>
      <c r="R66" s="96">
        <f t="shared" si="36"/>
        <v>41718.490149999998</v>
      </c>
      <c r="S66" s="100"/>
      <c r="T66"/>
      <c r="U66" s="40"/>
      <c r="V66"/>
      <c r="W66" s="100"/>
    </row>
    <row r="67" spans="1:25">
      <c r="A67" s="186" t="s">
        <v>287</v>
      </c>
      <c r="B67" s="187" t="s">
        <v>310</v>
      </c>
      <c r="C67" s="187" t="s">
        <v>293</v>
      </c>
      <c r="D67" s="187" t="s">
        <v>310</v>
      </c>
      <c r="E67" s="174">
        <v>237.5</v>
      </c>
      <c r="F67" s="60">
        <f>Perfils!$F$14</f>
        <v>61.017000000000003</v>
      </c>
      <c r="G67" s="61">
        <f t="shared" si="42"/>
        <v>14491.5375</v>
      </c>
      <c r="H67" s="176">
        <v>108.36000000000001</v>
      </c>
      <c r="I67" s="177">
        <f>Perfils!$F$19</f>
        <v>61.017000000000003</v>
      </c>
      <c r="J67" s="178">
        <f t="shared" si="43"/>
        <v>6611.8021200000012</v>
      </c>
      <c r="K67" s="174">
        <v>811.68</v>
      </c>
      <c r="L67" s="61">
        <f>Perfils!$F$24</f>
        <v>65.238500000000002</v>
      </c>
      <c r="M67" s="61">
        <f t="shared" si="44"/>
        <v>52952.785680000001</v>
      </c>
      <c r="N67" s="176">
        <v>110</v>
      </c>
      <c r="O67" s="177">
        <f>Perfils!$F$29</f>
        <v>85.280500000000018</v>
      </c>
      <c r="P67" s="178">
        <f t="shared" si="45"/>
        <v>9380.8550000000014</v>
      </c>
      <c r="Q67" s="178"/>
      <c r="R67" s="96">
        <f t="shared" si="36"/>
        <v>83436.980299999996</v>
      </c>
      <c r="S67" s="100"/>
      <c r="T67"/>
      <c r="U67" s="40"/>
      <c r="V67"/>
      <c r="W67" s="100"/>
    </row>
    <row r="68" spans="1:25">
      <c r="A68" s="186" t="s">
        <v>311</v>
      </c>
      <c r="B68" s="187" t="s">
        <v>312</v>
      </c>
      <c r="C68" s="187" t="s">
        <v>297</v>
      </c>
      <c r="D68" s="187" t="s">
        <v>312</v>
      </c>
      <c r="E68" s="174">
        <v>118.75</v>
      </c>
      <c r="F68" s="60">
        <f>Perfils!$F$14</f>
        <v>61.017000000000003</v>
      </c>
      <c r="G68" s="61">
        <f t="shared" si="42"/>
        <v>7245.7687500000002</v>
      </c>
      <c r="H68" s="176">
        <v>54.180000000000007</v>
      </c>
      <c r="I68" s="177">
        <f>Perfils!$F$19</f>
        <v>61.017000000000003</v>
      </c>
      <c r="J68" s="178">
        <f t="shared" si="43"/>
        <v>3305.9010600000006</v>
      </c>
      <c r="K68" s="174">
        <v>405.84</v>
      </c>
      <c r="L68" s="61">
        <f>Perfils!$F$24</f>
        <v>65.238500000000002</v>
      </c>
      <c r="M68" s="61">
        <f t="shared" si="44"/>
        <v>26476.39284</v>
      </c>
      <c r="N68" s="176">
        <v>55</v>
      </c>
      <c r="O68" s="177">
        <f>Perfils!$F$29</f>
        <v>85.280500000000018</v>
      </c>
      <c r="P68" s="178">
        <f t="shared" si="45"/>
        <v>4690.4275000000007</v>
      </c>
      <c r="Q68" s="178"/>
      <c r="R68" s="96">
        <f t="shared" si="36"/>
        <v>41718.490149999998</v>
      </c>
      <c r="S68" s="100"/>
      <c r="T68"/>
      <c r="U68" s="40"/>
      <c r="V68"/>
      <c r="W68" s="100"/>
    </row>
    <row r="69" spans="1:25">
      <c r="A69" s="186" t="s">
        <v>313</v>
      </c>
      <c r="B69" s="187" t="s">
        <v>314</v>
      </c>
      <c r="C69" s="187" t="s">
        <v>323</v>
      </c>
      <c r="D69" s="187" t="s">
        <v>314</v>
      </c>
      <c r="E69" s="174">
        <v>118.75</v>
      </c>
      <c r="F69" s="60">
        <f>Perfils!$F$14</f>
        <v>61.017000000000003</v>
      </c>
      <c r="G69" s="61">
        <f t="shared" si="42"/>
        <v>7245.7687500000002</v>
      </c>
      <c r="H69" s="176">
        <v>54.180000000000007</v>
      </c>
      <c r="I69" s="177">
        <f>Perfils!$F$19</f>
        <v>61.017000000000003</v>
      </c>
      <c r="J69" s="178">
        <f t="shared" si="43"/>
        <v>3305.9010600000006</v>
      </c>
      <c r="K69" s="174">
        <v>405.84</v>
      </c>
      <c r="L69" s="61">
        <f>Perfils!$F$24</f>
        <v>65.238500000000002</v>
      </c>
      <c r="M69" s="61">
        <f t="shared" si="44"/>
        <v>26476.39284</v>
      </c>
      <c r="N69" s="176">
        <v>55</v>
      </c>
      <c r="O69" s="177">
        <f>Perfils!$F$29</f>
        <v>85.280500000000018</v>
      </c>
      <c r="P69" s="178">
        <f t="shared" si="45"/>
        <v>4690.4275000000007</v>
      </c>
      <c r="Q69" s="178"/>
      <c r="R69" s="96">
        <f t="shared" ref="R69" si="46">G69+J69+M69+P69+Q69</f>
        <v>41718.490149999998</v>
      </c>
      <c r="S69" s="100"/>
      <c r="T69"/>
      <c r="U69" s="40"/>
      <c r="V69"/>
      <c r="W69" s="100"/>
    </row>
    <row r="70" spans="1:25">
      <c r="A70" s="186" t="s">
        <v>315</v>
      </c>
      <c r="B70" s="187" t="s">
        <v>316</v>
      </c>
      <c r="C70" s="187" t="s">
        <v>324</v>
      </c>
      <c r="D70" s="187" t="s">
        <v>316</v>
      </c>
      <c r="E70" s="174">
        <v>237.5</v>
      </c>
      <c r="F70" s="60">
        <f>Perfils!$F$14</f>
        <v>61.017000000000003</v>
      </c>
      <c r="G70" s="61">
        <f t="shared" si="42"/>
        <v>14491.5375</v>
      </c>
      <c r="H70" s="176">
        <v>108.36000000000001</v>
      </c>
      <c r="I70" s="177">
        <f>Perfils!$F$19</f>
        <v>61.017000000000003</v>
      </c>
      <c r="J70" s="178">
        <f t="shared" si="43"/>
        <v>6611.8021200000012</v>
      </c>
      <c r="K70" s="174">
        <v>811.68</v>
      </c>
      <c r="L70" s="61">
        <f>Perfils!$F$24</f>
        <v>65.238500000000002</v>
      </c>
      <c r="M70" s="61">
        <f t="shared" si="44"/>
        <v>52952.785680000001</v>
      </c>
      <c r="N70" s="176">
        <v>110</v>
      </c>
      <c r="O70" s="177">
        <f>Perfils!$F$29</f>
        <v>85.280500000000018</v>
      </c>
      <c r="P70" s="178">
        <f t="shared" si="45"/>
        <v>9380.8550000000014</v>
      </c>
      <c r="Q70" s="178"/>
      <c r="R70" s="96">
        <f t="shared" si="36"/>
        <v>83436.980299999996</v>
      </c>
      <c r="S70" s="100"/>
      <c r="T70"/>
      <c r="U70" s="40"/>
      <c r="V70"/>
      <c r="W70" s="100"/>
    </row>
    <row r="71" spans="1:25">
      <c r="A71" s="186" t="s">
        <v>317</v>
      </c>
      <c r="B71" s="187" t="s">
        <v>322</v>
      </c>
      <c r="C71" s="187" t="s">
        <v>321</v>
      </c>
      <c r="D71" s="187" t="s">
        <v>322</v>
      </c>
      <c r="E71" s="174">
        <v>118.75</v>
      </c>
      <c r="F71" s="60">
        <f>Perfils!$F$14</f>
        <v>61.017000000000003</v>
      </c>
      <c r="G71" s="61">
        <f t="shared" si="42"/>
        <v>7245.7687500000002</v>
      </c>
      <c r="H71" s="176">
        <v>54.180000000000007</v>
      </c>
      <c r="I71" s="177">
        <f>Perfils!$F$19</f>
        <v>61.017000000000003</v>
      </c>
      <c r="J71" s="178">
        <f t="shared" si="43"/>
        <v>3305.9010600000006</v>
      </c>
      <c r="K71" s="174">
        <v>405.84</v>
      </c>
      <c r="L71" s="61">
        <f>Perfils!$F$24</f>
        <v>65.238500000000002</v>
      </c>
      <c r="M71" s="61">
        <f t="shared" si="44"/>
        <v>26476.39284</v>
      </c>
      <c r="N71" s="176">
        <v>55</v>
      </c>
      <c r="O71" s="177">
        <f>Perfils!$F$29</f>
        <v>85.280500000000018</v>
      </c>
      <c r="P71" s="178">
        <f t="shared" si="45"/>
        <v>4690.4275000000007</v>
      </c>
      <c r="Q71" s="178"/>
      <c r="R71" s="96">
        <f t="shared" si="36"/>
        <v>41718.490149999998</v>
      </c>
      <c r="S71" s="100"/>
      <c r="T71"/>
      <c r="U71" s="40"/>
      <c r="V71"/>
      <c r="W71" s="100"/>
    </row>
    <row r="72" spans="1:25">
      <c r="D72" s="63" t="s">
        <v>116</v>
      </c>
      <c r="E72" s="185">
        <f>SUM(E59:E71)</f>
        <v>2375</v>
      </c>
      <c r="F72" s="65"/>
      <c r="G72" s="93">
        <f>SUM(G59:G71)</f>
        <v>144915.37500000003</v>
      </c>
      <c r="H72" s="185">
        <f>SUM(H59:H71)</f>
        <v>1083.6000000000001</v>
      </c>
      <c r="I72" s="64"/>
      <c r="J72" s="93">
        <f>SUM(J59:J71)</f>
        <v>66118.021200000032</v>
      </c>
      <c r="K72" s="185">
        <f>SUM(K59:K71)</f>
        <v>8116.8000000000011</v>
      </c>
      <c r="L72" s="93"/>
      <c r="M72" s="93">
        <f>SUM(M59:M71)</f>
        <v>529527.85679999983</v>
      </c>
      <c r="N72" s="185">
        <f>SUM(N59:N71)</f>
        <v>1100</v>
      </c>
      <c r="O72" s="65"/>
      <c r="P72" s="93">
        <f>SUM(P59:P71)</f>
        <v>93808.550000000017</v>
      </c>
      <c r="Q72" s="93">
        <f>SUM(Q59:Q71)</f>
        <v>0</v>
      </c>
      <c r="R72" s="93">
        <f>SUM(R59:R71)</f>
        <v>834369.80299999984</v>
      </c>
      <c r="S72" s="161"/>
      <c r="T72"/>
      <c r="U72" s="40"/>
      <c r="V72"/>
      <c r="W72" s="100"/>
      <c r="X72" s="161"/>
      <c r="Y72"/>
    </row>
    <row r="73" spans="1:25">
      <c r="D73" s="54"/>
      <c r="E73" s="59"/>
      <c r="F73" s="59"/>
      <c r="G73" s="58"/>
      <c r="H73" s="56"/>
      <c r="I73" s="59"/>
      <c r="J73" s="59"/>
      <c r="K73" s="59"/>
      <c r="L73" s="59"/>
      <c r="M73" s="59"/>
      <c r="N73" s="59"/>
      <c r="O73" s="94"/>
      <c r="P73" s="94"/>
      <c r="Q73" s="94"/>
      <c r="R73" s="56"/>
      <c r="S73" s="161"/>
      <c r="T73"/>
      <c r="U73" s="40"/>
      <c r="V73"/>
      <c r="W73" s="100"/>
    </row>
    <row r="74" spans="1:25">
      <c r="C74" s="146"/>
      <c r="D74" s="155" t="s">
        <v>190</v>
      </c>
      <c r="E74" s="147">
        <f>E72/1800</f>
        <v>1.3194444444444444</v>
      </c>
      <c r="G74" s="183"/>
      <c r="H74" s="147">
        <f>H72/1800</f>
        <v>0.60200000000000009</v>
      </c>
      <c r="J74" s="183"/>
      <c r="K74" s="147">
        <f>K72/1800</f>
        <v>4.5093333333333341</v>
      </c>
      <c r="M74" s="183"/>
      <c r="N74" s="147">
        <f>N72/1800</f>
        <v>0.61111111111111116</v>
      </c>
      <c r="P74" s="183"/>
      <c r="Q74" s="183"/>
      <c r="R74" s="147">
        <f>SUM(E74:N74)</f>
        <v>7.0418888888888898</v>
      </c>
      <c r="S74" s="161"/>
      <c r="T74"/>
      <c r="U74" s="40"/>
      <c r="V74"/>
      <c r="W74" s="100"/>
    </row>
    <row r="75" spans="1:25">
      <c r="C75" s="162"/>
      <c r="D75" s="163"/>
      <c r="E75" s="147"/>
      <c r="F75" s="147"/>
      <c r="G75" s="179"/>
      <c r="H75" s="147"/>
      <c r="I75" s="147"/>
      <c r="J75" s="179"/>
      <c r="K75" s="147"/>
      <c r="L75" s="148"/>
      <c r="M75" s="179"/>
      <c r="N75" s="147"/>
      <c r="O75" s="149"/>
      <c r="P75" s="179"/>
      <c r="Q75" s="179"/>
      <c r="R75" s="147"/>
      <c r="S75" s="158"/>
      <c r="T75" s="158"/>
      <c r="U75" s="158"/>
      <c r="W75" s="100"/>
    </row>
    <row r="76" spans="1:25">
      <c r="D76" s="54"/>
      <c r="E76" s="56"/>
      <c r="F76" s="59"/>
      <c r="G76" s="59"/>
      <c r="H76" s="58"/>
      <c r="I76" s="56"/>
      <c r="J76" s="59"/>
      <c r="K76" s="59"/>
      <c r="L76" s="59"/>
      <c r="M76" s="59"/>
      <c r="N76" s="59"/>
      <c r="O76" s="59"/>
      <c r="P76" s="59"/>
      <c r="Q76" s="59"/>
      <c r="R76" s="59"/>
      <c r="S76" s="59"/>
      <c r="T76" s="59"/>
    </row>
    <row r="77" spans="1:25" s="100" customFormat="1" ht="15.75">
      <c r="A77" s="106" t="s">
        <v>301</v>
      </c>
      <c r="B77" s="107"/>
      <c r="C77" s="108"/>
      <c r="D77" s="109">
        <v>8</v>
      </c>
      <c r="N77" s="179"/>
      <c r="S77" s="62"/>
      <c r="T77" s="62"/>
    </row>
    <row r="78" spans="1:25" s="62" customFormat="1" ht="45" customHeight="1">
      <c r="A78" s="67" t="s">
        <v>0</v>
      </c>
      <c r="B78" s="67"/>
      <c r="C78" s="67" t="s">
        <v>138</v>
      </c>
      <c r="D78" s="67" t="s">
        <v>140</v>
      </c>
      <c r="E78" s="68" t="s">
        <v>135</v>
      </c>
      <c r="F78" s="68" t="s">
        <v>108</v>
      </c>
      <c r="G78" s="68" t="s">
        <v>2</v>
      </c>
      <c r="H78" s="68" t="s">
        <v>136</v>
      </c>
      <c r="I78" s="68" t="s">
        <v>108</v>
      </c>
      <c r="J78" s="68" t="s">
        <v>15</v>
      </c>
      <c r="K78" s="68" t="s">
        <v>153</v>
      </c>
      <c r="L78" s="68" t="s">
        <v>108</v>
      </c>
      <c r="M78" s="68" t="s">
        <v>154</v>
      </c>
      <c r="N78" s="68" t="s">
        <v>155</v>
      </c>
      <c r="O78" s="68" t="s">
        <v>108</v>
      </c>
      <c r="P78" s="68" t="s">
        <v>156</v>
      </c>
      <c r="Q78" s="68" t="s">
        <v>197</v>
      </c>
      <c r="R78" s="68" t="s">
        <v>146</v>
      </c>
    </row>
    <row r="79" spans="1:25">
      <c r="A79" s="186" t="s">
        <v>285</v>
      </c>
      <c r="B79" s="187" t="s">
        <v>308</v>
      </c>
      <c r="C79" s="187" t="s">
        <v>289</v>
      </c>
      <c r="D79" s="187" t="s">
        <v>308</v>
      </c>
      <c r="E79" s="174">
        <f>(356.25)/12*$D$77</f>
        <v>237.5</v>
      </c>
      <c r="F79" s="60">
        <f>Perfils!$F$14</f>
        <v>61.017000000000003</v>
      </c>
      <c r="G79" s="61">
        <f>E79*F79</f>
        <v>14491.5375</v>
      </c>
      <c r="H79" s="176">
        <f>(162.54)/12*$D$77</f>
        <v>108.36</v>
      </c>
      <c r="I79" s="177">
        <f>Perfils!$F$19</f>
        <v>61.017000000000003</v>
      </c>
      <c r="J79" s="178">
        <f>H79*I79</f>
        <v>6611.8021200000003</v>
      </c>
      <c r="K79" s="174">
        <f>(1217.52)/12*$D$77</f>
        <v>811.68</v>
      </c>
      <c r="L79" s="61">
        <f>Perfils!$F$24</f>
        <v>65.238500000000002</v>
      </c>
      <c r="M79" s="61">
        <f>K79*L79</f>
        <v>52952.785680000001</v>
      </c>
      <c r="N79" s="176">
        <f>(165)/12*$D$77</f>
        <v>110</v>
      </c>
      <c r="O79" s="177">
        <f>Perfils!$F$29</f>
        <v>85.280500000000018</v>
      </c>
      <c r="P79" s="178">
        <f>N79*O79</f>
        <v>9380.8550000000014</v>
      </c>
      <c r="Q79" s="178"/>
      <c r="R79" s="96">
        <f t="shared" ref="R79:R91" si="47">G79+J79+M79+P79+Q79</f>
        <v>83436.980299999996</v>
      </c>
      <c r="S79" s="100"/>
      <c r="T79"/>
      <c r="U79" s="40"/>
      <c r="V79"/>
      <c r="W79" s="100"/>
    </row>
    <row r="80" spans="1:25">
      <c r="A80" s="186" t="s">
        <v>286</v>
      </c>
      <c r="B80" s="187" t="s">
        <v>279</v>
      </c>
      <c r="C80" s="187" t="s">
        <v>290</v>
      </c>
      <c r="D80" s="187" t="s">
        <v>318</v>
      </c>
      <c r="E80" s="174">
        <f>(356.25)/12*$D$77</f>
        <v>237.5</v>
      </c>
      <c r="F80" s="60">
        <f>Perfils!$F$14</f>
        <v>61.017000000000003</v>
      </c>
      <c r="G80" s="61">
        <f t="shared" ref="G80:G91" si="48">E80*F80</f>
        <v>14491.5375</v>
      </c>
      <c r="H80" s="176">
        <f>(162.54)/12*$D$77</f>
        <v>108.36</v>
      </c>
      <c r="I80" s="177">
        <f>Perfils!$F$19</f>
        <v>61.017000000000003</v>
      </c>
      <c r="J80" s="178">
        <f t="shared" ref="J80:J91" si="49">H80*I80</f>
        <v>6611.8021200000003</v>
      </c>
      <c r="K80" s="174">
        <f>(1217.52)/12*$D$77</f>
        <v>811.68</v>
      </c>
      <c r="L80" s="61">
        <f>Perfils!$F$24</f>
        <v>65.238500000000002</v>
      </c>
      <c r="M80" s="61">
        <f t="shared" ref="M80:M91" si="50">K80*L80</f>
        <v>52952.785680000001</v>
      </c>
      <c r="N80" s="176">
        <f>(165)/12*$D$77</f>
        <v>110</v>
      </c>
      <c r="O80" s="177">
        <f>Perfils!$F$29</f>
        <v>85.280500000000018</v>
      </c>
      <c r="P80" s="178">
        <f t="shared" ref="P80:P91" si="51">N80*O80</f>
        <v>9380.8550000000014</v>
      </c>
      <c r="Q80" s="178"/>
      <c r="R80" s="96">
        <f t="shared" si="47"/>
        <v>83436.980299999996</v>
      </c>
      <c r="S80" s="100"/>
      <c r="T80"/>
      <c r="U80" s="40"/>
      <c r="V80"/>
      <c r="W80" s="100"/>
    </row>
    <row r="81" spans="1:16383">
      <c r="A81" s="186" t="s">
        <v>284</v>
      </c>
      <c r="B81" s="187" t="s">
        <v>330</v>
      </c>
      <c r="C81" s="187" t="s">
        <v>299</v>
      </c>
      <c r="D81" s="187" t="s">
        <v>331</v>
      </c>
      <c r="E81" s="174">
        <f>(118.75)/12*$D$77</f>
        <v>79.166666666666671</v>
      </c>
      <c r="F81" s="60">
        <f>Perfils!$F$14</f>
        <v>61.017000000000003</v>
      </c>
      <c r="G81" s="61">
        <f t="shared" si="48"/>
        <v>4830.5125000000007</v>
      </c>
      <c r="H81" s="176">
        <f>(54.18)/12*$D$77</f>
        <v>36.119999999999997</v>
      </c>
      <c r="I81" s="177">
        <f>Perfils!$F$19</f>
        <v>61.017000000000003</v>
      </c>
      <c r="J81" s="178">
        <f t="shared" si="49"/>
        <v>2203.9340400000001</v>
      </c>
      <c r="K81" s="174">
        <f>(405.84)/12*$D$77</f>
        <v>270.56</v>
      </c>
      <c r="L81" s="61">
        <f>Perfils!$F$24</f>
        <v>65.238500000000002</v>
      </c>
      <c r="M81" s="61">
        <f t="shared" si="50"/>
        <v>17650.92856</v>
      </c>
      <c r="N81" s="176">
        <f>(55)/12*$D$77</f>
        <v>36.666666666666664</v>
      </c>
      <c r="O81" s="177">
        <f>Perfils!$F$29</f>
        <v>85.280500000000018</v>
      </c>
      <c r="P81" s="178">
        <f t="shared" si="51"/>
        <v>3126.9516666666673</v>
      </c>
      <c r="Q81" s="178"/>
      <c r="R81" s="96">
        <f t="shared" si="47"/>
        <v>27812.326766666669</v>
      </c>
      <c r="S81" s="100"/>
      <c r="T81"/>
      <c r="U81" s="40"/>
      <c r="V81"/>
      <c r="W81" s="100"/>
    </row>
    <row r="82" spans="1:16383">
      <c r="A82" s="186" t="s">
        <v>294</v>
      </c>
      <c r="B82" s="187" t="s">
        <v>280</v>
      </c>
      <c r="C82" s="187" t="s">
        <v>296</v>
      </c>
      <c r="D82" s="187" t="s">
        <v>319</v>
      </c>
      <c r="E82" s="174">
        <f>(118.75)/12*$D$77</f>
        <v>79.166666666666671</v>
      </c>
      <c r="F82" s="60">
        <f>Perfils!$F$14</f>
        <v>61.017000000000003</v>
      </c>
      <c r="G82" s="61">
        <f t="shared" si="48"/>
        <v>4830.5125000000007</v>
      </c>
      <c r="H82" s="176">
        <f>(54.18)/12*$D$77</f>
        <v>36.119999999999997</v>
      </c>
      <c r="I82" s="177">
        <f>Perfils!$F$19</f>
        <v>61.017000000000003</v>
      </c>
      <c r="J82" s="178">
        <f t="shared" si="49"/>
        <v>2203.9340400000001</v>
      </c>
      <c r="K82" s="174">
        <f>(405.84)/12*$D$77</f>
        <v>270.56</v>
      </c>
      <c r="L82" s="61">
        <f>Perfils!$F$24</f>
        <v>65.238500000000002</v>
      </c>
      <c r="M82" s="61">
        <f t="shared" si="50"/>
        <v>17650.92856</v>
      </c>
      <c r="N82" s="176">
        <f>(55)/12*$D$77</f>
        <v>36.666666666666664</v>
      </c>
      <c r="O82" s="177">
        <f>Perfils!$F$29</f>
        <v>85.280500000000018</v>
      </c>
      <c r="P82" s="178">
        <f t="shared" si="51"/>
        <v>3126.9516666666673</v>
      </c>
      <c r="Q82" s="178"/>
      <c r="R82" s="96">
        <f t="shared" si="47"/>
        <v>27812.326766666669</v>
      </c>
      <c r="S82" s="100"/>
      <c r="T82"/>
      <c r="U82" s="40"/>
      <c r="V82"/>
      <c r="W82" s="100"/>
    </row>
    <row r="83" spans="1:16383">
      <c r="A83" s="186" t="s">
        <v>325</v>
      </c>
      <c r="B83" s="187" t="s">
        <v>328</v>
      </c>
      <c r="C83" s="187" t="s">
        <v>295</v>
      </c>
      <c r="D83" s="187" t="s">
        <v>320</v>
      </c>
      <c r="E83" s="174">
        <f>(237.5)/12*$D$77</f>
        <v>158.33333333333334</v>
      </c>
      <c r="F83" s="60">
        <f>Perfils!$F$14</f>
        <v>61.017000000000003</v>
      </c>
      <c r="G83" s="61">
        <f t="shared" ref="G83:G85" si="52">E83*F83</f>
        <v>9661.0250000000015</v>
      </c>
      <c r="H83" s="176">
        <f>(108.36)/12*$D$77</f>
        <v>72.239999999999995</v>
      </c>
      <c r="I83" s="177">
        <f>Perfils!$F$19</f>
        <v>61.017000000000003</v>
      </c>
      <c r="J83" s="178">
        <f t="shared" ref="J83:J85" si="53">H83*I83</f>
        <v>4407.8680800000002</v>
      </c>
      <c r="K83" s="174">
        <f>(811.68)/12*$D$77</f>
        <v>541.12</v>
      </c>
      <c r="L83" s="61">
        <f>Perfils!$F$24</f>
        <v>65.238500000000002</v>
      </c>
      <c r="M83" s="61">
        <f t="shared" ref="M83:M85" si="54">K83*L83</f>
        <v>35301.857120000001</v>
      </c>
      <c r="N83" s="176">
        <f>(110)/12*$D$77</f>
        <v>73.333333333333329</v>
      </c>
      <c r="O83" s="177">
        <f>Perfils!$F$29</f>
        <v>85.280500000000018</v>
      </c>
      <c r="P83" s="178">
        <f t="shared" ref="P83:P85" si="55">N83*O83</f>
        <v>6253.9033333333346</v>
      </c>
      <c r="Q83" s="178"/>
      <c r="R83" s="96">
        <f t="shared" ref="R83:R85" si="56">G83+J83+M83+P83+Q83</f>
        <v>55624.653533333338</v>
      </c>
      <c r="S83" s="100"/>
      <c r="T83"/>
      <c r="U83" s="40"/>
      <c r="V83"/>
      <c r="W83" s="100"/>
    </row>
    <row r="84" spans="1:16383">
      <c r="A84" s="186" t="s">
        <v>326</v>
      </c>
      <c r="B84" s="187" t="s">
        <v>281</v>
      </c>
      <c r="C84" s="187" t="s">
        <v>327</v>
      </c>
      <c r="D84" s="187" t="s">
        <v>281</v>
      </c>
      <c r="E84" s="174">
        <f>(118.75)/12*$D$77</f>
        <v>79.166666666666671</v>
      </c>
      <c r="F84" s="60">
        <f>Perfils!$F$14</f>
        <v>61.017000000000003</v>
      </c>
      <c r="G84" s="61">
        <f t="shared" si="52"/>
        <v>4830.5125000000007</v>
      </c>
      <c r="H84" s="176">
        <f>(54.18)/12*$D$77</f>
        <v>36.119999999999997</v>
      </c>
      <c r="I84" s="177">
        <f>Perfils!$F$19</f>
        <v>61.017000000000003</v>
      </c>
      <c r="J84" s="178">
        <f t="shared" si="53"/>
        <v>2203.9340400000001</v>
      </c>
      <c r="K84" s="174">
        <f>(405.84)/12*$D$77</f>
        <v>270.56</v>
      </c>
      <c r="L84" s="61">
        <f>Perfils!$F$24</f>
        <v>65.238500000000002</v>
      </c>
      <c r="M84" s="61">
        <f t="shared" si="54"/>
        <v>17650.92856</v>
      </c>
      <c r="N84" s="176">
        <f>(55)/12*$D$77</f>
        <v>36.666666666666664</v>
      </c>
      <c r="O84" s="177">
        <f>Perfils!$F$29</f>
        <v>85.280500000000018</v>
      </c>
      <c r="P84" s="178">
        <f t="shared" si="55"/>
        <v>3126.9516666666673</v>
      </c>
      <c r="Q84" s="178"/>
      <c r="R84" s="96">
        <f t="shared" si="56"/>
        <v>27812.326766666669</v>
      </c>
      <c r="S84" s="100"/>
      <c r="T84"/>
      <c r="U84" s="40"/>
      <c r="V84"/>
      <c r="W84" s="100"/>
    </row>
    <row r="85" spans="1:16383">
      <c r="A85" s="186" t="s">
        <v>309</v>
      </c>
      <c r="B85" s="187" t="s">
        <v>282</v>
      </c>
      <c r="C85" s="187" t="s">
        <v>298</v>
      </c>
      <c r="D85" s="187" t="s">
        <v>282</v>
      </c>
      <c r="E85" s="174">
        <f>(118.75)/12*$D$77</f>
        <v>79.166666666666671</v>
      </c>
      <c r="F85" s="60">
        <f>Perfils!$F$14</f>
        <v>61.017000000000003</v>
      </c>
      <c r="G85" s="61">
        <f t="shared" si="52"/>
        <v>4830.5125000000007</v>
      </c>
      <c r="H85" s="176">
        <f>(54.18)/12*$D$77</f>
        <v>36.119999999999997</v>
      </c>
      <c r="I85" s="177">
        <f>Perfils!$F$19</f>
        <v>61.017000000000003</v>
      </c>
      <c r="J85" s="178">
        <f t="shared" si="53"/>
        <v>2203.9340400000001</v>
      </c>
      <c r="K85" s="174">
        <f>(405.84)/12*$D$77</f>
        <v>270.56</v>
      </c>
      <c r="L85" s="61">
        <f>Perfils!$F$24</f>
        <v>65.238500000000002</v>
      </c>
      <c r="M85" s="61">
        <f t="shared" si="54"/>
        <v>17650.92856</v>
      </c>
      <c r="N85" s="176">
        <f>(55)/12*$D$77</f>
        <v>36.666666666666664</v>
      </c>
      <c r="O85" s="177">
        <f>Perfils!$F$29</f>
        <v>85.280500000000018</v>
      </c>
      <c r="P85" s="178">
        <f t="shared" si="55"/>
        <v>3126.9516666666673</v>
      </c>
      <c r="Q85" s="178"/>
      <c r="R85" s="96">
        <f t="shared" si="56"/>
        <v>27812.326766666669</v>
      </c>
      <c r="S85" s="100"/>
      <c r="T85"/>
      <c r="U85" s="40"/>
      <c r="V85"/>
      <c r="W85" s="100"/>
    </row>
    <row r="86" spans="1:16383">
      <c r="A86" s="186" t="s">
        <v>288</v>
      </c>
      <c r="B86" s="187" t="s">
        <v>283</v>
      </c>
      <c r="C86" s="187" t="s">
        <v>291</v>
      </c>
      <c r="D86" s="187" t="s">
        <v>292</v>
      </c>
      <c r="E86" s="174">
        <f>(118.75)/12*$D$77</f>
        <v>79.166666666666671</v>
      </c>
      <c r="F86" s="60">
        <f>Perfils!$F$14</f>
        <v>61.017000000000003</v>
      </c>
      <c r="G86" s="61">
        <f t="shared" si="48"/>
        <v>4830.5125000000007</v>
      </c>
      <c r="H86" s="176">
        <f>(54.18)/12*$D$77</f>
        <v>36.119999999999997</v>
      </c>
      <c r="I86" s="177">
        <f>Perfils!$F$19</f>
        <v>61.017000000000003</v>
      </c>
      <c r="J86" s="178">
        <f t="shared" si="49"/>
        <v>2203.9340400000001</v>
      </c>
      <c r="K86" s="174">
        <f>(405.84)/12*$D$77</f>
        <v>270.56</v>
      </c>
      <c r="L86" s="61">
        <f>Perfils!$F$24</f>
        <v>65.238500000000002</v>
      </c>
      <c r="M86" s="61">
        <f t="shared" si="50"/>
        <v>17650.92856</v>
      </c>
      <c r="N86" s="176">
        <f>(55)/12*$D$77</f>
        <v>36.666666666666664</v>
      </c>
      <c r="O86" s="177">
        <f>Perfils!$F$29</f>
        <v>85.280500000000018</v>
      </c>
      <c r="P86" s="178">
        <f t="shared" si="51"/>
        <v>3126.9516666666673</v>
      </c>
      <c r="Q86" s="178"/>
      <c r="R86" s="96">
        <f t="shared" si="47"/>
        <v>27812.326766666669</v>
      </c>
      <c r="S86" s="100"/>
      <c r="T86"/>
      <c r="U86" s="40"/>
      <c r="V86"/>
      <c r="W86" s="100"/>
    </row>
    <row r="87" spans="1:16383">
      <c r="A87" s="186" t="s">
        <v>287</v>
      </c>
      <c r="B87" s="187" t="s">
        <v>310</v>
      </c>
      <c r="C87" s="187" t="s">
        <v>293</v>
      </c>
      <c r="D87" s="187" t="s">
        <v>310</v>
      </c>
      <c r="E87" s="174">
        <f>(237.5)/12*$D$77</f>
        <v>158.33333333333334</v>
      </c>
      <c r="F87" s="60">
        <f>Perfils!$F$14</f>
        <v>61.017000000000003</v>
      </c>
      <c r="G87" s="61">
        <f t="shared" si="48"/>
        <v>9661.0250000000015</v>
      </c>
      <c r="H87" s="176">
        <f>(108.36)/12*$D$77</f>
        <v>72.239999999999995</v>
      </c>
      <c r="I87" s="177">
        <f>Perfils!$F$19</f>
        <v>61.017000000000003</v>
      </c>
      <c r="J87" s="178">
        <f t="shared" si="49"/>
        <v>4407.8680800000002</v>
      </c>
      <c r="K87" s="174">
        <f>(811.68)/12*$D$77</f>
        <v>541.12</v>
      </c>
      <c r="L87" s="61">
        <f>Perfils!$F$24</f>
        <v>65.238500000000002</v>
      </c>
      <c r="M87" s="61">
        <f t="shared" si="50"/>
        <v>35301.857120000001</v>
      </c>
      <c r="N87" s="176">
        <f>(110)/12*$D$77</f>
        <v>73.333333333333329</v>
      </c>
      <c r="O87" s="177">
        <f>Perfils!$F$29</f>
        <v>85.280500000000018</v>
      </c>
      <c r="P87" s="178">
        <f t="shared" si="51"/>
        <v>6253.9033333333346</v>
      </c>
      <c r="Q87" s="178"/>
      <c r="R87" s="96">
        <f t="shared" si="47"/>
        <v>55624.653533333338</v>
      </c>
      <c r="S87" s="100"/>
      <c r="T87"/>
      <c r="U87" s="40"/>
      <c r="V87"/>
      <c r="W87" s="100"/>
    </row>
    <row r="88" spans="1:16383">
      <c r="A88" s="186" t="s">
        <v>311</v>
      </c>
      <c r="B88" s="187" t="s">
        <v>312</v>
      </c>
      <c r="C88" s="187" t="s">
        <v>297</v>
      </c>
      <c r="D88" s="187" t="s">
        <v>312</v>
      </c>
      <c r="E88" s="174">
        <f>(118.75)/12*$D$77</f>
        <v>79.166666666666671</v>
      </c>
      <c r="F88" s="60">
        <f>Perfils!$F$14</f>
        <v>61.017000000000003</v>
      </c>
      <c r="G88" s="61">
        <f t="shared" si="48"/>
        <v>4830.5125000000007</v>
      </c>
      <c r="H88" s="176">
        <f>(54.18)/12*$D$77</f>
        <v>36.119999999999997</v>
      </c>
      <c r="I88" s="177">
        <f>Perfils!$F$19</f>
        <v>61.017000000000003</v>
      </c>
      <c r="J88" s="178">
        <f t="shared" si="49"/>
        <v>2203.9340400000001</v>
      </c>
      <c r="K88" s="174">
        <f>(405.84)/12*$D$77</f>
        <v>270.56</v>
      </c>
      <c r="L88" s="61">
        <f>Perfils!$F$24</f>
        <v>65.238500000000002</v>
      </c>
      <c r="M88" s="61">
        <f t="shared" si="50"/>
        <v>17650.92856</v>
      </c>
      <c r="N88" s="176">
        <f>(55)/12*$D$77</f>
        <v>36.666666666666664</v>
      </c>
      <c r="O88" s="177">
        <f>Perfils!$F$29</f>
        <v>85.280500000000018</v>
      </c>
      <c r="P88" s="178">
        <f t="shared" si="51"/>
        <v>3126.9516666666673</v>
      </c>
      <c r="Q88" s="178"/>
      <c r="R88" s="96">
        <f t="shared" si="47"/>
        <v>27812.326766666669</v>
      </c>
      <c r="S88" s="100"/>
      <c r="T88"/>
      <c r="U88" s="40"/>
      <c r="V88"/>
      <c r="W88" s="100"/>
    </row>
    <row r="89" spans="1:16383">
      <c r="A89" s="186" t="s">
        <v>313</v>
      </c>
      <c r="B89" s="187" t="s">
        <v>314</v>
      </c>
      <c r="C89" s="187" t="s">
        <v>323</v>
      </c>
      <c r="D89" s="187" t="s">
        <v>314</v>
      </c>
      <c r="E89" s="174">
        <f>(118.75)/12*$D$77</f>
        <v>79.166666666666671</v>
      </c>
      <c r="F89" s="60">
        <f>Perfils!$F$14</f>
        <v>61.017000000000003</v>
      </c>
      <c r="G89" s="61">
        <f t="shared" si="48"/>
        <v>4830.5125000000007</v>
      </c>
      <c r="H89" s="176">
        <f>(54.18)/12*$D$77</f>
        <v>36.119999999999997</v>
      </c>
      <c r="I89" s="177">
        <f>Perfils!$F$19</f>
        <v>61.017000000000003</v>
      </c>
      <c r="J89" s="178">
        <f t="shared" si="49"/>
        <v>2203.9340400000001</v>
      </c>
      <c r="K89" s="174">
        <f>(405.84)/12*$D$77</f>
        <v>270.56</v>
      </c>
      <c r="L89" s="61">
        <f>Perfils!$F$24</f>
        <v>65.238500000000002</v>
      </c>
      <c r="M89" s="61">
        <f t="shared" si="50"/>
        <v>17650.92856</v>
      </c>
      <c r="N89" s="176">
        <f>(55)/12*$D$77</f>
        <v>36.666666666666664</v>
      </c>
      <c r="O89" s="177">
        <f>Perfils!$F$29</f>
        <v>85.280500000000018</v>
      </c>
      <c r="P89" s="178">
        <f t="shared" si="51"/>
        <v>3126.9516666666673</v>
      </c>
      <c r="Q89" s="178"/>
      <c r="R89" s="96">
        <f t="shared" si="47"/>
        <v>27812.326766666669</v>
      </c>
      <c r="S89" s="100"/>
      <c r="T89"/>
      <c r="U89" s="40"/>
      <c r="V89"/>
      <c r="W89" s="100"/>
    </row>
    <row r="90" spans="1:16383">
      <c r="A90" s="186" t="s">
        <v>315</v>
      </c>
      <c r="B90" s="187" t="s">
        <v>316</v>
      </c>
      <c r="C90" s="187" t="s">
        <v>324</v>
      </c>
      <c r="D90" s="187" t="s">
        <v>316</v>
      </c>
      <c r="E90" s="174">
        <f>(237.5)/12*$D$77</f>
        <v>158.33333333333334</v>
      </c>
      <c r="F90" s="60">
        <f>Perfils!$F$14</f>
        <v>61.017000000000003</v>
      </c>
      <c r="G90" s="61">
        <f t="shared" si="48"/>
        <v>9661.0250000000015</v>
      </c>
      <c r="H90" s="176">
        <f>(108.36)/12*$D$77</f>
        <v>72.239999999999995</v>
      </c>
      <c r="I90" s="177">
        <f>Perfils!$F$19</f>
        <v>61.017000000000003</v>
      </c>
      <c r="J90" s="178">
        <f t="shared" si="49"/>
        <v>4407.8680800000002</v>
      </c>
      <c r="K90" s="174">
        <f>(811.68)/12*$D$77</f>
        <v>541.12</v>
      </c>
      <c r="L90" s="61">
        <f>Perfils!$F$24</f>
        <v>65.238500000000002</v>
      </c>
      <c r="M90" s="61">
        <f t="shared" si="50"/>
        <v>35301.857120000001</v>
      </c>
      <c r="N90" s="176">
        <f>(110)/12*$D$77</f>
        <v>73.333333333333329</v>
      </c>
      <c r="O90" s="177">
        <f>Perfils!$F$29</f>
        <v>85.280500000000018</v>
      </c>
      <c r="P90" s="178">
        <f t="shared" si="51"/>
        <v>6253.9033333333346</v>
      </c>
      <c r="Q90" s="178"/>
      <c r="R90" s="96">
        <f t="shared" si="47"/>
        <v>55624.653533333338</v>
      </c>
      <c r="S90" s="161"/>
      <c r="T90"/>
      <c r="U90" s="40"/>
      <c r="V90"/>
      <c r="W90" s="100"/>
      <c r="X90" s="161"/>
      <c r="Y90"/>
    </row>
    <row r="91" spans="1:16383">
      <c r="A91" s="186" t="s">
        <v>317</v>
      </c>
      <c r="B91" s="187" t="s">
        <v>322</v>
      </c>
      <c r="C91" s="187" t="s">
        <v>321</v>
      </c>
      <c r="D91" s="187" t="s">
        <v>322</v>
      </c>
      <c r="E91" s="174">
        <f>(118.75)/12*$D$77</f>
        <v>79.166666666666671</v>
      </c>
      <c r="F91" s="60">
        <f>Perfils!$F$14</f>
        <v>61.017000000000003</v>
      </c>
      <c r="G91" s="61">
        <f t="shared" si="48"/>
        <v>4830.5125000000007</v>
      </c>
      <c r="H91" s="176">
        <f>(54.18)/12*$D$77</f>
        <v>36.119999999999997</v>
      </c>
      <c r="I91" s="177">
        <f>Perfils!$F$19</f>
        <v>61.017000000000003</v>
      </c>
      <c r="J91" s="178">
        <f t="shared" si="49"/>
        <v>2203.9340400000001</v>
      </c>
      <c r="K91" s="174">
        <f>(405.84)/12*$D$77</f>
        <v>270.56</v>
      </c>
      <c r="L91" s="61">
        <f>Perfils!$F$24</f>
        <v>65.238500000000002</v>
      </c>
      <c r="M91" s="61">
        <f t="shared" si="50"/>
        <v>17650.92856</v>
      </c>
      <c r="N91" s="176">
        <f>(55)/12*$D$77</f>
        <v>36.666666666666664</v>
      </c>
      <c r="O91" s="177">
        <f>Perfils!$F$29</f>
        <v>85.280500000000018</v>
      </c>
      <c r="P91" s="178">
        <f t="shared" si="51"/>
        <v>3126.9516666666673</v>
      </c>
      <c r="Q91" s="178"/>
      <c r="R91" s="96">
        <f t="shared" si="47"/>
        <v>27812.326766666669</v>
      </c>
      <c r="S91" s="161"/>
      <c r="T91"/>
      <c r="U91" s="40"/>
      <c r="V91"/>
      <c r="W91" s="100"/>
    </row>
    <row r="92" spans="1:16383">
      <c r="D92" s="63" t="s">
        <v>116</v>
      </c>
      <c r="E92" s="185">
        <f>SUM(E79:E91)</f>
        <v>1583.3333333333333</v>
      </c>
      <c r="F92" s="65"/>
      <c r="G92" s="93">
        <f>SUM(G79:G91)</f>
        <v>96610.249999999985</v>
      </c>
      <c r="H92" s="185">
        <f>SUM(H79:H91)</f>
        <v>722.4</v>
      </c>
      <c r="I92" s="64"/>
      <c r="J92" s="93">
        <f>SUM(J79:J91)</f>
        <v>44078.680800000002</v>
      </c>
      <c r="K92" s="185">
        <f>SUM(K79:K91)</f>
        <v>5411.2000000000007</v>
      </c>
      <c r="L92" s="93"/>
      <c r="M92" s="93">
        <f>SUM(M79:M91)</f>
        <v>353018.57120000001</v>
      </c>
      <c r="N92" s="185">
        <f>SUM(N79:N91)</f>
        <v>733.33333333333337</v>
      </c>
      <c r="O92" s="65"/>
      <c r="P92" s="93">
        <f>SUM(P79:P91)</f>
        <v>62539.033333333347</v>
      </c>
      <c r="Q92" s="93">
        <f>SUM(Q79:Q91)</f>
        <v>0</v>
      </c>
      <c r="R92" s="93">
        <f>SUM(R79:R91)</f>
        <v>556246.53533333342</v>
      </c>
    </row>
    <row r="93" spans="1:16383">
      <c r="D93" s="54"/>
      <c r="E93" s="59"/>
      <c r="F93" s="59"/>
      <c r="G93" s="58"/>
      <c r="H93" s="56"/>
      <c r="I93" s="59"/>
      <c r="J93" s="59"/>
      <c r="K93" s="59"/>
      <c r="L93" s="59"/>
      <c r="M93" s="94"/>
      <c r="N93" s="59"/>
      <c r="O93" s="94"/>
      <c r="P93" s="94"/>
      <c r="Q93" s="94"/>
      <c r="R93" s="56"/>
    </row>
    <row r="94" spans="1:16383">
      <c r="C94" s="146"/>
      <c r="D94" s="155" t="s">
        <v>190</v>
      </c>
      <c r="E94" s="147">
        <f>(E92/$D$77)*12/1800</f>
        <v>1.3194444444444444</v>
      </c>
      <c r="F94" s="147"/>
      <c r="G94" s="147"/>
      <c r="H94" s="147">
        <f t="shared" ref="H94:N94" si="57">(H92/$D$77)*12/1800</f>
        <v>0.60199999999999998</v>
      </c>
      <c r="I94" s="147"/>
      <c r="J94" s="147"/>
      <c r="K94" s="147">
        <f t="shared" si="57"/>
        <v>4.5093333333333341</v>
      </c>
      <c r="L94" s="147"/>
      <c r="M94" s="147"/>
      <c r="N94" s="147">
        <f t="shared" si="57"/>
        <v>0.61111111111111116</v>
      </c>
      <c r="P94" s="183"/>
      <c r="Q94" s="183"/>
      <c r="R94" s="147">
        <f>SUM(E94:N94)</f>
        <v>7.0418888888888898</v>
      </c>
      <c r="S94" s="161"/>
      <c r="T94"/>
      <c r="U94" s="40"/>
      <c r="V94"/>
      <c r="W94" s="100"/>
    </row>
    <row r="95" spans="1:16383" s="57" customFormat="1">
      <c r="A95" s="55"/>
      <c r="B95" s="55"/>
      <c r="C95" s="55"/>
      <c r="D95" s="55"/>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5"/>
      <c r="AG95" s="55"/>
      <c r="AH95" s="55"/>
      <c r="AI95" s="55"/>
      <c r="AJ95" s="55"/>
      <c r="AK95" s="55"/>
      <c r="AL95" s="55"/>
      <c r="AM95" s="55"/>
      <c r="AN95" s="55"/>
      <c r="AO95" s="55"/>
      <c r="AP95" s="55"/>
      <c r="AQ95" s="55"/>
      <c r="AR95" s="55"/>
      <c r="AS95" s="55"/>
      <c r="AT95" s="55"/>
      <c r="AU95" s="55"/>
      <c r="AV95" s="55"/>
      <c r="AW95" s="55"/>
      <c r="AX95" s="55"/>
      <c r="AY95" s="55"/>
      <c r="AZ95" s="55"/>
      <c r="BA95" s="55"/>
      <c r="BB95" s="55"/>
      <c r="BC95" s="55"/>
      <c r="BD95" s="55"/>
      <c r="BE95" s="55"/>
      <c r="BF95" s="55"/>
      <c r="BG95" s="55"/>
      <c r="BH95" s="55"/>
      <c r="BI95" s="55"/>
      <c r="BJ95" s="55"/>
      <c r="BK95" s="55"/>
      <c r="BL95" s="55"/>
      <c r="BM95" s="55"/>
      <c r="BN95" s="55"/>
      <c r="BO95" s="55"/>
      <c r="BP95" s="55"/>
      <c r="BQ95" s="55"/>
      <c r="BR95" s="55"/>
      <c r="BS95" s="55"/>
      <c r="BT95" s="55"/>
      <c r="BU95" s="55"/>
      <c r="BV95" s="55"/>
      <c r="BW95" s="55"/>
      <c r="BX95" s="55"/>
      <c r="BY95" s="55"/>
      <c r="BZ95" s="55"/>
      <c r="CA95" s="55"/>
      <c r="CB95" s="55"/>
      <c r="CC95" s="55"/>
      <c r="CD95" s="55"/>
      <c r="CE95" s="55"/>
      <c r="CF95" s="55"/>
      <c r="CG95" s="55"/>
      <c r="CH95" s="55"/>
      <c r="CI95" s="55"/>
      <c r="CJ95" s="55"/>
      <c r="CK95" s="55"/>
      <c r="CL95" s="55"/>
      <c r="CM95" s="55"/>
      <c r="CN95" s="55"/>
      <c r="CO95" s="55"/>
      <c r="CP95" s="55"/>
      <c r="CQ95" s="55"/>
      <c r="CR95" s="55"/>
      <c r="CS95" s="55"/>
      <c r="CT95" s="55"/>
      <c r="CU95" s="55"/>
      <c r="CV95" s="55"/>
      <c r="CW95" s="55"/>
      <c r="CX95" s="55"/>
      <c r="CY95" s="55"/>
      <c r="CZ95" s="55"/>
      <c r="DA95" s="55"/>
      <c r="DB95" s="55"/>
      <c r="DC95" s="55"/>
      <c r="DD95" s="55"/>
      <c r="DE95" s="55"/>
      <c r="DF95" s="55"/>
      <c r="DG95" s="55"/>
      <c r="DH95" s="55"/>
      <c r="DI95" s="55"/>
      <c r="DJ95" s="55"/>
      <c r="DK95" s="55"/>
      <c r="DL95" s="55"/>
      <c r="DM95" s="55"/>
      <c r="DN95" s="55"/>
      <c r="DO95" s="55"/>
      <c r="DP95" s="55"/>
      <c r="DQ95" s="55"/>
      <c r="DR95" s="55"/>
      <c r="DS95" s="55"/>
      <c r="DT95" s="55"/>
      <c r="DU95" s="55"/>
      <c r="DV95" s="55"/>
      <c r="DW95" s="55"/>
      <c r="DX95" s="55"/>
      <c r="DY95" s="55"/>
      <c r="DZ95" s="55"/>
      <c r="EA95" s="55"/>
      <c r="EB95" s="55"/>
      <c r="EC95" s="55"/>
      <c r="ED95" s="55"/>
      <c r="EE95" s="55"/>
      <c r="EF95" s="55"/>
      <c r="EG95" s="55"/>
      <c r="EH95" s="55"/>
      <c r="EI95" s="55"/>
      <c r="EJ95" s="55"/>
      <c r="EK95" s="55"/>
      <c r="EL95" s="55"/>
      <c r="EM95" s="55"/>
      <c r="EN95" s="55"/>
      <c r="EO95" s="55"/>
      <c r="EP95" s="55"/>
      <c r="EQ95" s="55"/>
      <c r="ER95" s="55"/>
      <c r="ES95" s="55"/>
      <c r="ET95" s="55"/>
      <c r="EU95" s="55"/>
      <c r="EV95" s="55"/>
      <c r="EW95" s="55"/>
      <c r="EX95" s="55"/>
      <c r="EY95" s="55"/>
      <c r="EZ95" s="55"/>
      <c r="FA95" s="55"/>
      <c r="FB95" s="55"/>
      <c r="FC95" s="55"/>
      <c r="FD95" s="55"/>
      <c r="FE95" s="55"/>
      <c r="FF95" s="55"/>
      <c r="FG95" s="55"/>
      <c r="FH95" s="55"/>
      <c r="FI95" s="55"/>
      <c r="FJ95" s="55"/>
      <c r="FK95" s="55"/>
      <c r="FL95" s="55"/>
      <c r="FM95" s="55"/>
      <c r="FN95" s="55"/>
      <c r="FO95" s="55"/>
      <c r="FP95" s="55"/>
      <c r="FQ95" s="55"/>
      <c r="FR95" s="55"/>
      <c r="FS95" s="55"/>
      <c r="FT95" s="55"/>
      <c r="FU95" s="55"/>
      <c r="FV95" s="55"/>
      <c r="FW95" s="55"/>
      <c r="FX95" s="55"/>
      <c r="FY95" s="55"/>
      <c r="FZ95" s="55"/>
      <c r="GA95" s="55"/>
      <c r="GB95" s="55"/>
      <c r="GC95" s="55"/>
      <c r="GD95" s="55"/>
      <c r="GE95" s="55"/>
      <c r="GF95" s="55"/>
      <c r="GG95" s="55"/>
      <c r="GH95" s="55"/>
      <c r="GI95" s="55"/>
      <c r="GJ95" s="55"/>
      <c r="GK95" s="55"/>
      <c r="GL95" s="55"/>
      <c r="GM95" s="55"/>
      <c r="GN95" s="55"/>
      <c r="GO95" s="55"/>
      <c r="GP95" s="55"/>
      <c r="GQ95" s="55"/>
      <c r="GR95" s="55"/>
      <c r="GS95" s="55"/>
      <c r="GT95" s="55"/>
      <c r="GU95" s="55"/>
      <c r="GV95" s="55"/>
      <c r="GW95" s="55"/>
      <c r="GX95" s="55"/>
      <c r="GY95" s="55"/>
      <c r="GZ95" s="55"/>
      <c r="HA95" s="55"/>
      <c r="HB95" s="55"/>
      <c r="HC95" s="55"/>
      <c r="HD95" s="55"/>
      <c r="HE95" s="55"/>
      <c r="HF95" s="55"/>
      <c r="HG95" s="55"/>
      <c r="HH95" s="55"/>
      <c r="HI95" s="55"/>
      <c r="HJ95" s="55"/>
      <c r="HK95" s="55"/>
      <c r="HL95" s="55"/>
      <c r="HM95" s="55"/>
      <c r="HN95" s="55"/>
      <c r="HO95" s="55"/>
      <c r="HP95" s="55"/>
      <c r="HQ95" s="55"/>
      <c r="HR95" s="55"/>
      <c r="HS95" s="55"/>
      <c r="HT95" s="55"/>
      <c r="HU95" s="55"/>
      <c r="HV95" s="55"/>
      <c r="HW95" s="55"/>
      <c r="HX95" s="55"/>
      <c r="HY95" s="55"/>
      <c r="HZ95" s="55"/>
      <c r="IA95" s="55"/>
      <c r="IB95" s="55"/>
      <c r="IC95" s="55"/>
      <c r="ID95" s="55"/>
      <c r="IE95" s="55"/>
      <c r="IF95" s="55"/>
      <c r="IG95" s="55"/>
      <c r="IH95" s="55"/>
      <c r="II95" s="55"/>
      <c r="IJ95" s="55"/>
      <c r="IK95" s="55"/>
      <c r="IL95" s="55"/>
      <c r="IM95" s="55"/>
      <c r="IN95" s="55"/>
      <c r="IO95" s="55"/>
      <c r="IP95" s="55"/>
      <c r="IQ95" s="55"/>
      <c r="IR95" s="55"/>
      <c r="IS95" s="55"/>
      <c r="IT95" s="55"/>
      <c r="IU95" s="55"/>
      <c r="IV95" s="55"/>
      <c r="IW95" s="55"/>
      <c r="IX95" s="55"/>
      <c r="IY95" s="55"/>
      <c r="IZ95" s="55"/>
      <c r="JA95" s="55"/>
      <c r="JB95" s="55"/>
      <c r="JC95" s="55"/>
      <c r="JD95" s="55"/>
      <c r="JE95" s="55"/>
      <c r="JF95" s="55"/>
      <c r="JG95" s="55"/>
      <c r="JH95" s="55"/>
      <c r="JI95" s="55"/>
      <c r="JJ95" s="55"/>
      <c r="JK95" s="55"/>
      <c r="JL95" s="55"/>
      <c r="JM95" s="55"/>
      <c r="JN95" s="55"/>
      <c r="JO95" s="55"/>
      <c r="JP95" s="55"/>
      <c r="JQ95" s="55"/>
      <c r="JR95" s="55"/>
      <c r="JS95" s="55"/>
      <c r="JT95" s="55"/>
      <c r="JU95" s="55"/>
      <c r="JV95" s="55"/>
      <c r="JW95" s="55"/>
      <c r="JX95" s="55"/>
      <c r="JY95" s="55"/>
      <c r="JZ95" s="55"/>
      <c r="KA95" s="55"/>
      <c r="KB95" s="55"/>
      <c r="KC95" s="55"/>
      <c r="KD95" s="55"/>
      <c r="KE95" s="55"/>
      <c r="KF95" s="55"/>
      <c r="KG95" s="55"/>
      <c r="KH95" s="55"/>
      <c r="KI95" s="55"/>
      <c r="KJ95" s="55"/>
      <c r="KK95" s="55"/>
      <c r="KL95" s="55"/>
      <c r="KM95" s="55"/>
      <c r="KN95" s="55"/>
      <c r="KO95" s="55"/>
      <c r="KP95" s="55"/>
      <c r="KQ95" s="55"/>
      <c r="KR95" s="55"/>
      <c r="KS95" s="55"/>
      <c r="KT95" s="55"/>
      <c r="KU95" s="55"/>
      <c r="KV95" s="55"/>
      <c r="KW95" s="55"/>
      <c r="KX95" s="55"/>
      <c r="KY95" s="55"/>
      <c r="KZ95" s="55"/>
      <c r="LA95" s="55"/>
      <c r="LB95" s="55"/>
      <c r="LC95" s="55"/>
      <c r="LD95" s="55"/>
      <c r="LE95" s="55"/>
      <c r="LF95" s="55"/>
      <c r="LG95" s="55"/>
      <c r="LH95" s="55"/>
      <c r="LI95" s="55"/>
      <c r="LJ95" s="55"/>
      <c r="LK95" s="55"/>
      <c r="LL95" s="55"/>
      <c r="LM95" s="55"/>
      <c r="LN95" s="55"/>
      <c r="LO95" s="55"/>
      <c r="LP95" s="55"/>
      <c r="LQ95" s="55"/>
      <c r="LR95" s="55"/>
      <c r="LS95" s="55"/>
      <c r="LT95" s="55"/>
      <c r="LU95" s="55"/>
      <c r="LV95" s="55"/>
      <c r="LW95" s="55"/>
      <c r="LX95" s="55"/>
      <c r="LY95" s="55"/>
      <c r="LZ95" s="55"/>
      <c r="MA95" s="55"/>
      <c r="MB95" s="55"/>
      <c r="MC95" s="55"/>
      <c r="MD95" s="55"/>
      <c r="ME95" s="55"/>
      <c r="MF95" s="55"/>
      <c r="MG95" s="55"/>
      <c r="MH95" s="55"/>
      <c r="MI95" s="55"/>
      <c r="MJ95" s="55"/>
      <c r="MK95" s="55"/>
      <c r="ML95" s="55"/>
      <c r="MM95" s="55"/>
      <c r="MN95" s="55"/>
      <c r="MO95" s="55"/>
      <c r="MP95" s="55"/>
      <c r="MQ95" s="55"/>
      <c r="MR95" s="55"/>
      <c r="MS95" s="55"/>
      <c r="MT95" s="55"/>
      <c r="MU95" s="55"/>
      <c r="MV95" s="55"/>
      <c r="MW95" s="55"/>
      <c r="MX95" s="55"/>
      <c r="MY95" s="55"/>
      <c r="MZ95" s="55"/>
      <c r="NA95" s="55"/>
      <c r="NB95" s="55"/>
      <c r="NC95" s="55"/>
      <c r="ND95" s="55"/>
      <c r="NE95" s="55"/>
      <c r="NF95" s="55"/>
      <c r="NG95" s="55"/>
      <c r="NH95" s="55"/>
      <c r="NI95" s="55"/>
      <c r="NJ95" s="55"/>
      <c r="NK95" s="55"/>
      <c r="NL95" s="55"/>
      <c r="NM95" s="55"/>
      <c r="NN95" s="55"/>
      <c r="NO95" s="55"/>
      <c r="NP95" s="55"/>
      <c r="NQ95" s="55"/>
      <c r="NR95" s="55"/>
      <c r="NS95" s="55"/>
      <c r="NT95" s="55"/>
      <c r="NU95" s="55"/>
      <c r="NV95" s="55"/>
      <c r="NW95" s="55"/>
      <c r="NX95" s="55"/>
      <c r="NY95" s="55"/>
      <c r="NZ95" s="55"/>
      <c r="OA95" s="55"/>
      <c r="OB95" s="55"/>
      <c r="OC95" s="55"/>
      <c r="OD95" s="55"/>
      <c r="OE95" s="55"/>
      <c r="OF95" s="55"/>
      <c r="OG95" s="55"/>
      <c r="OH95" s="55"/>
      <c r="OI95" s="55"/>
      <c r="OJ95" s="55"/>
      <c r="OK95" s="55"/>
      <c r="OL95" s="55"/>
      <c r="OM95" s="55"/>
      <c r="ON95" s="55"/>
      <c r="OO95" s="55"/>
      <c r="OP95" s="55"/>
      <c r="OQ95" s="55"/>
      <c r="OR95" s="55"/>
      <c r="OS95" s="55"/>
      <c r="OT95" s="55"/>
      <c r="OU95" s="55"/>
      <c r="OV95" s="55"/>
      <c r="OW95" s="55"/>
      <c r="OX95" s="55"/>
      <c r="OY95" s="55"/>
      <c r="OZ95" s="55"/>
      <c r="PA95" s="55"/>
      <c r="PB95" s="55"/>
      <c r="PC95" s="55"/>
      <c r="PD95" s="55"/>
      <c r="PE95" s="55"/>
      <c r="PF95" s="55"/>
      <c r="PG95" s="55"/>
      <c r="PH95" s="55"/>
      <c r="PI95" s="55"/>
      <c r="PJ95" s="55"/>
      <c r="PK95" s="55"/>
      <c r="PL95" s="55"/>
      <c r="PM95" s="55"/>
      <c r="PN95" s="55"/>
      <c r="PO95" s="55"/>
      <c r="PP95" s="55"/>
      <c r="PQ95" s="55"/>
      <c r="PR95" s="55"/>
      <c r="PS95" s="55"/>
      <c r="PT95" s="55"/>
      <c r="PU95" s="55"/>
      <c r="PV95" s="55"/>
      <c r="PW95" s="55"/>
      <c r="PX95" s="55"/>
      <c r="PY95" s="55"/>
      <c r="PZ95" s="55"/>
      <c r="QA95" s="55"/>
      <c r="QB95" s="55"/>
      <c r="QC95" s="55"/>
      <c r="QD95" s="55"/>
      <c r="QE95" s="55"/>
      <c r="QF95" s="55"/>
      <c r="QG95" s="55"/>
      <c r="QH95" s="55"/>
      <c r="QI95" s="55"/>
      <c r="QJ95" s="55"/>
      <c r="QK95" s="55"/>
      <c r="QL95" s="55"/>
      <c r="QM95" s="55"/>
      <c r="QN95" s="55"/>
      <c r="QO95" s="55"/>
      <c r="QP95" s="55"/>
      <c r="QQ95" s="55"/>
      <c r="QR95" s="55"/>
      <c r="QS95" s="55"/>
      <c r="QT95" s="55"/>
      <c r="QU95" s="55"/>
      <c r="QV95" s="55"/>
      <c r="QW95" s="55"/>
      <c r="QX95" s="55"/>
      <c r="QY95" s="55"/>
      <c r="QZ95" s="55"/>
      <c r="RA95" s="55"/>
      <c r="RB95" s="55"/>
      <c r="RC95" s="55"/>
      <c r="RD95" s="55"/>
      <c r="RE95" s="55"/>
      <c r="RF95" s="55"/>
      <c r="RG95" s="55"/>
      <c r="RH95" s="55"/>
      <c r="RI95" s="55"/>
      <c r="RJ95" s="55"/>
      <c r="RK95" s="55"/>
      <c r="RL95" s="55"/>
      <c r="RM95" s="55"/>
      <c r="RN95" s="55"/>
      <c r="RO95" s="55"/>
      <c r="RP95" s="55"/>
      <c r="RQ95" s="55"/>
      <c r="RR95" s="55"/>
      <c r="RS95" s="55"/>
      <c r="RT95" s="55"/>
      <c r="RU95" s="55"/>
      <c r="RV95" s="55"/>
      <c r="RW95" s="55"/>
      <c r="RX95" s="55"/>
      <c r="RY95" s="55"/>
      <c r="RZ95" s="55"/>
      <c r="SA95" s="55"/>
      <c r="SB95" s="55"/>
      <c r="SC95" s="55"/>
      <c r="SD95" s="55"/>
      <c r="SE95" s="55"/>
      <c r="SF95" s="55"/>
      <c r="SG95" s="55"/>
      <c r="SH95" s="55"/>
      <c r="SI95" s="55"/>
      <c r="SJ95" s="55"/>
      <c r="SK95" s="55"/>
      <c r="SL95" s="55"/>
      <c r="SM95" s="55"/>
      <c r="SN95" s="55"/>
      <c r="SO95" s="55"/>
      <c r="SP95" s="55"/>
      <c r="SQ95" s="55"/>
      <c r="SR95" s="55"/>
      <c r="SS95" s="55"/>
      <c r="ST95" s="55"/>
      <c r="SU95" s="55"/>
      <c r="SV95" s="55"/>
      <c r="SW95" s="55"/>
      <c r="SX95" s="55"/>
      <c r="SY95" s="55"/>
      <c r="SZ95" s="55"/>
      <c r="TA95" s="55"/>
      <c r="TB95" s="55"/>
      <c r="TC95" s="55"/>
      <c r="TD95" s="55"/>
      <c r="TE95" s="55"/>
      <c r="TF95" s="55"/>
      <c r="TG95" s="55"/>
      <c r="TH95" s="55"/>
      <c r="TI95" s="55"/>
      <c r="TJ95" s="55"/>
      <c r="TK95" s="55"/>
      <c r="TL95" s="55"/>
      <c r="TM95" s="55"/>
      <c r="TN95" s="55"/>
      <c r="TO95" s="55"/>
      <c r="TP95" s="55"/>
      <c r="TQ95" s="55"/>
      <c r="TR95" s="55"/>
      <c r="TS95" s="55"/>
      <c r="TT95" s="55"/>
      <c r="TU95" s="55"/>
      <c r="TV95" s="55"/>
      <c r="TW95" s="55"/>
      <c r="TX95" s="55"/>
      <c r="TY95" s="55"/>
      <c r="TZ95" s="55"/>
      <c r="UA95" s="55"/>
      <c r="UB95" s="55"/>
      <c r="UC95" s="55"/>
      <c r="UD95" s="55"/>
      <c r="UE95" s="55"/>
      <c r="UF95" s="55"/>
      <c r="UG95" s="55"/>
      <c r="UH95" s="55"/>
      <c r="UI95" s="55"/>
      <c r="UJ95" s="55"/>
      <c r="UK95" s="55"/>
      <c r="UL95" s="55"/>
      <c r="UM95" s="55"/>
      <c r="UN95" s="55"/>
      <c r="UO95" s="55"/>
      <c r="UP95" s="55"/>
      <c r="UQ95" s="55"/>
      <c r="UR95" s="55"/>
      <c r="US95" s="55"/>
      <c r="UT95" s="55"/>
      <c r="UU95" s="55"/>
      <c r="UV95" s="55"/>
      <c r="UW95" s="55"/>
      <c r="UX95" s="55"/>
      <c r="UY95" s="55"/>
      <c r="UZ95" s="55"/>
      <c r="VA95" s="55"/>
      <c r="VB95" s="55"/>
      <c r="VC95" s="55"/>
      <c r="VD95" s="55"/>
      <c r="VE95" s="55"/>
      <c r="VF95" s="55"/>
      <c r="VG95" s="55"/>
      <c r="VH95" s="55"/>
      <c r="VI95" s="55"/>
      <c r="VJ95" s="55"/>
      <c r="VK95" s="55"/>
      <c r="VL95" s="55"/>
      <c r="VM95" s="55"/>
      <c r="VN95" s="55"/>
      <c r="VO95" s="55"/>
      <c r="VP95" s="55"/>
      <c r="VQ95" s="55"/>
      <c r="VR95" s="55"/>
      <c r="VS95" s="55"/>
      <c r="VT95" s="55"/>
      <c r="VU95" s="55"/>
      <c r="VV95" s="55"/>
      <c r="VW95" s="55"/>
      <c r="VX95" s="55"/>
      <c r="VY95" s="55"/>
      <c r="VZ95" s="55"/>
      <c r="WA95" s="55"/>
      <c r="WB95" s="55"/>
      <c r="WC95" s="55"/>
      <c r="WD95" s="55"/>
      <c r="WE95" s="55"/>
      <c r="WF95" s="55"/>
      <c r="WG95" s="55"/>
      <c r="WH95" s="55"/>
      <c r="WI95" s="55"/>
      <c r="WJ95" s="55"/>
      <c r="WK95" s="55"/>
      <c r="WL95" s="55"/>
      <c r="WM95" s="55"/>
      <c r="WN95" s="55"/>
      <c r="WO95" s="55"/>
      <c r="WP95" s="55"/>
      <c r="WQ95" s="55"/>
      <c r="WR95" s="55"/>
      <c r="WS95" s="55"/>
      <c r="WT95" s="55"/>
      <c r="WU95" s="55"/>
      <c r="WV95" s="55"/>
      <c r="WW95" s="55"/>
      <c r="WX95" s="55"/>
      <c r="WY95" s="55"/>
      <c r="WZ95" s="55"/>
      <c r="XA95" s="55"/>
      <c r="XB95" s="55"/>
      <c r="XC95" s="55"/>
      <c r="XD95" s="55"/>
      <c r="XE95" s="55"/>
      <c r="XF95" s="55"/>
      <c r="XG95" s="55"/>
      <c r="XH95" s="55"/>
      <c r="XI95" s="55"/>
      <c r="XJ95" s="55"/>
      <c r="XK95" s="55"/>
      <c r="XL95" s="55"/>
      <c r="XM95" s="55"/>
      <c r="XN95" s="55"/>
      <c r="XO95" s="55"/>
      <c r="XP95" s="55"/>
      <c r="XQ95" s="55"/>
      <c r="XR95" s="55"/>
      <c r="XS95" s="55"/>
      <c r="XT95" s="55"/>
      <c r="XU95" s="55"/>
      <c r="XV95" s="55"/>
      <c r="XW95" s="55"/>
      <c r="XX95" s="55"/>
      <c r="XY95" s="55"/>
      <c r="XZ95" s="55"/>
      <c r="YA95" s="55"/>
      <c r="YB95" s="55"/>
      <c r="YC95" s="55"/>
      <c r="YD95" s="55"/>
      <c r="YE95" s="55"/>
      <c r="YF95" s="55"/>
      <c r="YG95" s="55"/>
      <c r="YH95" s="55"/>
      <c r="YI95" s="55"/>
      <c r="YJ95" s="55"/>
      <c r="YK95" s="55"/>
      <c r="YL95" s="55"/>
      <c r="YM95" s="55"/>
      <c r="YN95" s="55"/>
      <c r="YO95" s="55"/>
      <c r="YP95" s="55"/>
      <c r="YQ95" s="55"/>
      <c r="YR95" s="55"/>
      <c r="YS95" s="55"/>
      <c r="YT95" s="55"/>
      <c r="YU95" s="55"/>
      <c r="YV95" s="55"/>
      <c r="YW95" s="55"/>
      <c r="YX95" s="55"/>
      <c r="YY95" s="55"/>
      <c r="YZ95" s="55"/>
      <c r="ZA95" s="55"/>
      <c r="ZB95" s="55"/>
      <c r="ZC95" s="55"/>
      <c r="ZD95" s="55"/>
      <c r="ZE95" s="55"/>
      <c r="ZF95" s="55"/>
      <c r="ZG95" s="55"/>
      <c r="ZH95" s="55"/>
      <c r="ZI95" s="55"/>
      <c r="ZJ95" s="55"/>
      <c r="ZK95" s="55"/>
      <c r="ZL95" s="55"/>
      <c r="ZM95" s="55"/>
      <c r="ZN95" s="55"/>
      <c r="ZO95" s="55"/>
      <c r="ZP95" s="55"/>
      <c r="ZQ95" s="55"/>
      <c r="ZR95" s="55"/>
      <c r="ZS95" s="55"/>
      <c r="ZT95" s="55"/>
      <c r="ZU95" s="55"/>
      <c r="ZV95" s="55"/>
      <c r="ZW95" s="55"/>
      <c r="ZX95" s="55"/>
      <c r="ZY95" s="55"/>
      <c r="ZZ95" s="55"/>
      <c r="AAA95" s="55"/>
      <c r="AAB95" s="55"/>
      <c r="AAC95" s="55"/>
      <c r="AAD95" s="55"/>
      <c r="AAE95" s="55"/>
      <c r="AAF95" s="55"/>
      <c r="AAG95" s="55"/>
      <c r="AAH95" s="55"/>
      <c r="AAI95" s="55"/>
      <c r="AAJ95" s="55"/>
      <c r="AAK95" s="55"/>
      <c r="AAL95" s="55"/>
      <c r="AAM95" s="55"/>
      <c r="AAN95" s="55"/>
      <c r="AAO95" s="55"/>
      <c r="AAP95" s="55"/>
      <c r="AAQ95" s="55"/>
      <c r="AAR95" s="55"/>
      <c r="AAS95" s="55"/>
      <c r="AAT95" s="55"/>
      <c r="AAU95" s="55"/>
      <c r="AAV95" s="55"/>
      <c r="AAW95" s="55"/>
      <c r="AAX95" s="55"/>
      <c r="AAY95" s="55"/>
      <c r="AAZ95" s="55"/>
      <c r="ABA95" s="55"/>
      <c r="ABB95" s="55"/>
      <c r="ABC95" s="55"/>
      <c r="ABD95" s="55"/>
      <c r="ABE95" s="55"/>
      <c r="ABF95" s="55"/>
      <c r="ABG95" s="55"/>
      <c r="ABH95" s="55"/>
      <c r="ABI95" s="55"/>
      <c r="ABJ95" s="55"/>
      <c r="ABK95" s="55"/>
      <c r="ABL95" s="55"/>
      <c r="ABM95" s="55"/>
      <c r="ABN95" s="55"/>
      <c r="ABO95" s="55"/>
      <c r="ABP95" s="55"/>
      <c r="ABQ95" s="55"/>
      <c r="ABR95" s="55"/>
      <c r="ABS95" s="55"/>
      <c r="ABT95" s="55"/>
      <c r="ABU95" s="55"/>
      <c r="ABV95" s="55"/>
      <c r="ABW95" s="55"/>
      <c r="ABX95" s="55"/>
      <c r="ABY95" s="55"/>
      <c r="ABZ95" s="55"/>
      <c r="ACA95" s="55"/>
      <c r="ACB95" s="55"/>
      <c r="ACC95" s="55"/>
      <c r="ACD95" s="55"/>
      <c r="ACE95" s="55"/>
      <c r="ACF95" s="55"/>
      <c r="ACG95" s="55"/>
      <c r="ACH95" s="55"/>
      <c r="ACI95" s="55"/>
      <c r="ACJ95" s="55"/>
      <c r="ACK95" s="55"/>
      <c r="ACL95" s="55"/>
      <c r="ACM95" s="55"/>
      <c r="ACN95" s="55"/>
      <c r="ACO95" s="55"/>
      <c r="ACP95" s="55"/>
      <c r="ACQ95" s="55"/>
      <c r="ACR95" s="55"/>
      <c r="ACS95" s="55"/>
      <c r="ACT95" s="55"/>
      <c r="ACU95" s="55"/>
      <c r="ACV95" s="55"/>
      <c r="ACW95" s="55"/>
      <c r="ACX95" s="55"/>
      <c r="ACY95" s="55"/>
      <c r="ACZ95" s="55"/>
      <c r="ADA95" s="55"/>
      <c r="ADB95" s="55"/>
      <c r="ADC95" s="55"/>
      <c r="ADD95" s="55"/>
      <c r="ADE95" s="55"/>
      <c r="ADF95" s="55"/>
      <c r="ADG95" s="55"/>
      <c r="ADH95" s="55"/>
      <c r="ADI95" s="55"/>
      <c r="ADJ95" s="55"/>
      <c r="ADK95" s="55"/>
      <c r="ADL95" s="55"/>
      <c r="ADM95" s="55"/>
      <c r="ADN95" s="55"/>
      <c r="ADO95" s="55"/>
      <c r="ADP95" s="55"/>
      <c r="ADQ95" s="55"/>
      <c r="ADR95" s="55"/>
      <c r="ADS95" s="55"/>
      <c r="ADT95" s="55"/>
      <c r="ADU95" s="55"/>
      <c r="ADV95" s="55"/>
      <c r="ADW95" s="55"/>
      <c r="ADX95" s="55"/>
      <c r="ADY95" s="55"/>
      <c r="ADZ95" s="55"/>
      <c r="AEA95" s="55"/>
      <c r="AEB95" s="55"/>
      <c r="AEC95" s="55"/>
      <c r="AED95" s="55"/>
      <c r="AEE95" s="55"/>
      <c r="AEF95" s="55"/>
      <c r="AEG95" s="55"/>
      <c r="AEH95" s="55"/>
      <c r="AEI95" s="55"/>
      <c r="AEJ95" s="55"/>
      <c r="AEK95" s="55"/>
      <c r="AEL95" s="55"/>
      <c r="AEM95" s="55"/>
      <c r="AEN95" s="55"/>
      <c r="AEO95" s="55"/>
      <c r="AEP95" s="55"/>
      <c r="AEQ95" s="55"/>
      <c r="AER95" s="55"/>
      <c r="AES95" s="55"/>
      <c r="AET95" s="55"/>
      <c r="AEU95" s="55"/>
      <c r="AEV95" s="55"/>
      <c r="AEW95" s="55"/>
      <c r="AEX95" s="55"/>
      <c r="AEY95" s="55"/>
      <c r="AEZ95" s="55"/>
      <c r="AFA95" s="55"/>
      <c r="AFB95" s="55"/>
      <c r="AFC95" s="55"/>
      <c r="AFD95" s="55"/>
      <c r="AFE95" s="55"/>
      <c r="AFF95" s="55"/>
      <c r="AFG95" s="55"/>
      <c r="AFH95" s="55"/>
      <c r="AFI95" s="55"/>
      <c r="AFJ95" s="55"/>
      <c r="AFK95" s="55"/>
      <c r="AFL95" s="55"/>
      <c r="AFM95" s="55"/>
      <c r="AFN95" s="55"/>
      <c r="AFO95" s="55"/>
      <c r="AFP95" s="55"/>
      <c r="AFQ95" s="55"/>
      <c r="AFR95" s="55"/>
      <c r="AFS95" s="55"/>
      <c r="AFT95" s="55"/>
      <c r="AFU95" s="55"/>
      <c r="AFV95" s="55"/>
      <c r="AFW95" s="55"/>
      <c r="AFX95" s="55"/>
      <c r="AFY95" s="55"/>
      <c r="AFZ95" s="55"/>
      <c r="AGA95" s="55"/>
      <c r="AGB95" s="55"/>
      <c r="AGC95" s="55"/>
      <c r="AGD95" s="55"/>
      <c r="AGE95" s="55"/>
      <c r="AGF95" s="55"/>
      <c r="AGG95" s="55"/>
      <c r="AGH95" s="55"/>
      <c r="AGI95" s="55"/>
      <c r="AGJ95" s="55"/>
      <c r="AGK95" s="55"/>
      <c r="AGL95" s="55"/>
      <c r="AGM95" s="55"/>
      <c r="AGN95" s="55"/>
      <c r="AGO95" s="55"/>
      <c r="AGP95" s="55"/>
      <c r="AGQ95" s="55"/>
      <c r="AGR95" s="55"/>
      <c r="AGS95" s="55"/>
      <c r="AGT95" s="55"/>
      <c r="AGU95" s="55"/>
      <c r="AGV95" s="55"/>
      <c r="AGW95" s="55"/>
      <c r="AGX95" s="55"/>
      <c r="AGY95" s="55"/>
      <c r="AGZ95" s="55"/>
      <c r="AHA95" s="55"/>
      <c r="AHB95" s="55"/>
      <c r="AHC95" s="55"/>
      <c r="AHD95" s="55"/>
      <c r="AHE95" s="55"/>
      <c r="AHF95" s="55"/>
      <c r="AHG95" s="55"/>
      <c r="AHH95" s="55"/>
      <c r="AHI95" s="55"/>
      <c r="AHJ95" s="55"/>
      <c r="AHK95" s="55"/>
      <c r="AHL95" s="55"/>
      <c r="AHM95" s="55"/>
      <c r="AHN95" s="55"/>
      <c r="AHO95" s="55"/>
      <c r="AHP95" s="55"/>
      <c r="AHQ95" s="55"/>
      <c r="AHR95" s="55"/>
      <c r="AHS95" s="55"/>
      <c r="AHT95" s="55"/>
      <c r="AHU95" s="55"/>
      <c r="AHV95" s="55"/>
      <c r="AHW95" s="55"/>
      <c r="AHX95" s="55"/>
      <c r="AHY95" s="55"/>
      <c r="AHZ95" s="55"/>
      <c r="AIA95" s="55"/>
      <c r="AIB95" s="55"/>
      <c r="AIC95" s="55"/>
      <c r="AID95" s="55"/>
      <c r="AIE95" s="55"/>
      <c r="AIF95" s="55"/>
      <c r="AIG95" s="55"/>
      <c r="AIH95" s="55"/>
      <c r="AII95" s="55"/>
      <c r="AIJ95" s="55"/>
      <c r="AIK95" s="55"/>
      <c r="AIL95" s="55"/>
      <c r="AIM95" s="55"/>
      <c r="AIN95" s="55"/>
      <c r="AIO95" s="55"/>
      <c r="AIP95" s="55"/>
      <c r="AIQ95" s="55"/>
      <c r="AIR95" s="55"/>
      <c r="AIS95" s="55"/>
      <c r="AIT95" s="55"/>
      <c r="AIU95" s="55"/>
      <c r="AIV95" s="55"/>
      <c r="AIW95" s="55"/>
      <c r="AIX95" s="55"/>
      <c r="AIY95" s="55"/>
      <c r="AIZ95" s="55"/>
      <c r="AJA95" s="55"/>
      <c r="AJB95" s="55"/>
      <c r="AJC95" s="55"/>
      <c r="AJD95" s="55"/>
      <c r="AJE95" s="55"/>
      <c r="AJF95" s="55"/>
      <c r="AJG95" s="55"/>
      <c r="AJH95" s="55"/>
      <c r="AJI95" s="55"/>
      <c r="AJJ95" s="55"/>
      <c r="AJK95" s="55"/>
      <c r="AJL95" s="55"/>
      <c r="AJM95" s="55"/>
      <c r="AJN95" s="55"/>
      <c r="AJO95" s="55"/>
      <c r="AJP95" s="55"/>
      <c r="AJQ95" s="55"/>
      <c r="AJR95" s="55"/>
      <c r="AJS95" s="55"/>
      <c r="AJT95" s="55"/>
      <c r="AJU95" s="55"/>
      <c r="AJV95" s="55"/>
      <c r="AJW95" s="55"/>
      <c r="AJX95" s="55"/>
      <c r="AJY95" s="55"/>
      <c r="AJZ95" s="55"/>
      <c r="AKA95" s="55"/>
      <c r="AKB95" s="55"/>
      <c r="AKC95" s="55"/>
      <c r="AKD95" s="55"/>
      <c r="AKE95" s="55"/>
      <c r="AKF95" s="55"/>
      <c r="AKG95" s="55"/>
      <c r="AKH95" s="55"/>
      <c r="AKI95" s="55"/>
      <c r="AKJ95" s="55"/>
      <c r="AKK95" s="55"/>
      <c r="AKL95" s="55"/>
      <c r="AKM95" s="55"/>
      <c r="AKN95" s="55"/>
      <c r="AKO95" s="55"/>
      <c r="AKP95" s="55"/>
      <c r="AKQ95" s="55"/>
      <c r="AKR95" s="55"/>
      <c r="AKS95" s="55"/>
      <c r="AKT95" s="55"/>
      <c r="AKU95" s="55"/>
      <c r="AKV95" s="55"/>
      <c r="AKW95" s="55"/>
      <c r="AKX95" s="55"/>
      <c r="AKY95" s="55"/>
      <c r="AKZ95" s="55"/>
      <c r="ALA95" s="55"/>
      <c r="ALB95" s="55"/>
      <c r="ALC95" s="55"/>
      <c r="ALD95" s="55"/>
      <c r="ALE95" s="55"/>
      <c r="ALF95" s="55"/>
      <c r="ALG95" s="55"/>
      <c r="ALH95" s="55"/>
      <c r="ALI95" s="55"/>
      <c r="ALJ95" s="55"/>
      <c r="ALK95" s="55"/>
      <c r="ALL95" s="55"/>
      <c r="ALM95" s="55"/>
      <c r="ALN95" s="55"/>
      <c r="ALO95" s="55"/>
      <c r="ALP95" s="55"/>
      <c r="ALQ95" s="55"/>
      <c r="ALR95" s="55"/>
      <c r="ALS95" s="55"/>
      <c r="ALT95" s="55"/>
      <c r="ALU95" s="55"/>
      <c r="ALV95" s="55"/>
      <c r="ALW95" s="55"/>
      <c r="ALX95" s="55"/>
      <c r="ALY95" s="55"/>
      <c r="ALZ95" s="55"/>
      <c r="AMA95" s="55"/>
      <c r="AMB95" s="55"/>
      <c r="AMC95" s="55"/>
      <c r="AMD95" s="55"/>
      <c r="AME95" s="55"/>
      <c r="AMF95" s="55"/>
      <c r="AMG95" s="55"/>
      <c r="AMH95" s="55"/>
      <c r="AMI95" s="55"/>
      <c r="AMJ95" s="55"/>
      <c r="AMK95" s="55"/>
      <c r="AML95" s="55"/>
      <c r="AMM95" s="55"/>
      <c r="AMN95" s="55"/>
      <c r="AMO95" s="55"/>
      <c r="AMP95" s="55"/>
      <c r="AMQ95" s="55"/>
      <c r="AMR95" s="55"/>
      <c r="AMS95" s="55"/>
      <c r="AMT95" s="55"/>
      <c r="AMU95" s="55"/>
      <c r="AMV95" s="55"/>
      <c r="AMW95" s="55"/>
      <c r="AMX95" s="55"/>
      <c r="AMY95" s="55"/>
      <c r="AMZ95" s="55"/>
      <c r="ANA95" s="55"/>
      <c r="ANB95" s="55"/>
      <c r="ANC95" s="55"/>
      <c r="AND95" s="55"/>
      <c r="ANE95" s="55"/>
      <c r="ANF95" s="55"/>
      <c r="ANG95" s="55"/>
      <c r="ANH95" s="55"/>
      <c r="ANI95" s="55"/>
      <c r="ANJ95" s="55"/>
      <c r="ANK95" s="55"/>
      <c r="ANL95" s="55"/>
      <c r="ANM95" s="55"/>
      <c r="ANN95" s="55"/>
      <c r="ANO95" s="55"/>
      <c r="ANP95" s="55"/>
      <c r="ANQ95" s="55"/>
      <c r="ANR95" s="55"/>
      <c r="ANS95" s="55"/>
      <c r="ANT95" s="55"/>
      <c r="ANU95" s="55"/>
      <c r="ANV95" s="55"/>
      <c r="ANW95" s="55"/>
      <c r="ANX95" s="55"/>
      <c r="ANY95" s="55"/>
      <c r="ANZ95" s="55"/>
      <c r="AOA95" s="55"/>
      <c r="AOB95" s="55"/>
      <c r="AOC95" s="55"/>
      <c r="AOD95" s="55"/>
      <c r="AOE95" s="55"/>
      <c r="AOF95" s="55"/>
      <c r="AOG95" s="55"/>
      <c r="AOH95" s="55"/>
      <c r="AOI95" s="55"/>
      <c r="AOJ95" s="55"/>
      <c r="AOK95" s="55"/>
      <c r="AOL95" s="55"/>
      <c r="AOM95" s="55"/>
      <c r="AON95" s="55"/>
      <c r="AOO95" s="55"/>
      <c r="AOP95" s="55"/>
      <c r="AOQ95" s="55"/>
      <c r="AOR95" s="55"/>
      <c r="AOS95" s="55"/>
      <c r="AOT95" s="55"/>
      <c r="AOU95" s="55"/>
      <c r="AOV95" s="55"/>
      <c r="AOW95" s="55"/>
      <c r="AOX95" s="55"/>
      <c r="AOY95" s="55"/>
      <c r="AOZ95" s="55"/>
      <c r="APA95" s="55"/>
      <c r="APB95" s="55"/>
      <c r="APC95" s="55"/>
      <c r="APD95" s="55"/>
      <c r="APE95" s="55"/>
      <c r="APF95" s="55"/>
      <c r="APG95" s="55"/>
      <c r="APH95" s="55"/>
      <c r="API95" s="55"/>
      <c r="APJ95" s="55"/>
      <c r="APK95" s="55"/>
      <c r="APL95" s="55"/>
      <c r="APM95" s="55"/>
      <c r="APN95" s="55"/>
      <c r="APO95" s="55"/>
      <c r="APP95" s="55"/>
      <c r="APQ95" s="55"/>
      <c r="APR95" s="55"/>
      <c r="APS95" s="55"/>
      <c r="APT95" s="55"/>
      <c r="APU95" s="55"/>
      <c r="APV95" s="55"/>
      <c r="APW95" s="55"/>
      <c r="APX95" s="55"/>
      <c r="APY95" s="55"/>
      <c r="APZ95" s="55"/>
      <c r="AQA95" s="55"/>
      <c r="AQB95" s="55"/>
      <c r="AQC95" s="55"/>
      <c r="AQD95" s="55"/>
      <c r="AQE95" s="55"/>
      <c r="AQF95" s="55"/>
      <c r="AQG95" s="55"/>
      <c r="AQH95" s="55"/>
      <c r="AQI95" s="55"/>
      <c r="AQJ95" s="55"/>
      <c r="AQK95" s="55"/>
      <c r="AQL95" s="55"/>
      <c r="AQM95" s="55"/>
      <c r="AQN95" s="55"/>
      <c r="AQO95" s="55"/>
      <c r="AQP95" s="55"/>
      <c r="AQQ95" s="55"/>
      <c r="AQR95" s="55"/>
      <c r="AQS95" s="55"/>
      <c r="AQT95" s="55"/>
      <c r="AQU95" s="55"/>
      <c r="AQV95" s="55"/>
      <c r="AQW95" s="55"/>
      <c r="AQX95" s="55"/>
      <c r="AQY95" s="55"/>
      <c r="AQZ95" s="55"/>
      <c r="ARA95" s="55"/>
      <c r="ARB95" s="55"/>
      <c r="ARC95" s="55"/>
      <c r="ARD95" s="55"/>
      <c r="ARE95" s="55"/>
      <c r="ARF95" s="55"/>
      <c r="ARG95" s="55"/>
      <c r="ARH95" s="55"/>
      <c r="ARI95" s="55"/>
      <c r="ARJ95" s="55"/>
      <c r="ARK95" s="55"/>
      <c r="ARL95" s="55"/>
      <c r="ARM95" s="55"/>
      <c r="ARN95" s="55"/>
      <c r="ARO95" s="55"/>
      <c r="ARP95" s="55"/>
      <c r="ARQ95" s="55"/>
      <c r="ARR95" s="55"/>
      <c r="ARS95" s="55"/>
      <c r="ART95" s="55"/>
      <c r="ARU95" s="55"/>
      <c r="ARV95" s="55"/>
      <c r="ARW95" s="55"/>
      <c r="ARX95" s="55"/>
      <c r="ARY95" s="55"/>
      <c r="ARZ95" s="55"/>
      <c r="ASA95" s="55"/>
      <c r="ASB95" s="55"/>
      <c r="ASC95" s="55"/>
      <c r="ASD95" s="55"/>
      <c r="ASE95" s="55"/>
      <c r="ASF95" s="55"/>
      <c r="ASG95" s="55"/>
      <c r="ASH95" s="55"/>
      <c r="ASI95" s="55"/>
      <c r="ASJ95" s="55"/>
      <c r="ASK95" s="55"/>
      <c r="ASL95" s="55"/>
      <c r="ASM95" s="55"/>
      <c r="ASN95" s="55"/>
      <c r="ASO95" s="55"/>
      <c r="ASP95" s="55"/>
      <c r="ASQ95" s="55"/>
      <c r="ASR95" s="55"/>
      <c r="ASS95" s="55"/>
      <c r="AST95" s="55"/>
      <c r="ASU95" s="55"/>
      <c r="ASV95" s="55"/>
      <c r="ASW95" s="55"/>
      <c r="ASX95" s="55"/>
      <c r="ASY95" s="55"/>
      <c r="ASZ95" s="55"/>
      <c r="ATA95" s="55"/>
      <c r="ATB95" s="55"/>
      <c r="ATC95" s="55"/>
      <c r="ATD95" s="55"/>
      <c r="ATE95" s="55"/>
      <c r="ATF95" s="55"/>
      <c r="ATG95" s="55"/>
      <c r="ATH95" s="55"/>
      <c r="ATI95" s="55"/>
      <c r="ATJ95" s="55"/>
      <c r="ATK95" s="55"/>
      <c r="ATL95" s="55"/>
      <c r="ATM95" s="55"/>
      <c r="ATN95" s="55"/>
      <c r="ATO95" s="55"/>
      <c r="ATP95" s="55"/>
      <c r="ATQ95" s="55"/>
      <c r="ATR95" s="55"/>
      <c r="ATS95" s="55"/>
      <c r="ATT95" s="55"/>
      <c r="ATU95" s="55"/>
      <c r="ATV95" s="55"/>
      <c r="ATW95" s="55"/>
      <c r="ATX95" s="55"/>
      <c r="ATY95" s="55"/>
      <c r="ATZ95" s="55"/>
      <c r="AUA95" s="55"/>
      <c r="AUB95" s="55"/>
      <c r="AUC95" s="55"/>
      <c r="AUD95" s="55"/>
      <c r="AUE95" s="55"/>
      <c r="AUF95" s="55"/>
      <c r="AUG95" s="55"/>
      <c r="AUH95" s="55"/>
      <c r="AUI95" s="55"/>
      <c r="AUJ95" s="55"/>
      <c r="AUK95" s="55"/>
      <c r="AUL95" s="55"/>
      <c r="AUM95" s="55"/>
      <c r="AUN95" s="55"/>
      <c r="AUO95" s="55"/>
      <c r="AUP95" s="55"/>
      <c r="AUQ95" s="55"/>
      <c r="AUR95" s="55"/>
      <c r="AUS95" s="55"/>
      <c r="AUT95" s="55"/>
      <c r="AUU95" s="55"/>
      <c r="AUV95" s="55"/>
      <c r="AUW95" s="55"/>
      <c r="AUX95" s="55"/>
      <c r="AUY95" s="55"/>
      <c r="AUZ95" s="55"/>
      <c r="AVA95" s="55"/>
      <c r="AVB95" s="55"/>
      <c r="AVC95" s="55"/>
      <c r="AVD95" s="55"/>
      <c r="AVE95" s="55"/>
      <c r="AVF95" s="55"/>
      <c r="AVG95" s="55"/>
      <c r="AVH95" s="55"/>
      <c r="AVI95" s="55"/>
      <c r="AVJ95" s="55"/>
      <c r="AVK95" s="55"/>
      <c r="AVL95" s="55"/>
      <c r="AVM95" s="55"/>
      <c r="AVN95" s="55"/>
      <c r="AVO95" s="55"/>
      <c r="AVP95" s="55"/>
      <c r="AVQ95" s="55"/>
      <c r="AVR95" s="55"/>
      <c r="AVS95" s="55"/>
      <c r="AVT95" s="55"/>
      <c r="AVU95" s="55"/>
      <c r="AVV95" s="55"/>
      <c r="AVW95" s="55"/>
      <c r="AVX95" s="55"/>
      <c r="AVY95" s="55"/>
      <c r="AVZ95" s="55"/>
      <c r="AWA95" s="55"/>
      <c r="AWB95" s="55"/>
      <c r="AWC95" s="55"/>
      <c r="AWD95" s="55"/>
      <c r="AWE95" s="55"/>
      <c r="AWF95" s="55"/>
      <c r="AWG95" s="55"/>
      <c r="AWH95" s="55"/>
      <c r="AWI95" s="55"/>
      <c r="AWJ95" s="55"/>
      <c r="AWK95" s="55"/>
      <c r="AWL95" s="55"/>
      <c r="AWM95" s="55"/>
      <c r="AWN95" s="55"/>
      <c r="AWO95" s="55"/>
      <c r="AWP95" s="55"/>
      <c r="AWQ95" s="55"/>
      <c r="AWR95" s="55"/>
      <c r="AWS95" s="55"/>
      <c r="AWT95" s="55"/>
      <c r="AWU95" s="55"/>
      <c r="AWV95" s="55"/>
      <c r="AWW95" s="55"/>
      <c r="AWX95" s="55"/>
      <c r="AWY95" s="55"/>
      <c r="AWZ95" s="55"/>
      <c r="AXA95" s="55"/>
      <c r="AXB95" s="55"/>
      <c r="AXC95" s="55"/>
      <c r="AXD95" s="55"/>
      <c r="AXE95" s="55"/>
      <c r="AXF95" s="55"/>
      <c r="AXG95" s="55"/>
      <c r="AXH95" s="55"/>
      <c r="AXI95" s="55"/>
      <c r="AXJ95" s="55"/>
      <c r="AXK95" s="55"/>
      <c r="AXL95" s="55"/>
      <c r="AXM95" s="55"/>
      <c r="AXN95" s="55"/>
      <c r="AXO95" s="55"/>
      <c r="AXP95" s="55"/>
      <c r="AXQ95" s="55"/>
      <c r="AXR95" s="55"/>
      <c r="AXS95" s="55"/>
      <c r="AXT95" s="55"/>
      <c r="AXU95" s="55"/>
      <c r="AXV95" s="55"/>
      <c r="AXW95" s="55"/>
      <c r="AXX95" s="55"/>
      <c r="AXY95" s="55"/>
      <c r="AXZ95" s="55"/>
      <c r="AYA95" s="55"/>
      <c r="AYB95" s="55"/>
      <c r="AYC95" s="55"/>
      <c r="AYD95" s="55"/>
      <c r="AYE95" s="55"/>
      <c r="AYF95" s="55"/>
      <c r="AYG95" s="55"/>
      <c r="AYH95" s="55"/>
      <c r="AYI95" s="55"/>
      <c r="AYJ95" s="55"/>
      <c r="AYK95" s="55"/>
      <c r="AYL95" s="55"/>
      <c r="AYM95" s="55"/>
      <c r="AYN95" s="55"/>
      <c r="AYO95" s="55"/>
      <c r="AYP95" s="55"/>
      <c r="AYQ95" s="55"/>
      <c r="AYR95" s="55"/>
      <c r="AYS95" s="55"/>
      <c r="AYT95" s="55"/>
      <c r="AYU95" s="55"/>
      <c r="AYV95" s="55"/>
      <c r="AYW95" s="55"/>
      <c r="AYX95" s="55"/>
      <c r="AYY95" s="55"/>
      <c r="AYZ95" s="55"/>
      <c r="AZA95" s="55"/>
      <c r="AZB95" s="55"/>
      <c r="AZC95" s="55"/>
      <c r="AZD95" s="55"/>
      <c r="AZE95" s="55"/>
      <c r="AZF95" s="55"/>
      <c r="AZG95" s="55"/>
      <c r="AZH95" s="55"/>
      <c r="AZI95" s="55"/>
      <c r="AZJ95" s="55"/>
      <c r="AZK95" s="55"/>
      <c r="AZL95" s="55"/>
      <c r="AZM95" s="55"/>
      <c r="AZN95" s="55"/>
      <c r="AZO95" s="55"/>
      <c r="AZP95" s="55"/>
      <c r="AZQ95" s="55"/>
      <c r="AZR95" s="55"/>
      <c r="AZS95" s="55"/>
      <c r="AZT95" s="55"/>
      <c r="AZU95" s="55"/>
      <c r="AZV95" s="55"/>
      <c r="AZW95" s="55"/>
      <c r="AZX95" s="55"/>
      <c r="AZY95" s="55"/>
      <c r="AZZ95" s="55"/>
      <c r="BAA95" s="55"/>
      <c r="BAB95" s="55"/>
      <c r="BAC95" s="55"/>
      <c r="BAD95" s="55"/>
      <c r="BAE95" s="55"/>
      <c r="BAF95" s="55"/>
      <c r="BAG95" s="55"/>
      <c r="BAH95" s="55"/>
      <c r="BAI95" s="55"/>
      <c r="BAJ95" s="55"/>
      <c r="BAK95" s="55"/>
      <c r="BAL95" s="55"/>
      <c r="BAM95" s="55"/>
      <c r="BAN95" s="55"/>
      <c r="BAO95" s="55"/>
      <c r="BAP95" s="55"/>
      <c r="BAQ95" s="55"/>
      <c r="BAR95" s="55"/>
      <c r="BAS95" s="55"/>
      <c r="BAT95" s="55"/>
      <c r="BAU95" s="55"/>
      <c r="BAV95" s="55"/>
      <c r="BAW95" s="55"/>
      <c r="BAX95" s="55"/>
      <c r="BAY95" s="55"/>
      <c r="BAZ95" s="55"/>
      <c r="BBA95" s="55"/>
      <c r="BBB95" s="55"/>
      <c r="BBC95" s="55"/>
      <c r="BBD95" s="55"/>
      <c r="BBE95" s="55"/>
      <c r="BBF95" s="55"/>
      <c r="BBG95" s="55"/>
      <c r="BBH95" s="55"/>
      <c r="BBI95" s="55"/>
      <c r="BBJ95" s="55"/>
      <c r="BBK95" s="55"/>
      <c r="BBL95" s="55"/>
      <c r="BBM95" s="55"/>
      <c r="BBN95" s="55"/>
      <c r="BBO95" s="55"/>
      <c r="BBP95" s="55"/>
      <c r="BBQ95" s="55"/>
      <c r="BBR95" s="55"/>
      <c r="BBS95" s="55"/>
      <c r="BBT95" s="55"/>
      <c r="BBU95" s="55"/>
      <c r="BBV95" s="55"/>
      <c r="BBW95" s="55"/>
      <c r="BBX95" s="55"/>
      <c r="BBY95" s="55"/>
      <c r="BBZ95" s="55"/>
      <c r="BCA95" s="55"/>
      <c r="BCB95" s="55"/>
      <c r="BCC95" s="55"/>
      <c r="BCD95" s="55"/>
      <c r="BCE95" s="55"/>
      <c r="BCF95" s="55"/>
      <c r="BCG95" s="55"/>
      <c r="BCH95" s="55"/>
      <c r="BCI95" s="55"/>
      <c r="BCJ95" s="55"/>
      <c r="BCK95" s="55"/>
      <c r="BCL95" s="55"/>
      <c r="BCM95" s="55"/>
      <c r="BCN95" s="55"/>
      <c r="BCO95" s="55"/>
      <c r="BCP95" s="55"/>
      <c r="BCQ95" s="55"/>
      <c r="BCR95" s="55"/>
      <c r="BCS95" s="55"/>
      <c r="BCT95" s="55"/>
      <c r="BCU95" s="55"/>
      <c r="BCV95" s="55"/>
      <c r="BCW95" s="55"/>
      <c r="BCX95" s="55"/>
      <c r="BCY95" s="55"/>
      <c r="BCZ95" s="55"/>
      <c r="BDA95" s="55"/>
      <c r="BDB95" s="55"/>
      <c r="BDC95" s="55"/>
      <c r="BDD95" s="55"/>
      <c r="BDE95" s="55"/>
      <c r="BDF95" s="55"/>
      <c r="BDG95" s="55"/>
      <c r="BDH95" s="55"/>
      <c r="BDI95" s="55"/>
      <c r="BDJ95" s="55"/>
      <c r="BDK95" s="55"/>
      <c r="BDL95" s="55"/>
      <c r="BDM95" s="55"/>
      <c r="BDN95" s="55"/>
      <c r="BDO95" s="55"/>
      <c r="BDP95" s="55"/>
      <c r="BDQ95" s="55"/>
      <c r="BDR95" s="55"/>
      <c r="BDS95" s="55"/>
      <c r="BDT95" s="55"/>
      <c r="BDU95" s="55"/>
      <c r="BDV95" s="55"/>
      <c r="BDW95" s="55"/>
      <c r="BDX95" s="55"/>
      <c r="BDY95" s="55"/>
      <c r="BDZ95" s="55"/>
      <c r="BEA95" s="55"/>
      <c r="BEB95" s="55"/>
      <c r="BEC95" s="55"/>
      <c r="BED95" s="55"/>
      <c r="BEE95" s="55"/>
      <c r="BEF95" s="55"/>
      <c r="BEG95" s="55"/>
      <c r="BEH95" s="55"/>
      <c r="BEI95" s="55"/>
      <c r="BEJ95" s="55"/>
      <c r="BEK95" s="55"/>
      <c r="BEL95" s="55"/>
      <c r="BEM95" s="55"/>
      <c r="BEN95" s="55"/>
      <c r="BEO95" s="55"/>
      <c r="BEP95" s="55"/>
      <c r="BEQ95" s="55"/>
      <c r="BER95" s="55"/>
      <c r="BES95" s="55"/>
      <c r="BET95" s="55"/>
      <c r="BEU95" s="55"/>
      <c r="BEV95" s="55"/>
      <c r="BEW95" s="55"/>
      <c r="BEX95" s="55"/>
      <c r="BEY95" s="55"/>
      <c r="BEZ95" s="55"/>
      <c r="BFA95" s="55"/>
      <c r="BFB95" s="55"/>
      <c r="BFC95" s="55"/>
      <c r="BFD95" s="55"/>
      <c r="BFE95" s="55"/>
      <c r="BFF95" s="55"/>
      <c r="BFG95" s="55"/>
      <c r="BFH95" s="55"/>
      <c r="BFI95" s="55"/>
      <c r="BFJ95" s="55"/>
      <c r="BFK95" s="55"/>
      <c r="BFL95" s="55"/>
      <c r="BFM95" s="55"/>
      <c r="BFN95" s="55"/>
      <c r="BFO95" s="55"/>
      <c r="BFP95" s="55"/>
      <c r="BFQ95" s="55"/>
      <c r="BFR95" s="55"/>
      <c r="BFS95" s="55"/>
      <c r="BFT95" s="55"/>
      <c r="BFU95" s="55"/>
      <c r="BFV95" s="55"/>
      <c r="BFW95" s="55"/>
      <c r="BFX95" s="55"/>
      <c r="BFY95" s="55"/>
      <c r="BFZ95" s="55"/>
      <c r="BGA95" s="55"/>
      <c r="BGB95" s="55"/>
      <c r="BGC95" s="55"/>
      <c r="BGD95" s="55"/>
      <c r="BGE95" s="55"/>
      <c r="BGF95" s="55"/>
      <c r="BGG95" s="55"/>
      <c r="BGH95" s="55"/>
      <c r="BGI95" s="55"/>
      <c r="BGJ95" s="55"/>
      <c r="BGK95" s="55"/>
      <c r="BGL95" s="55"/>
      <c r="BGM95" s="55"/>
      <c r="BGN95" s="55"/>
      <c r="BGO95" s="55"/>
      <c r="BGP95" s="55"/>
      <c r="BGQ95" s="55"/>
      <c r="BGR95" s="55"/>
      <c r="BGS95" s="55"/>
      <c r="BGT95" s="55"/>
      <c r="BGU95" s="55"/>
      <c r="BGV95" s="55"/>
      <c r="BGW95" s="55"/>
      <c r="BGX95" s="55"/>
      <c r="BGY95" s="55"/>
      <c r="BGZ95" s="55"/>
      <c r="BHA95" s="55"/>
      <c r="BHB95" s="55"/>
      <c r="BHC95" s="55"/>
      <c r="BHD95" s="55"/>
      <c r="BHE95" s="55"/>
      <c r="BHF95" s="55"/>
      <c r="BHG95" s="55"/>
      <c r="BHH95" s="55"/>
      <c r="BHI95" s="55"/>
      <c r="BHJ95" s="55"/>
      <c r="BHK95" s="55"/>
      <c r="BHL95" s="55"/>
      <c r="BHM95" s="55"/>
      <c r="BHN95" s="55"/>
      <c r="BHO95" s="55"/>
      <c r="BHP95" s="55"/>
      <c r="BHQ95" s="55"/>
      <c r="BHR95" s="55"/>
      <c r="BHS95" s="55"/>
      <c r="BHT95" s="55"/>
      <c r="BHU95" s="55"/>
      <c r="BHV95" s="55"/>
      <c r="BHW95" s="55"/>
      <c r="BHX95" s="55"/>
      <c r="BHY95" s="55"/>
      <c r="BHZ95" s="55"/>
      <c r="BIA95" s="55"/>
      <c r="BIB95" s="55"/>
      <c r="BIC95" s="55"/>
      <c r="BID95" s="55"/>
      <c r="BIE95" s="55"/>
      <c r="BIF95" s="55"/>
      <c r="BIG95" s="55"/>
      <c r="BIH95" s="55"/>
      <c r="BII95" s="55"/>
      <c r="BIJ95" s="55"/>
      <c r="BIK95" s="55"/>
      <c r="BIL95" s="55"/>
      <c r="BIM95" s="55"/>
      <c r="BIN95" s="55"/>
      <c r="BIO95" s="55"/>
      <c r="BIP95" s="55"/>
      <c r="BIQ95" s="55"/>
      <c r="BIR95" s="55"/>
      <c r="BIS95" s="55"/>
      <c r="BIT95" s="55"/>
      <c r="BIU95" s="55"/>
      <c r="BIV95" s="55"/>
      <c r="BIW95" s="55"/>
      <c r="BIX95" s="55"/>
      <c r="BIY95" s="55"/>
      <c r="BIZ95" s="55"/>
      <c r="BJA95" s="55"/>
      <c r="BJB95" s="55"/>
      <c r="BJC95" s="55"/>
      <c r="BJD95" s="55"/>
      <c r="BJE95" s="55"/>
      <c r="BJF95" s="55"/>
      <c r="BJG95" s="55"/>
      <c r="BJH95" s="55"/>
      <c r="BJI95" s="55"/>
      <c r="BJJ95" s="55"/>
      <c r="BJK95" s="55"/>
      <c r="BJL95" s="55"/>
      <c r="BJM95" s="55"/>
      <c r="BJN95" s="55"/>
      <c r="BJO95" s="55"/>
      <c r="BJP95" s="55"/>
      <c r="BJQ95" s="55"/>
      <c r="BJR95" s="55"/>
      <c r="BJS95" s="55"/>
      <c r="BJT95" s="55"/>
      <c r="BJU95" s="55"/>
      <c r="BJV95" s="55"/>
      <c r="BJW95" s="55"/>
      <c r="BJX95" s="55"/>
      <c r="BJY95" s="55"/>
      <c r="BJZ95" s="55"/>
      <c r="BKA95" s="55"/>
      <c r="BKB95" s="55"/>
      <c r="BKC95" s="55"/>
      <c r="BKD95" s="55"/>
      <c r="BKE95" s="55"/>
      <c r="BKF95" s="55"/>
      <c r="BKG95" s="55"/>
      <c r="BKH95" s="55"/>
      <c r="BKI95" s="55"/>
      <c r="BKJ95" s="55"/>
      <c r="BKK95" s="55"/>
      <c r="BKL95" s="55"/>
      <c r="BKM95" s="55"/>
      <c r="BKN95" s="55"/>
      <c r="BKO95" s="55"/>
      <c r="BKP95" s="55"/>
      <c r="BKQ95" s="55"/>
      <c r="BKR95" s="55"/>
      <c r="BKS95" s="55"/>
      <c r="BKT95" s="55"/>
      <c r="BKU95" s="55"/>
      <c r="BKV95" s="55"/>
      <c r="BKW95" s="55"/>
      <c r="BKX95" s="55"/>
      <c r="BKY95" s="55"/>
      <c r="BKZ95" s="55"/>
      <c r="BLA95" s="55"/>
      <c r="BLB95" s="55"/>
      <c r="BLC95" s="55"/>
      <c r="BLD95" s="55"/>
      <c r="BLE95" s="55"/>
      <c r="BLF95" s="55"/>
      <c r="BLG95" s="55"/>
      <c r="BLH95" s="55"/>
      <c r="BLI95" s="55"/>
      <c r="BLJ95" s="55"/>
      <c r="BLK95" s="55"/>
      <c r="BLL95" s="55"/>
      <c r="BLM95" s="55"/>
      <c r="BLN95" s="55"/>
      <c r="BLO95" s="55"/>
      <c r="BLP95" s="55"/>
      <c r="BLQ95" s="55"/>
      <c r="BLR95" s="55"/>
      <c r="BLS95" s="55"/>
      <c r="BLT95" s="55"/>
      <c r="BLU95" s="55"/>
      <c r="BLV95" s="55"/>
      <c r="BLW95" s="55"/>
      <c r="BLX95" s="55"/>
      <c r="BLY95" s="55"/>
      <c r="BLZ95" s="55"/>
      <c r="BMA95" s="55"/>
      <c r="BMB95" s="55"/>
      <c r="BMC95" s="55"/>
      <c r="BMD95" s="55"/>
      <c r="BME95" s="55"/>
      <c r="BMF95" s="55"/>
      <c r="BMG95" s="55"/>
      <c r="BMH95" s="55"/>
      <c r="BMI95" s="55"/>
      <c r="BMJ95" s="55"/>
      <c r="BMK95" s="55"/>
      <c r="BML95" s="55"/>
      <c r="BMM95" s="55"/>
      <c r="BMN95" s="55"/>
      <c r="BMO95" s="55"/>
      <c r="BMP95" s="55"/>
      <c r="BMQ95" s="55"/>
      <c r="BMR95" s="55"/>
      <c r="BMS95" s="55"/>
      <c r="BMT95" s="55"/>
      <c r="BMU95" s="55"/>
      <c r="BMV95" s="55"/>
      <c r="BMW95" s="55"/>
      <c r="BMX95" s="55"/>
      <c r="BMY95" s="55"/>
      <c r="BMZ95" s="55"/>
      <c r="BNA95" s="55"/>
      <c r="BNB95" s="55"/>
      <c r="BNC95" s="55"/>
      <c r="BND95" s="55"/>
      <c r="BNE95" s="55"/>
      <c r="BNF95" s="55"/>
      <c r="BNG95" s="55"/>
      <c r="BNH95" s="55"/>
      <c r="BNI95" s="55"/>
      <c r="BNJ95" s="55"/>
      <c r="BNK95" s="55"/>
      <c r="BNL95" s="55"/>
      <c r="BNM95" s="55"/>
      <c r="BNN95" s="55"/>
      <c r="BNO95" s="55"/>
      <c r="BNP95" s="55"/>
      <c r="BNQ95" s="55"/>
      <c r="BNR95" s="55"/>
      <c r="BNS95" s="55"/>
      <c r="BNT95" s="55"/>
      <c r="BNU95" s="55"/>
      <c r="BNV95" s="55"/>
      <c r="BNW95" s="55"/>
      <c r="BNX95" s="55"/>
      <c r="BNY95" s="55"/>
      <c r="BNZ95" s="55"/>
      <c r="BOA95" s="55"/>
      <c r="BOB95" s="55"/>
      <c r="BOC95" s="55"/>
      <c r="BOD95" s="55"/>
      <c r="BOE95" s="55"/>
      <c r="BOF95" s="55"/>
      <c r="BOG95" s="55"/>
      <c r="BOH95" s="55"/>
      <c r="BOI95" s="55"/>
      <c r="BOJ95" s="55"/>
      <c r="BOK95" s="55"/>
      <c r="BOL95" s="55"/>
      <c r="BOM95" s="55"/>
      <c r="BON95" s="55"/>
      <c r="BOO95" s="55"/>
      <c r="BOP95" s="55"/>
      <c r="BOQ95" s="55"/>
      <c r="BOR95" s="55"/>
      <c r="BOS95" s="55"/>
      <c r="BOT95" s="55"/>
      <c r="BOU95" s="55"/>
      <c r="BOV95" s="55"/>
      <c r="BOW95" s="55"/>
      <c r="BOX95" s="55"/>
      <c r="BOY95" s="55"/>
      <c r="BOZ95" s="55"/>
      <c r="BPA95" s="55"/>
      <c r="BPB95" s="55"/>
      <c r="BPC95" s="55"/>
      <c r="BPD95" s="55"/>
      <c r="BPE95" s="55"/>
      <c r="BPF95" s="55"/>
      <c r="BPG95" s="55"/>
      <c r="BPH95" s="55"/>
      <c r="BPI95" s="55"/>
      <c r="BPJ95" s="55"/>
      <c r="BPK95" s="55"/>
      <c r="BPL95" s="55"/>
      <c r="BPM95" s="55"/>
      <c r="BPN95" s="55"/>
      <c r="BPO95" s="55"/>
      <c r="BPP95" s="55"/>
      <c r="BPQ95" s="55"/>
      <c r="BPR95" s="55"/>
      <c r="BPS95" s="55"/>
      <c r="BPT95" s="55"/>
      <c r="BPU95" s="55"/>
      <c r="BPV95" s="55"/>
      <c r="BPW95" s="55"/>
      <c r="BPX95" s="55"/>
      <c r="BPY95" s="55"/>
      <c r="BPZ95" s="55"/>
      <c r="BQA95" s="55"/>
      <c r="BQB95" s="55"/>
      <c r="BQC95" s="55"/>
      <c r="BQD95" s="55"/>
      <c r="BQE95" s="55"/>
      <c r="BQF95" s="55"/>
      <c r="BQG95" s="55"/>
      <c r="BQH95" s="55"/>
      <c r="BQI95" s="55"/>
      <c r="BQJ95" s="55"/>
      <c r="BQK95" s="55"/>
      <c r="BQL95" s="55"/>
      <c r="BQM95" s="55"/>
      <c r="BQN95" s="55"/>
      <c r="BQO95" s="55"/>
      <c r="BQP95" s="55"/>
      <c r="BQQ95" s="55"/>
      <c r="BQR95" s="55"/>
      <c r="BQS95" s="55"/>
      <c r="BQT95" s="55"/>
      <c r="BQU95" s="55"/>
      <c r="BQV95" s="55"/>
      <c r="BQW95" s="55"/>
      <c r="BQX95" s="55"/>
      <c r="BQY95" s="55"/>
      <c r="BQZ95" s="55"/>
      <c r="BRA95" s="55"/>
      <c r="BRB95" s="55"/>
      <c r="BRC95" s="55"/>
      <c r="BRD95" s="55"/>
      <c r="BRE95" s="55"/>
      <c r="BRF95" s="55"/>
      <c r="BRG95" s="55"/>
      <c r="BRH95" s="55"/>
      <c r="BRI95" s="55"/>
      <c r="BRJ95" s="55"/>
      <c r="BRK95" s="55"/>
      <c r="BRL95" s="55"/>
      <c r="BRM95" s="55"/>
      <c r="BRN95" s="55"/>
      <c r="BRO95" s="55"/>
      <c r="BRP95" s="55"/>
      <c r="BRQ95" s="55"/>
      <c r="BRR95" s="55"/>
      <c r="BRS95" s="55"/>
      <c r="BRT95" s="55"/>
      <c r="BRU95" s="55"/>
      <c r="BRV95" s="55"/>
      <c r="BRW95" s="55"/>
      <c r="BRX95" s="55"/>
      <c r="BRY95" s="55"/>
      <c r="BRZ95" s="55"/>
      <c r="BSA95" s="55"/>
      <c r="BSB95" s="55"/>
      <c r="BSC95" s="55"/>
      <c r="BSD95" s="55"/>
      <c r="BSE95" s="55"/>
      <c r="BSF95" s="55"/>
      <c r="BSG95" s="55"/>
      <c r="BSH95" s="55"/>
      <c r="BSI95" s="55"/>
      <c r="BSJ95" s="55"/>
      <c r="BSK95" s="55"/>
      <c r="BSL95" s="55"/>
      <c r="BSM95" s="55"/>
      <c r="BSN95" s="55"/>
      <c r="BSO95" s="55"/>
      <c r="BSP95" s="55"/>
      <c r="BSQ95" s="55"/>
      <c r="BSR95" s="55"/>
      <c r="BSS95" s="55"/>
      <c r="BST95" s="55"/>
      <c r="BSU95" s="55"/>
      <c r="BSV95" s="55"/>
      <c r="BSW95" s="55"/>
      <c r="BSX95" s="55"/>
      <c r="BSY95" s="55"/>
      <c r="BSZ95" s="55"/>
      <c r="BTA95" s="55"/>
      <c r="BTB95" s="55"/>
      <c r="BTC95" s="55"/>
      <c r="BTD95" s="55"/>
      <c r="BTE95" s="55"/>
      <c r="BTF95" s="55"/>
      <c r="BTG95" s="55"/>
      <c r="BTH95" s="55"/>
      <c r="BTI95" s="55"/>
      <c r="BTJ95" s="55"/>
      <c r="BTK95" s="55"/>
      <c r="BTL95" s="55"/>
      <c r="BTM95" s="55"/>
      <c r="BTN95" s="55"/>
      <c r="BTO95" s="55"/>
      <c r="BTP95" s="55"/>
      <c r="BTQ95" s="55"/>
      <c r="BTR95" s="55"/>
      <c r="BTS95" s="55"/>
      <c r="BTT95" s="55"/>
      <c r="BTU95" s="55"/>
      <c r="BTV95" s="55"/>
      <c r="BTW95" s="55"/>
      <c r="BTX95" s="55"/>
      <c r="BTY95" s="55"/>
      <c r="BTZ95" s="55"/>
      <c r="BUA95" s="55"/>
      <c r="BUB95" s="55"/>
      <c r="BUC95" s="55"/>
      <c r="BUD95" s="55"/>
      <c r="BUE95" s="55"/>
      <c r="BUF95" s="55"/>
      <c r="BUG95" s="55"/>
      <c r="BUH95" s="55"/>
      <c r="BUI95" s="55"/>
      <c r="BUJ95" s="55"/>
      <c r="BUK95" s="55"/>
      <c r="BUL95" s="55"/>
      <c r="BUM95" s="55"/>
      <c r="BUN95" s="55"/>
      <c r="BUO95" s="55"/>
      <c r="BUP95" s="55"/>
      <c r="BUQ95" s="55"/>
      <c r="BUR95" s="55"/>
      <c r="BUS95" s="55"/>
      <c r="BUT95" s="55"/>
      <c r="BUU95" s="55"/>
      <c r="BUV95" s="55"/>
      <c r="BUW95" s="55"/>
      <c r="BUX95" s="55"/>
      <c r="BUY95" s="55"/>
      <c r="BUZ95" s="55"/>
      <c r="BVA95" s="55"/>
      <c r="BVB95" s="55"/>
      <c r="BVC95" s="55"/>
      <c r="BVD95" s="55"/>
      <c r="BVE95" s="55"/>
      <c r="BVF95" s="55"/>
      <c r="BVG95" s="55"/>
      <c r="BVH95" s="55"/>
      <c r="BVI95" s="55"/>
      <c r="BVJ95" s="55"/>
      <c r="BVK95" s="55"/>
      <c r="BVL95" s="55"/>
      <c r="BVM95" s="55"/>
      <c r="BVN95" s="55"/>
      <c r="BVO95" s="55"/>
      <c r="BVP95" s="55"/>
      <c r="BVQ95" s="55"/>
      <c r="BVR95" s="55"/>
      <c r="BVS95" s="55"/>
      <c r="BVT95" s="55"/>
      <c r="BVU95" s="55"/>
      <c r="BVV95" s="55"/>
      <c r="BVW95" s="55"/>
      <c r="BVX95" s="55"/>
      <c r="BVY95" s="55"/>
      <c r="BVZ95" s="55"/>
      <c r="BWA95" s="55"/>
      <c r="BWB95" s="55"/>
      <c r="BWC95" s="55"/>
      <c r="BWD95" s="55"/>
      <c r="BWE95" s="55"/>
      <c r="BWF95" s="55"/>
      <c r="BWG95" s="55"/>
      <c r="BWH95" s="55"/>
      <c r="BWI95" s="55"/>
      <c r="BWJ95" s="55"/>
      <c r="BWK95" s="55"/>
      <c r="BWL95" s="55"/>
      <c r="BWM95" s="55"/>
      <c r="BWN95" s="55"/>
      <c r="BWO95" s="55"/>
      <c r="BWP95" s="55"/>
      <c r="BWQ95" s="55"/>
      <c r="BWR95" s="55"/>
      <c r="BWS95" s="55"/>
      <c r="BWT95" s="55"/>
      <c r="BWU95" s="55"/>
      <c r="BWV95" s="55"/>
      <c r="BWW95" s="55"/>
      <c r="BWX95" s="55"/>
      <c r="BWY95" s="55"/>
      <c r="BWZ95" s="55"/>
      <c r="BXA95" s="55"/>
      <c r="BXB95" s="55"/>
      <c r="BXC95" s="55"/>
      <c r="BXD95" s="55"/>
      <c r="BXE95" s="55"/>
      <c r="BXF95" s="55"/>
      <c r="BXG95" s="55"/>
      <c r="BXH95" s="55"/>
      <c r="BXI95" s="55"/>
      <c r="BXJ95" s="55"/>
      <c r="BXK95" s="55"/>
      <c r="BXL95" s="55"/>
      <c r="BXM95" s="55"/>
      <c r="BXN95" s="55"/>
      <c r="BXO95" s="55"/>
      <c r="BXP95" s="55"/>
      <c r="BXQ95" s="55"/>
      <c r="BXR95" s="55"/>
      <c r="BXS95" s="55"/>
      <c r="BXT95" s="55"/>
      <c r="BXU95" s="55"/>
      <c r="BXV95" s="55"/>
      <c r="BXW95" s="55"/>
      <c r="BXX95" s="55"/>
      <c r="BXY95" s="55"/>
      <c r="BXZ95" s="55"/>
      <c r="BYA95" s="55"/>
      <c r="BYB95" s="55"/>
      <c r="BYC95" s="55"/>
      <c r="BYD95" s="55"/>
      <c r="BYE95" s="55"/>
      <c r="BYF95" s="55"/>
      <c r="BYG95" s="55"/>
      <c r="BYH95" s="55"/>
      <c r="BYI95" s="55"/>
      <c r="BYJ95" s="55"/>
      <c r="BYK95" s="55"/>
      <c r="BYL95" s="55"/>
      <c r="BYM95" s="55"/>
      <c r="BYN95" s="55"/>
      <c r="BYO95" s="55"/>
      <c r="BYP95" s="55"/>
      <c r="BYQ95" s="55"/>
      <c r="BYR95" s="55"/>
      <c r="BYS95" s="55"/>
      <c r="BYT95" s="55"/>
      <c r="BYU95" s="55"/>
      <c r="BYV95" s="55"/>
      <c r="BYW95" s="55"/>
      <c r="BYX95" s="55"/>
      <c r="BYY95" s="55"/>
      <c r="BYZ95" s="55"/>
      <c r="BZA95" s="55"/>
      <c r="BZB95" s="55"/>
      <c r="BZC95" s="55"/>
      <c r="BZD95" s="55"/>
      <c r="BZE95" s="55"/>
      <c r="BZF95" s="55"/>
      <c r="BZG95" s="55"/>
      <c r="BZH95" s="55"/>
      <c r="BZI95" s="55"/>
      <c r="BZJ95" s="55"/>
      <c r="BZK95" s="55"/>
      <c r="BZL95" s="55"/>
      <c r="BZM95" s="55"/>
      <c r="BZN95" s="55"/>
      <c r="BZO95" s="55"/>
      <c r="BZP95" s="55"/>
      <c r="BZQ95" s="55"/>
      <c r="BZR95" s="55"/>
      <c r="BZS95" s="55"/>
      <c r="BZT95" s="55"/>
      <c r="BZU95" s="55"/>
      <c r="BZV95" s="55"/>
      <c r="BZW95" s="55"/>
      <c r="BZX95" s="55"/>
      <c r="BZY95" s="55"/>
      <c r="BZZ95" s="55"/>
      <c r="CAA95" s="55"/>
      <c r="CAB95" s="55"/>
      <c r="CAC95" s="55"/>
      <c r="CAD95" s="55"/>
      <c r="CAE95" s="55"/>
      <c r="CAF95" s="55"/>
      <c r="CAG95" s="55"/>
      <c r="CAH95" s="55"/>
      <c r="CAI95" s="55"/>
      <c r="CAJ95" s="55"/>
      <c r="CAK95" s="55"/>
      <c r="CAL95" s="55"/>
      <c r="CAM95" s="55"/>
      <c r="CAN95" s="55"/>
      <c r="CAO95" s="55"/>
      <c r="CAP95" s="55"/>
      <c r="CAQ95" s="55"/>
      <c r="CAR95" s="55"/>
      <c r="CAS95" s="55"/>
      <c r="CAT95" s="55"/>
      <c r="CAU95" s="55"/>
      <c r="CAV95" s="55"/>
      <c r="CAW95" s="55"/>
      <c r="CAX95" s="55"/>
      <c r="CAY95" s="55"/>
      <c r="CAZ95" s="55"/>
      <c r="CBA95" s="55"/>
      <c r="CBB95" s="55"/>
      <c r="CBC95" s="55"/>
      <c r="CBD95" s="55"/>
      <c r="CBE95" s="55"/>
      <c r="CBF95" s="55"/>
      <c r="CBG95" s="55"/>
      <c r="CBH95" s="55"/>
      <c r="CBI95" s="55"/>
      <c r="CBJ95" s="55"/>
      <c r="CBK95" s="55"/>
      <c r="CBL95" s="55"/>
      <c r="CBM95" s="55"/>
      <c r="CBN95" s="55"/>
      <c r="CBO95" s="55"/>
      <c r="CBP95" s="55"/>
      <c r="CBQ95" s="55"/>
      <c r="CBR95" s="55"/>
      <c r="CBS95" s="55"/>
      <c r="CBT95" s="55"/>
      <c r="CBU95" s="55"/>
      <c r="CBV95" s="55"/>
      <c r="CBW95" s="55"/>
      <c r="CBX95" s="55"/>
      <c r="CBY95" s="55"/>
      <c r="CBZ95" s="55"/>
      <c r="CCA95" s="55"/>
      <c r="CCB95" s="55"/>
      <c r="CCC95" s="55"/>
      <c r="CCD95" s="55"/>
      <c r="CCE95" s="55"/>
      <c r="CCF95" s="55"/>
      <c r="CCG95" s="55"/>
      <c r="CCH95" s="55"/>
      <c r="CCI95" s="55"/>
      <c r="CCJ95" s="55"/>
      <c r="CCK95" s="55"/>
      <c r="CCL95" s="55"/>
      <c r="CCM95" s="55"/>
      <c r="CCN95" s="55"/>
      <c r="CCO95" s="55"/>
      <c r="CCP95" s="55"/>
      <c r="CCQ95" s="55"/>
      <c r="CCR95" s="55"/>
      <c r="CCS95" s="55"/>
      <c r="CCT95" s="55"/>
      <c r="CCU95" s="55"/>
      <c r="CCV95" s="55"/>
      <c r="CCW95" s="55"/>
      <c r="CCX95" s="55"/>
      <c r="CCY95" s="55"/>
      <c r="CCZ95" s="55"/>
      <c r="CDA95" s="55"/>
      <c r="CDB95" s="55"/>
      <c r="CDC95" s="55"/>
      <c r="CDD95" s="55"/>
      <c r="CDE95" s="55"/>
      <c r="CDF95" s="55"/>
      <c r="CDG95" s="55"/>
      <c r="CDH95" s="55"/>
      <c r="CDI95" s="55"/>
      <c r="CDJ95" s="55"/>
      <c r="CDK95" s="55"/>
      <c r="CDL95" s="55"/>
      <c r="CDM95" s="55"/>
      <c r="CDN95" s="55"/>
      <c r="CDO95" s="55"/>
      <c r="CDP95" s="55"/>
      <c r="CDQ95" s="55"/>
      <c r="CDR95" s="55"/>
      <c r="CDS95" s="55"/>
      <c r="CDT95" s="55"/>
      <c r="CDU95" s="55"/>
      <c r="CDV95" s="55"/>
      <c r="CDW95" s="55"/>
      <c r="CDX95" s="55"/>
      <c r="CDY95" s="55"/>
      <c r="CDZ95" s="55"/>
      <c r="CEA95" s="55"/>
      <c r="CEB95" s="55"/>
      <c r="CEC95" s="55"/>
      <c r="CED95" s="55"/>
      <c r="CEE95" s="55"/>
      <c r="CEF95" s="55"/>
      <c r="CEG95" s="55"/>
      <c r="CEH95" s="55"/>
      <c r="CEI95" s="55"/>
      <c r="CEJ95" s="55"/>
      <c r="CEK95" s="55"/>
      <c r="CEL95" s="55"/>
      <c r="CEM95" s="55"/>
      <c r="CEN95" s="55"/>
      <c r="CEO95" s="55"/>
      <c r="CEP95" s="55"/>
      <c r="CEQ95" s="55"/>
      <c r="CER95" s="55"/>
      <c r="CES95" s="55"/>
      <c r="CET95" s="55"/>
      <c r="CEU95" s="55"/>
      <c r="CEV95" s="55"/>
      <c r="CEW95" s="55"/>
      <c r="CEX95" s="55"/>
      <c r="CEY95" s="55"/>
      <c r="CEZ95" s="55"/>
      <c r="CFA95" s="55"/>
      <c r="CFB95" s="55"/>
      <c r="CFC95" s="55"/>
      <c r="CFD95" s="55"/>
      <c r="CFE95" s="55"/>
      <c r="CFF95" s="55"/>
      <c r="CFG95" s="55"/>
      <c r="CFH95" s="55"/>
      <c r="CFI95" s="55"/>
      <c r="CFJ95" s="55"/>
      <c r="CFK95" s="55"/>
      <c r="CFL95" s="55"/>
      <c r="CFM95" s="55"/>
      <c r="CFN95" s="55"/>
      <c r="CFO95" s="55"/>
      <c r="CFP95" s="55"/>
      <c r="CFQ95" s="55"/>
      <c r="CFR95" s="55"/>
      <c r="CFS95" s="55"/>
      <c r="CFT95" s="55"/>
      <c r="CFU95" s="55"/>
      <c r="CFV95" s="55"/>
      <c r="CFW95" s="55"/>
      <c r="CFX95" s="55"/>
      <c r="CFY95" s="55"/>
      <c r="CFZ95" s="55"/>
      <c r="CGA95" s="55"/>
      <c r="CGB95" s="55"/>
      <c r="CGC95" s="55"/>
      <c r="CGD95" s="55"/>
      <c r="CGE95" s="55"/>
      <c r="CGF95" s="55"/>
      <c r="CGG95" s="55"/>
      <c r="CGH95" s="55"/>
      <c r="CGI95" s="55"/>
      <c r="CGJ95" s="55"/>
      <c r="CGK95" s="55"/>
      <c r="CGL95" s="55"/>
      <c r="CGM95" s="55"/>
      <c r="CGN95" s="55"/>
      <c r="CGO95" s="55"/>
      <c r="CGP95" s="55"/>
      <c r="CGQ95" s="55"/>
      <c r="CGR95" s="55"/>
      <c r="CGS95" s="55"/>
      <c r="CGT95" s="55"/>
      <c r="CGU95" s="55"/>
      <c r="CGV95" s="55"/>
      <c r="CGW95" s="55"/>
      <c r="CGX95" s="55"/>
      <c r="CGY95" s="55"/>
      <c r="CGZ95" s="55"/>
      <c r="CHA95" s="55"/>
      <c r="CHB95" s="55"/>
      <c r="CHC95" s="55"/>
      <c r="CHD95" s="55"/>
      <c r="CHE95" s="55"/>
      <c r="CHF95" s="55"/>
      <c r="CHG95" s="55"/>
      <c r="CHH95" s="55"/>
      <c r="CHI95" s="55"/>
      <c r="CHJ95" s="55"/>
      <c r="CHK95" s="55"/>
      <c r="CHL95" s="55"/>
      <c r="CHM95" s="55"/>
      <c r="CHN95" s="55"/>
      <c r="CHO95" s="55"/>
      <c r="CHP95" s="55"/>
      <c r="CHQ95" s="55"/>
      <c r="CHR95" s="55"/>
      <c r="CHS95" s="55"/>
      <c r="CHT95" s="55"/>
      <c r="CHU95" s="55"/>
      <c r="CHV95" s="55"/>
      <c r="CHW95" s="55"/>
      <c r="CHX95" s="55"/>
      <c r="CHY95" s="55"/>
      <c r="CHZ95" s="55"/>
      <c r="CIA95" s="55"/>
      <c r="CIB95" s="55"/>
      <c r="CIC95" s="55"/>
      <c r="CID95" s="55"/>
      <c r="CIE95" s="55"/>
      <c r="CIF95" s="55"/>
      <c r="CIG95" s="55"/>
      <c r="CIH95" s="55"/>
      <c r="CII95" s="55"/>
      <c r="CIJ95" s="55"/>
      <c r="CIK95" s="55"/>
      <c r="CIL95" s="55"/>
      <c r="CIM95" s="55"/>
      <c r="CIN95" s="55"/>
      <c r="CIO95" s="55"/>
      <c r="CIP95" s="55"/>
      <c r="CIQ95" s="55"/>
      <c r="CIR95" s="55"/>
      <c r="CIS95" s="55"/>
      <c r="CIT95" s="55"/>
      <c r="CIU95" s="55"/>
      <c r="CIV95" s="55"/>
      <c r="CIW95" s="55"/>
      <c r="CIX95" s="55"/>
      <c r="CIY95" s="55"/>
      <c r="CIZ95" s="55"/>
      <c r="CJA95" s="55"/>
      <c r="CJB95" s="55"/>
      <c r="CJC95" s="55"/>
      <c r="CJD95" s="55"/>
      <c r="CJE95" s="55"/>
      <c r="CJF95" s="55"/>
      <c r="CJG95" s="55"/>
      <c r="CJH95" s="55"/>
      <c r="CJI95" s="55"/>
      <c r="CJJ95" s="55"/>
      <c r="CJK95" s="55"/>
      <c r="CJL95" s="55"/>
      <c r="CJM95" s="55"/>
      <c r="CJN95" s="55"/>
      <c r="CJO95" s="55"/>
      <c r="CJP95" s="55"/>
      <c r="CJQ95" s="55"/>
      <c r="CJR95" s="55"/>
      <c r="CJS95" s="55"/>
      <c r="CJT95" s="55"/>
      <c r="CJU95" s="55"/>
      <c r="CJV95" s="55"/>
      <c r="CJW95" s="55"/>
      <c r="CJX95" s="55"/>
      <c r="CJY95" s="55"/>
      <c r="CJZ95" s="55"/>
      <c r="CKA95" s="55"/>
      <c r="CKB95" s="55"/>
      <c r="CKC95" s="55"/>
      <c r="CKD95" s="55"/>
      <c r="CKE95" s="55"/>
      <c r="CKF95" s="55"/>
      <c r="CKG95" s="55"/>
      <c r="CKH95" s="55"/>
      <c r="CKI95" s="55"/>
      <c r="CKJ95" s="55"/>
      <c r="CKK95" s="55"/>
      <c r="CKL95" s="55"/>
      <c r="CKM95" s="55"/>
      <c r="CKN95" s="55"/>
      <c r="CKO95" s="55"/>
      <c r="CKP95" s="55"/>
      <c r="CKQ95" s="55"/>
      <c r="CKR95" s="55"/>
      <c r="CKS95" s="55"/>
      <c r="CKT95" s="55"/>
      <c r="CKU95" s="55"/>
      <c r="CKV95" s="55"/>
      <c r="CKW95" s="55"/>
      <c r="CKX95" s="55"/>
      <c r="CKY95" s="55"/>
      <c r="CKZ95" s="55"/>
      <c r="CLA95" s="55"/>
      <c r="CLB95" s="55"/>
      <c r="CLC95" s="55"/>
      <c r="CLD95" s="55"/>
      <c r="CLE95" s="55"/>
      <c r="CLF95" s="55"/>
      <c r="CLG95" s="55"/>
      <c r="CLH95" s="55"/>
      <c r="CLI95" s="55"/>
      <c r="CLJ95" s="55"/>
      <c r="CLK95" s="55"/>
      <c r="CLL95" s="55"/>
      <c r="CLM95" s="55"/>
      <c r="CLN95" s="55"/>
      <c r="CLO95" s="55"/>
      <c r="CLP95" s="55"/>
      <c r="CLQ95" s="55"/>
      <c r="CLR95" s="55"/>
      <c r="CLS95" s="55"/>
      <c r="CLT95" s="55"/>
      <c r="CLU95" s="55"/>
      <c r="CLV95" s="55"/>
      <c r="CLW95" s="55"/>
      <c r="CLX95" s="55"/>
      <c r="CLY95" s="55"/>
      <c r="CLZ95" s="55"/>
      <c r="CMA95" s="55"/>
      <c r="CMB95" s="55"/>
      <c r="CMC95" s="55"/>
      <c r="CMD95" s="55"/>
      <c r="CME95" s="55"/>
      <c r="CMF95" s="55"/>
      <c r="CMG95" s="55"/>
      <c r="CMH95" s="55"/>
      <c r="CMI95" s="55"/>
      <c r="CMJ95" s="55"/>
      <c r="CMK95" s="55"/>
      <c r="CML95" s="55"/>
      <c r="CMM95" s="55"/>
      <c r="CMN95" s="55"/>
      <c r="CMO95" s="55"/>
      <c r="CMP95" s="55"/>
      <c r="CMQ95" s="55"/>
      <c r="CMR95" s="55"/>
      <c r="CMS95" s="55"/>
      <c r="CMT95" s="55"/>
      <c r="CMU95" s="55"/>
      <c r="CMV95" s="55"/>
      <c r="CMW95" s="55"/>
      <c r="CMX95" s="55"/>
      <c r="CMY95" s="55"/>
      <c r="CMZ95" s="55"/>
      <c r="CNA95" s="55"/>
      <c r="CNB95" s="55"/>
      <c r="CNC95" s="55"/>
      <c r="CND95" s="55"/>
      <c r="CNE95" s="55"/>
      <c r="CNF95" s="55"/>
      <c r="CNG95" s="55"/>
      <c r="CNH95" s="55"/>
      <c r="CNI95" s="55"/>
      <c r="CNJ95" s="55"/>
      <c r="CNK95" s="55"/>
      <c r="CNL95" s="55"/>
      <c r="CNM95" s="55"/>
      <c r="CNN95" s="55"/>
      <c r="CNO95" s="55"/>
      <c r="CNP95" s="55"/>
      <c r="CNQ95" s="55"/>
      <c r="CNR95" s="55"/>
      <c r="CNS95" s="55"/>
      <c r="CNT95" s="55"/>
      <c r="CNU95" s="55"/>
      <c r="CNV95" s="55"/>
      <c r="CNW95" s="55"/>
      <c r="CNX95" s="55"/>
      <c r="CNY95" s="55"/>
      <c r="CNZ95" s="55"/>
      <c r="COA95" s="55"/>
      <c r="COB95" s="55"/>
      <c r="COC95" s="55"/>
      <c r="COD95" s="55"/>
      <c r="COE95" s="55"/>
      <c r="COF95" s="55"/>
      <c r="COG95" s="55"/>
      <c r="COH95" s="55"/>
      <c r="COI95" s="55"/>
      <c r="COJ95" s="55"/>
      <c r="COK95" s="55"/>
      <c r="COL95" s="55"/>
      <c r="COM95" s="55"/>
      <c r="CON95" s="55"/>
      <c r="COO95" s="55"/>
      <c r="COP95" s="55"/>
      <c r="COQ95" s="55"/>
      <c r="COR95" s="55"/>
      <c r="COS95" s="55"/>
      <c r="COT95" s="55"/>
      <c r="COU95" s="55"/>
      <c r="COV95" s="55"/>
      <c r="COW95" s="55"/>
      <c r="COX95" s="55"/>
      <c r="COY95" s="55"/>
      <c r="COZ95" s="55"/>
      <c r="CPA95" s="55"/>
      <c r="CPB95" s="55"/>
      <c r="CPC95" s="55"/>
      <c r="CPD95" s="55"/>
      <c r="CPE95" s="55"/>
      <c r="CPF95" s="55"/>
      <c r="CPG95" s="55"/>
      <c r="CPH95" s="55"/>
      <c r="CPI95" s="55"/>
      <c r="CPJ95" s="55"/>
      <c r="CPK95" s="55"/>
      <c r="CPL95" s="55"/>
      <c r="CPM95" s="55"/>
      <c r="CPN95" s="55"/>
      <c r="CPO95" s="55"/>
      <c r="CPP95" s="55"/>
      <c r="CPQ95" s="55"/>
      <c r="CPR95" s="55"/>
      <c r="CPS95" s="55"/>
      <c r="CPT95" s="55"/>
      <c r="CPU95" s="55"/>
      <c r="CPV95" s="55"/>
      <c r="CPW95" s="55"/>
      <c r="CPX95" s="55"/>
      <c r="CPY95" s="55"/>
      <c r="CPZ95" s="55"/>
      <c r="CQA95" s="55"/>
      <c r="CQB95" s="55"/>
      <c r="CQC95" s="55"/>
      <c r="CQD95" s="55"/>
      <c r="CQE95" s="55"/>
      <c r="CQF95" s="55"/>
      <c r="CQG95" s="55"/>
      <c r="CQH95" s="55"/>
      <c r="CQI95" s="55"/>
      <c r="CQJ95" s="55"/>
      <c r="CQK95" s="55"/>
      <c r="CQL95" s="55"/>
      <c r="CQM95" s="55"/>
      <c r="CQN95" s="55"/>
      <c r="CQO95" s="55"/>
      <c r="CQP95" s="55"/>
      <c r="CQQ95" s="55"/>
      <c r="CQR95" s="55"/>
      <c r="CQS95" s="55"/>
      <c r="CQT95" s="55"/>
      <c r="CQU95" s="55"/>
      <c r="CQV95" s="55"/>
      <c r="CQW95" s="55"/>
      <c r="CQX95" s="55"/>
      <c r="CQY95" s="55"/>
      <c r="CQZ95" s="55"/>
      <c r="CRA95" s="55"/>
      <c r="CRB95" s="55"/>
      <c r="CRC95" s="55"/>
      <c r="CRD95" s="55"/>
      <c r="CRE95" s="55"/>
      <c r="CRF95" s="55"/>
      <c r="CRG95" s="55"/>
      <c r="CRH95" s="55"/>
      <c r="CRI95" s="55"/>
      <c r="CRJ95" s="55"/>
      <c r="CRK95" s="55"/>
      <c r="CRL95" s="55"/>
      <c r="CRM95" s="55"/>
      <c r="CRN95" s="55"/>
      <c r="CRO95" s="55"/>
      <c r="CRP95" s="55"/>
      <c r="CRQ95" s="55"/>
      <c r="CRR95" s="55"/>
      <c r="CRS95" s="55"/>
      <c r="CRT95" s="55"/>
      <c r="CRU95" s="55"/>
      <c r="CRV95" s="55"/>
      <c r="CRW95" s="55"/>
      <c r="CRX95" s="55"/>
      <c r="CRY95" s="55"/>
      <c r="CRZ95" s="55"/>
      <c r="CSA95" s="55"/>
      <c r="CSB95" s="55"/>
      <c r="CSC95" s="55"/>
      <c r="CSD95" s="55"/>
      <c r="CSE95" s="55"/>
      <c r="CSF95" s="55"/>
      <c r="CSG95" s="55"/>
      <c r="CSH95" s="55"/>
      <c r="CSI95" s="55"/>
      <c r="CSJ95" s="55"/>
      <c r="CSK95" s="55"/>
      <c r="CSL95" s="55"/>
      <c r="CSM95" s="55"/>
      <c r="CSN95" s="55"/>
      <c r="CSO95" s="55"/>
      <c r="CSP95" s="55"/>
      <c r="CSQ95" s="55"/>
      <c r="CSR95" s="55"/>
      <c r="CSS95" s="55"/>
      <c r="CST95" s="55"/>
      <c r="CSU95" s="55"/>
      <c r="CSV95" s="55"/>
      <c r="CSW95" s="55"/>
      <c r="CSX95" s="55"/>
      <c r="CSY95" s="55"/>
      <c r="CSZ95" s="55"/>
      <c r="CTA95" s="55"/>
      <c r="CTB95" s="55"/>
      <c r="CTC95" s="55"/>
      <c r="CTD95" s="55"/>
      <c r="CTE95" s="55"/>
      <c r="CTF95" s="55"/>
      <c r="CTG95" s="55"/>
      <c r="CTH95" s="55"/>
      <c r="CTI95" s="55"/>
      <c r="CTJ95" s="55"/>
      <c r="CTK95" s="55"/>
      <c r="CTL95" s="55"/>
      <c r="CTM95" s="55"/>
      <c r="CTN95" s="55"/>
      <c r="CTO95" s="55"/>
      <c r="CTP95" s="55"/>
      <c r="CTQ95" s="55"/>
      <c r="CTR95" s="55"/>
      <c r="CTS95" s="55"/>
      <c r="CTT95" s="55"/>
      <c r="CTU95" s="55"/>
      <c r="CTV95" s="55"/>
      <c r="CTW95" s="55"/>
      <c r="CTX95" s="55"/>
      <c r="CTY95" s="55"/>
      <c r="CTZ95" s="55"/>
      <c r="CUA95" s="55"/>
      <c r="CUB95" s="55"/>
      <c r="CUC95" s="55"/>
      <c r="CUD95" s="55"/>
      <c r="CUE95" s="55"/>
      <c r="CUF95" s="55"/>
      <c r="CUG95" s="55"/>
      <c r="CUH95" s="55"/>
      <c r="CUI95" s="55"/>
      <c r="CUJ95" s="55"/>
      <c r="CUK95" s="55"/>
      <c r="CUL95" s="55"/>
      <c r="CUM95" s="55"/>
      <c r="CUN95" s="55"/>
      <c r="CUO95" s="55"/>
      <c r="CUP95" s="55"/>
      <c r="CUQ95" s="55"/>
      <c r="CUR95" s="55"/>
      <c r="CUS95" s="55"/>
      <c r="CUT95" s="55"/>
      <c r="CUU95" s="55"/>
      <c r="CUV95" s="55"/>
      <c r="CUW95" s="55"/>
      <c r="CUX95" s="55"/>
      <c r="CUY95" s="55"/>
      <c r="CUZ95" s="55"/>
      <c r="CVA95" s="55"/>
      <c r="CVB95" s="55"/>
      <c r="CVC95" s="55"/>
      <c r="CVD95" s="55"/>
      <c r="CVE95" s="55"/>
      <c r="CVF95" s="55"/>
      <c r="CVG95" s="55"/>
      <c r="CVH95" s="55"/>
      <c r="CVI95" s="55"/>
      <c r="CVJ95" s="55"/>
      <c r="CVK95" s="55"/>
      <c r="CVL95" s="55"/>
      <c r="CVM95" s="55"/>
      <c r="CVN95" s="55"/>
      <c r="CVO95" s="55"/>
      <c r="CVP95" s="55"/>
      <c r="CVQ95" s="55"/>
      <c r="CVR95" s="55"/>
      <c r="CVS95" s="55"/>
      <c r="CVT95" s="55"/>
      <c r="CVU95" s="55"/>
      <c r="CVV95" s="55"/>
      <c r="CVW95" s="55"/>
      <c r="CVX95" s="55"/>
      <c r="CVY95" s="55"/>
      <c r="CVZ95" s="55"/>
      <c r="CWA95" s="55"/>
      <c r="CWB95" s="55"/>
      <c r="CWC95" s="55"/>
      <c r="CWD95" s="55"/>
      <c r="CWE95" s="55"/>
      <c r="CWF95" s="55"/>
      <c r="CWG95" s="55"/>
      <c r="CWH95" s="55"/>
      <c r="CWI95" s="55"/>
      <c r="CWJ95" s="55"/>
      <c r="CWK95" s="55"/>
      <c r="CWL95" s="55"/>
      <c r="CWM95" s="55"/>
      <c r="CWN95" s="55"/>
      <c r="CWO95" s="55"/>
      <c r="CWP95" s="55"/>
      <c r="CWQ95" s="55"/>
      <c r="CWR95" s="55"/>
      <c r="CWS95" s="55"/>
      <c r="CWT95" s="55"/>
      <c r="CWU95" s="55"/>
      <c r="CWV95" s="55"/>
      <c r="CWW95" s="55"/>
      <c r="CWX95" s="55"/>
      <c r="CWY95" s="55"/>
      <c r="CWZ95" s="55"/>
      <c r="CXA95" s="55"/>
      <c r="CXB95" s="55"/>
      <c r="CXC95" s="55"/>
      <c r="CXD95" s="55"/>
      <c r="CXE95" s="55"/>
      <c r="CXF95" s="55"/>
      <c r="CXG95" s="55"/>
      <c r="CXH95" s="55"/>
      <c r="CXI95" s="55"/>
      <c r="CXJ95" s="55"/>
      <c r="CXK95" s="55"/>
      <c r="CXL95" s="55"/>
      <c r="CXM95" s="55"/>
      <c r="CXN95" s="55"/>
      <c r="CXO95" s="55"/>
      <c r="CXP95" s="55"/>
      <c r="CXQ95" s="55"/>
      <c r="CXR95" s="55"/>
      <c r="CXS95" s="55"/>
      <c r="CXT95" s="55"/>
      <c r="CXU95" s="55"/>
      <c r="CXV95" s="55"/>
      <c r="CXW95" s="55"/>
      <c r="CXX95" s="55"/>
      <c r="CXY95" s="55"/>
      <c r="CXZ95" s="55"/>
      <c r="CYA95" s="55"/>
      <c r="CYB95" s="55"/>
      <c r="CYC95" s="55"/>
      <c r="CYD95" s="55"/>
      <c r="CYE95" s="55"/>
      <c r="CYF95" s="55"/>
      <c r="CYG95" s="55"/>
      <c r="CYH95" s="55"/>
      <c r="CYI95" s="55"/>
      <c r="CYJ95" s="55"/>
      <c r="CYK95" s="55"/>
      <c r="CYL95" s="55"/>
      <c r="CYM95" s="55"/>
      <c r="CYN95" s="55"/>
      <c r="CYO95" s="55"/>
      <c r="CYP95" s="55"/>
      <c r="CYQ95" s="55"/>
      <c r="CYR95" s="55"/>
      <c r="CYS95" s="55"/>
      <c r="CYT95" s="55"/>
      <c r="CYU95" s="55"/>
      <c r="CYV95" s="55"/>
      <c r="CYW95" s="55"/>
      <c r="CYX95" s="55"/>
      <c r="CYY95" s="55"/>
      <c r="CYZ95" s="55"/>
      <c r="CZA95" s="55"/>
      <c r="CZB95" s="55"/>
      <c r="CZC95" s="55"/>
      <c r="CZD95" s="55"/>
      <c r="CZE95" s="55"/>
      <c r="CZF95" s="55"/>
      <c r="CZG95" s="55"/>
      <c r="CZH95" s="55"/>
      <c r="CZI95" s="55"/>
      <c r="CZJ95" s="55"/>
      <c r="CZK95" s="55"/>
      <c r="CZL95" s="55"/>
      <c r="CZM95" s="55"/>
      <c r="CZN95" s="55"/>
      <c r="CZO95" s="55"/>
      <c r="CZP95" s="55"/>
      <c r="CZQ95" s="55"/>
      <c r="CZR95" s="55"/>
      <c r="CZS95" s="55"/>
      <c r="CZT95" s="55"/>
      <c r="CZU95" s="55"/>
      <c r="CZV95" s="55"/>
      <c r="CZW95" s="55"/>
      <c r="CZX95" s="55"/>
      <c r="CZY95" s="55"/>
      <c r="CZZ95" s="55"/>
      <c r="DAA95" s="55"/>
      <c r="DAB95" s="55"/>
      <c r="DAC95" s="55"/>
      <c r="DAD95" s="55"/>
      <c r="DAE95" s="55"/>
      <c r="DAF95" s="55"/>
      <c r="DAG95" s="55"/>
      <c r="DAH95" s="55"/>
      <c r="DAI95" s="55"/>
      <c r="DAJ95" s="55"/>
      <c r="DAK95" s="55"/>
      <c r="DAL95" s="55"/>
      <c r="DAM95" s="55"/>
      <c r="DAN95" s="55"/>
      <c r="DAO95" s="55"/>
      <c r="DAP95" s="55"/>
      <c r="DAQ95" s="55"/>
      <c r="DAR95" s="55"/>
      <c r="DAS95" s="55"/>
      <c r="DAT95" s="55"/>
      <c r="DAU95" s="55"/>
      <c r="DAV95" s="55"/>
      <c r="DAW95" s="55"/>
      <c r="DAX95" s="55"/>
      <c r="DAY95" s="55"/>
      <c r="DAZ95" s="55"/>
      <c r="DBA95" s="55"/>
      <c r="DBB95" s="55"/>
      <c r="DBC95" s="55"/>
      <c r="DBD95" s="55"/>
      <c r="DBE95" s="55"/>
      <c r="DBF95" s="55"/>
      <c r="DBG95" s="55"/>
      <c r="DBH95" s="55"/>
      <c r="DBI95" s="55"/>
      <c r="DBJ95" s="55"/>
      <c r="DBK95" s="55"/>
      <c r="DBL95" s="55"/>
      <c r="DBM95" s="55"/>
      <c r="DBN95" s="55"/>
      <c r="DBO95" s="55"/>
      <c r="DBP95" s="55"/>
      <c r="DBQ95" s="55"/>
      <c r="DBR95" s="55"/>
      <c r="DBS95" s="55"/>
      <c r="DBT95" s="55"/>
      <c r="DBU95" s="55"/>
      <c r="DBV95" s="55"/>
      <c r="DBW95" s="55"/>
      <c r="DBX95" s="55"/>
      <c r="DBY95" s="55"/>
      <c r="DBZ95" s="55"/>
      <c r="DCA95" s="55"/>
      <c r="DCB95" s="55"/>
      <c r="DCC95" s="55"/>
      <c r="DCD95" s="55"/>
      <c r="DCE95" s="55"/>
      <c r="DCF95" s="55"/>
      <c r="DCG95" s="55"/>
      <c r="DCH95" s="55"/>
      <c r="DCI95" s="55"/>
      <c r="DCJ95" s="55"/>
      <c r="DCK95" s="55"/>
      <c r="DCL95" s="55"/>
      <c r="DCM95" s="55"/>
      <c r="DCN95" s="55"/>
      <c r="DCO95" s="55"/>
      <c r="DCP95" s="55"/>
      <c r="DCQ95" s="55"/>
      <c r="DCR95" s="55"/>
      <c r="DCS95" s="55"/>
      <c r="DCT95" s="55"/>
      <c r="DCU95" s="55"/>
      <c r="DCV95" s="55"/>
      <c r="DCW95" s="55"/>
      <c r="DCX95" s="55"/>
      <c r="DCY95" s="55"/>
      <c r="DCZ95" s="55"/>
      <c r="DDA95" s="55"/>
      <c r="DDB95" s="55"/>
      <c r="DDC95" s="55"/>
      <c r="DDD95" s="55"/>
      <c r="DDE95" s="55"/>
      <c r="DDF95" s="55"/>
      <c r="DDG95" s="55"/>
      <c r="DDH95" s="55"/>
      <c r="DDI95" s="55"/>
      <c r="DDJ95" s="55"/>
      <c r="DDK95" s="55"/>
      <c r="DDL95" s="55"/>
      <c r="DDM95" s="55"/>
      <c r="DDN95" s="55"/>
      <c r="DDO95" s="55"/>
      <c r="DDP95" s="55"/>
      <c r="DDQ95" s="55"/>
      <c r="DDR95" s="55"/>
      <c r="DDS95" s="55"/>
      <c r="DDT95" s="55"/>
      <c r="DDU95" s="55"/>
      <c r="DDV95" s="55"/>
      <c r="DDW95" s="55"/>
      <c r="DDX95" s="55"/>
      <c r="DDY95" s="55"/>
      <c r="DDZ95" s="55"/>
      <c r="DEA95" s="55"/>
      <c r="DEB95" s="55"/>
      <c r="DEC95" s="55"/>
      <c r="DED95" s="55"/>
      <c r="DEE95" s="55"/>
      <c r="DEF95" s="55"/>
      <c r="DEG95" s="55"/>
      <c r="DEH95" s="55"/>
      <c r="DEI95" s="55"/>
      <c r="DEJ95" s="55"/>
      <c r="DEK95" s="55"/>
      <c r="DEL95" s="55"/>
      <c r="DEM95" s="55"/>
      <c r="DEN95" s="55"/>
      <c r="DEO95" s="55"/>
      <c r="DEP95" s="55"/>
      <c r="DEQ95" s="55"/>
      <c r="DER95" s="55"/>
      <c r="DES95" s="55"/>
      <c r="DET95" s="55"/>
      <c r="DEU95" s="55"/>
      <c r="DEV95" s="55"/>
      <c r="DEW95" s="55"/>
      <c r="DEX95" s="55"/>
      <c r="DEY95" s="55"/>
      <c r="DEZ95" s="55"/>
      <c r="DFA95" s="55"/>
      <c r="DFB95" s="55"/>
      <c r="DFC95" s="55"/>
      <c r="DFD95" s="55"/>
      <c r="DFE95" s="55"/>
      <c r="DFF95" s="55"/>
      <c r="DFG95" s="55"/>
      <c r="DFH95" s="55"/>
      <c r="DFI95" s="55"/>
      <c r="DFJ95" s="55"/>
      <c r="DFK95" s="55"/>
      <c r="DFL95" s="55"/>
      <c r="DFM95" s="55"/>
      <c r="DFN95" s="55"/>
      <c r="DFO95" s="55"/>
      <c r="DFP95" s="55"/>
      <c r="DFQ95" s="55"/>
      <c r="DFR95" s="55"/>
      <c r="DFS95" s="55"/>
      <c r="DFT95" s="55"/>
      <c r="DFU95" s="55"/>
      <c r="DFV95" s="55"/>
      <c r="DFW95" s="55"/>
      <c r="DFX95" s="55"/>
      <c r="DFY95" s="55"/>
      <c r="DFZ95" s="55"/>
      <c r="DGA95" s="55"/>
      <c r="DGB95" s="55"/>
      <c r="DGC95" s="55"/>
      <c r="DGD95" s="55"/>
      <c r="DGE95" s="55"/>
      <c r="DGF95" s="55"/>
      <c r="DGG95" s="55"/>
      <c r="DGH95" s="55"/>
      <c r="DGI95" s="55"/>
      <c r="DGJ95" s="55"/>
      <c r="DGK95" s="55"/>
      <c r="DGL95" s="55"/>
      <c r="DGM95" s="55"/>
      <c r="DGN95" s="55"/>
      <c r="DGO95" s="55"/>
      <c r="DGP95" s="55"/>
      <c r="DGQ95" s="55"/>
      <c r="DGR95" s="55"/>
      <c r="DGS95" s="55"/>
      <c r="DGT95" s="55"/>
      <c r="DGU95" s="55"/>
      <c r="DGV95" s="55"/>
      <c r="DGW95" s="55"/>
      <c r="DGX95" s="55"/>
      <c r="DGY95" s="55"/>
      <c r="DGZ95" s="55"/>
      <c r="DHA95" s="55"/>
      <c r="DHB95" s="55"/>
      <c r="DHC95" s="55"/>
      <c r="DHD95" s="55"/>
      <c r="DHE95" s="55"/>
      <c r="DHF95" s="55"/>
      <c r="DHG95" s="55"/>
      <c r="DHH95" s="55"/>
      <c r="DHI95" s="55"/>
      <c r="DHJ95" s="55"/>
      <c r="DHK95" s="55"/>
      <c r="DHL95" s="55"/>
      <c r="DHM95" s="55"/>
      <c r="DHN95" s="55"/>
      <c r="DHO95" s="55"/>
      <c r="DHP95" s="55"/>
      <c r="DHQ95" s="55"/>
      <c r="DHR95" s="55"/>
      <c r="DHS95" s="55"/>
      <c r="DHT95" s="55"/>
      <c r="DHU95" s="55"/>
      <c r="DHV95" s="55"/>
      <c r="DHW95" s="55"/>
      <c r="DHX95" s="55"/>
      <c r="DHY95" s="55"/>
      <c r="DHZ95" s="55"/>
      <c r="DIA95" s="55"/>
      <c r="DIB95" s="55"/>
      <c r="DIC95" s="55"/>
      <c r="DID95" s="55"/>
      <c r="DIE95" s="55"/>
      <c r="DIF95" s="55"/>
      <c r="DIG95" s="55"/>
      <c r="DIH95" s="55"/>
      <c r="DII95" s="55"/>
      <c r="DIJ95" s="55"/>
      <c r="DIK95" s="55"/>
      <c r="DIL95" s="55"/>
      <c r="DIM95" s="55"/>
      <c r="DIN95" s="55"/>
      <c r="DIO95" s="55"/>
      <c r="DIP95" s="55"/>
      <c r="DIQ95" s="55"/>
      <c r="DIR95" s="55"/>
      <c r="DIS95" s="55"/>
      <c r="DIT95" s="55"/>
      <c r="DIU95" s="55"/>
      <c r="DIV95" s="55"/>
      <c r="DIW95" s="55"/>
      <c r="DIX95" s="55"/>
      <c r="DIY95" s="55"/>
      <c r="DIZ95" s="55"/>
      <c r="DJA95" s="55"/>
      <c r="DJB95" s="55"/>
      <c r="DJC95" s="55"/>
      <c r="DJD95" s="55"/>
      <c r="DJE95" s="55"/>
      <c r="DJF95" s="55"/>
      <c r="DJG95" s="55"/>
      <c r="DJH95" s="55"/>
      <c r="DJI95" s="55"/>
      <c r="DJJ95" s="55"/>
      <c r="DJK95" s="55"/>
      <c r="DJL95" s="55"/>
      <c r="DJM95" s="55"/>
      <c r="DJN95" s="55"/>
      <c r="DJO95" s="55"/>
      <c r="DJP95" s="55"/>
      <c r="DJQ95" s="55"/>
      <c r="DJR95" s="55"/>
      <c r="DJS95" s="55"/>
      <c r="DJT95" s="55"/>
      <c r="DJU95" s="55"/>
      <c r="DJV95" s="55"/>
      <c r="DJW95" s="55"/>
      <c r="DJX95" s="55"/>
      <c r="DJY95" s="55"/>
      <c r="DJZ95" s="55"/>
      <c r="DKA95" s="55"/>
      <c r="DKB95" s="55"/>
      <c r="DKC95" s="55"/>
      <c r="DKD95" s="55"/>
      <c r="DKE95" s="55"/>
      <c r="DKF95" s="55"/>
      <c r="DKG95" s="55"/>
      <c r="DKH95" s="55"/>
      <c r="DKI95" s="55"/>
      <c r="DKJ95" s="55"/>
      <c r="DKK95" s="55"/>
      <c r="DKL95" s="55"/>
      <c r="DKM95" s="55"/>
      <c r="DKN95" s="55"/>
      <c r="DKO95" s="55"/>
      <c r="DKP95" s="55"/>
      <c r="DKQ95" s="55"/>
      <c r="DKR95" s="55"/>
      <c r="DKS95" s="55"/>
      <c r="DKT95" s="55"/>
      <c r="DKU95" s="55"/>
      <c r="DKV95" s="55"/>
      <c r="DKW95" s="55"/>
      <c r="DKX95" s="55"/>
      <c r="DKY95" s="55"/>
      <c r="DKZ95" s="55"/>
      <c r="DLA95" s="55"/>
      <c r="DLB95" s="55"/>
      <c r="DLC95" s="55"/>
      <c r="DLD95" s="55"/>
      <c r="DLE95" s="55"/>
      <c r="DLF95" s="55"/>
      <c r="DLG95" s="55"/>
      <c r="DLH95" s="55"/>
      <c r="DLI95" s="55"/>
      <c r="DLJ95" s="55"/>
      <c r="DLK95" s="55"/>
      <c r="DLL95" s="55"/>
      <c r="DLM95" s="55"/>
      <c r="DLN95" s="55"/>
      <c r="DLO95" s="55"/>
      <c r="DLP95" s="55"/>
      <c r="DLQ95" s="55"/>
      <c r="DLR95" s="55"/>
      <c r="DLS95" s="55"/>
      <c r="DLT95" s="55"/>
      <c r="DLU95" s="55"/>
      <c r="DLV95" s="55"/>
      <c r="DLW95" s="55"/>
      <c r="DLX95" s="55"/>
      <c r="DLY95" s="55"/>
      <c r="DLZ95" s="55"/>
      <c r="DMA95" s="55"/>
      <c r="DMB95" s="55"/>
      <c r="DMC95" s="55"/>
      <c r="DMD95" s="55"/>
      <c r="DME95" s="55"/>
      <c r="DMF95" s="55"/>
      <c r="DMG95" s="55"/>
      <c r="DMH95" s="55"/>
      <c r="DMI95" s="55"/>
      <c r="DMJ95" s="55"/>
      <c r="DMK95" s="55"/>
      <c r="DML95" s="55"/>
      <c r="DMM95" s="55"/>
      <c r="DMN95" s="55"/>
      <c r="DMO95" s="55"/>
      <c r="DMP95" s="55"/>
      <c r="DMQ95" s="55"/>
      <c r="DMR95" s="55"/>
      <c r="DMS95" s="55"/>
      <c r="DMT95" s="55"/>
      <c r="DMU95" s="55"/>
      <c r="DMV95" s="55"/>
      <c r="DMW95" s="55"/>
      <c r="DMX95" s="55"/>
      <c r="DMY95" s="55"/>
      <c r="DMZ95" s="55"/>
      <c r="DNA95" s="55"/>
      <c r="DNB95" s="55"/>
      <c r="DNC95" s="55"/>
      <c r="DND95" s="55"/>
      <c r="DNE95" s="55"/>
      <c r="DNF95" s="55"/>
      <c r="DNG95" s="55"/>
      <c r="DNH95" s="55"/>
      <c r="DNI95" s="55"/>
      <c r="DNJ95" s="55"/>
      <c r="DNK95" s="55"/>
      <c r="DNL95" s="55"/>
      <c r="DNM95" s="55"/>
      <c r="DNN95" s="55"/>
      <c r="DNO95" s="55"/>
      <c r="DNP95" s="55"/>
      <c r="DNQ95" s="55"/>
      <c r="DNR95" s="55"/>
      <c r="DNS95" s="55"/>
      <c r="DNT95" s="55"/>
      <c r="DNU95" s="55"/>
      <c r="DNV95" s="55"/>
      <c r="DNW95" s="55"/>
      <c r="DNX95" s="55"/>
      <c r="DNY95" s="55"/>
      <c r="DNZ95" s="55"/>
      <c r="DOA95" s="55"/>
      <c r="DOB95" s="55"/>
      <c r="DOC95" s="55"/>
      <c r="DOD95" s="55"/>
      <c r="DOE95" s="55"/>
      <c r="DOF95" s="55"/>
      <c r="DOG95" s="55"/>
      <c r="DOH95" s="55"/>
      <c r="DOI95" s="55"/>
      <c r="DOJ95" s="55"/>
      <c r="DOK95" s="55"/>
      <c r="DOL95" s="55"/>
      <c r="DOM95" s="55"/>
      <c r="DON95" s="55"/>
      <c r="DOO95" s="55"/>
      <c r="DOP95" s="55"/>
      <c r="DOQ95" s="55"/>
      <c r="DOR95" s="55"/>
      <c r="DOS95" s="55"/>
      <c r="DOT95" s="55"/>
      <c r="DOU95" s="55"/>
      <c r="DOV95" s="55"/>
      <c r="DOW95" s="55"/>
      <c r="DOX95" s="55"/>
      <c r="DOY95" s="55"/>
      <c r="DOZ95" s="55"/>
      <c r="DPA95" s="55"/>
      <c r="DPB95" s="55"/>
      <c r="DPC95" s="55"/>
      <c r="DPD95" s="55"/>
      <c r="DPE95" s="55"/>
      <c r="DPF95" s="55"/>
      <c r="DPG95" s="55"/>
      <c r="DPH95" s="55"/>
      <c r="DPI95" s="55"/>
      <c r="DPJ95" s="55"/>
      <c r="DPK95" s="55"/>
      <c r="DPL95" s="55"/>
      <c r="DPM95" s="55"/>
      <c r="DPN95" s="55"/>
      <c r="DPO95" s="55"/>
      <c r="DPP95" s="55"/>
      <c r="DPQ95" s="55"/>
      <c r="DPR95" s="55"/>
      <c r="DPS95" s="55"/>
      <c r="DPT95" s="55"/>
      <c r="DPU95" s="55"/>
      <c r="DPV95" s="55"/>
      <c r="DPW95" s="55"/>
      <c r="DPX95" s="55"/>
      <c r="DPY95" s="55"/>
      <c r="DPZ95" s="55"/>
      <c r="DQA95" s="55"/>
      <c r="DQB95" s="55"/>
      <c r="DQC95" s="55"/>
      <c r="DQD95" s="55"/>
      <c r="DQE95" s="55"/>
      <c r="DQF95" s="55"/>
      <c r="DQG95" s="55"/>
      <c r="DQH95" s="55"/>
      <c r="DQI95" s="55"/>
      <c r="DQJ95" s="55"/>
      <c r="DQK95" s="55"/>
      <c r="DQL95" s="55"/>
      <c r="DQM95" s="55"/>
      <c r="DQN95" s="55"/>
      <c r="DQO95" s="55"/>
      <c r="DQP95" s="55"/>
      <c r="DQQ95" s="55"/>
      <c r="DQR95" s="55"/>
      <c r="DQS95" s="55"/>
      <c r="DQT95" s="55"/>
      <c r="DQU95" s="55"/>
      <c r="DQV95" s="55"/>
      <c r="DQW95" s="55"/>
      <c r="DQX95" s="55"/>
      <c r="DQY95" s="55"/>
      <c r="DQZ95" s="55"/>
      <c r="DRA95" s="55"/>
      <c r="DRB95" s="55"/>
      <c r="DRC95" s="55"/>
      <c r="DRD95" s="55"/>
      <c r="DRE95" s="55"/>
      <c r="DRF95" s="55"/>
      <c r="DRG95" s="55"/>
      <c r="DRH95" s="55"/>
      <c r="DRI95" s="55"/>
      <c r="DRJ95" s="55"/>
      <c r="DRK95" s="55"/>
      <c r="DRL95" s="55"/>
      <c r="DRM95" s="55"/>
      <c r="DRN95" s="55"/>
      <c r="DRO95" s="55"/>
      <c r="DRP95" s="55"/>
      <c r="DRQ95" s="55"/>
      <c r="DRR95" s="55"/>
      <c r="DRS95" s="55"/>
      <c r="DRT95" s="55"/>
      <c r="DRU95" s="55"/>
      <c r="DRV95" s="55"/>
      <c r="DRW95" s="55"/>
      <c r="DRX95" s="55"/>
      <c r="DRY95" s="55"/>
      <c r="DRZ95" s="55"/>
      <c r="DSA95" s="55"/>
      <c r="DSB95" s="55"/>
      <c r="DSC95" s="55"/>
      <c r="DSD95" s="55"/>
      <c r="DSE95" s="55"/>
      <c r="DSF95" s="55"/>
      <c r="DSG95" s="55"/>
      <c r="DSH95" s="55"/>
      <c r="DSI95" s="55"/>
      <c r="DSJ95" s="55"/>
      <c r="DSK95" s="55"/>
      <c r="DSL95" s="55"/>
      <c r="DSM95" s="55"/>
      <c r="DSN95" s="55"/>
      <c r="DSO95" s="55"/>
      <c r="DSP95" s="55"/>
      <c r="DSQ95" s="55"/>
      <c r="DSR95" s="55"/>
      <c r="DSS95" s="55"/>
      <c r="DST95" s="55"/>
      <c r="DSU95" s="55"/>
      <c r="DSV95" s="55"/>
      <c r="DSW95" s="55"/>
      <c r="DSX95" s="55"/>
      <c r="DSY95" s="55"/>
      <c r="DSZ95" s="55"/>
      <c r="DTA95" s="55"/>
      <c r="DTB95" s="55"/>
      <c r="DTC95" s="55"/>
      <c r="DTD95" s="55"/>
      <c r="DTE95" s="55"/>
      <c r="DTF95" s="55"/>
      <c r="DTG95" s="55"/>
      <c r="DTH95" s="55"/>
      <c r="DTI95" s="55"/>
      <c r="DTJ95" s="55"/>
      <c r="DTK95" s="55"/>
      <c r="DTL95" s="55"/>
      <c r="DTM95" s="55"/>
      <c r="DTN95" s="55"/>
      <c r="DTO95" s="55"/>
      <c r="DTP95" s="55"/>
      <c r="DTQ95" s="55"/>
      <c r="DTR95" s="55"/>
      <c r="DTS95" s="55"/>
      <c r="DTT95" s="55"/>
      <c r="DTU95" s="55"/>
      <c r="DTV95" s="55"/>
      <c r="DTW95" s="55"/>
      <c r="DTX95" s="55"/>
      <c r="DTY95" s="55"/>
      <c r="DTZ95" s="55"/>
      <c r="DUA95" s="55"/>
      <c r="DUB95" s="55"/>
      <c r="DUC95" s="55"/>
      <c r="DUD95" s="55"/>
      <c r="DUE95" s="55"/>
      <c r="DUF95" s="55"/>
      <c r="DUG95" s="55"/>
      <c r="DUH95" s="55"/>
      <c r="DUI95" s="55"/>
      <c r="DUJ95" s="55"/>
      <c r="DUK95" s="55"/>
      <c r="DUL95" s="55"/>
      <c r="DUM95" s="55"/>
      <c r="DUN95" s="55"/>
      <c r="DUO95" s="55"/>
      <c r="DUP95" s="55"/>
      <c r="DUQ95" s="55"/>
      <c r="DUR95" s="55"/>
      <c r="DUS95" s="55"/>
      <c r="DUT95" s="55"/>
      <c r="DUU95" s="55"/>
      <c r="DUV95" s="55"/>
      <c r="DUW95" s="55"/>
      <c r="DUX95" s="55"/>
      <c r="DUY95" s="55"/>
      <c r="DUZ95" s="55"/>
      <c r="DVA95" s="55"/>
      <c r="DVB95" s="55"/>
      <c r="DVC95" s="55"/>
      <c r="DVD95" s="55"/>
      <c r="DVE95" s="55"/>
      <c r="DVF95" s="55"/>
      <c r="DVG95" s="55"/>
      <c r="DVH95" s="55"/>
      <c r="DVI95" s="55"/>
      <c r="DVJ95" s="55"/>
      <c r="DVK95" s="55"/>
      <c r="DVL95" s="55"/>
      <c r="DVM95" s="55"/>
      <c r="DVN95" s="55"/>
      <c r="DVO95" s="55"/>
      <c r="DVP95" s="55"/>
      <c r="DVQ95" s="55"/>
      <c r="DVR95" s="55"/>
      <c r="DVS95" s="55"/>
      <c r="DVT95" s="55"/>
      <c r="DVU95" s="55"/>
      <c r="DVV95" s="55"/>
      <c r="DVW95" s="55"/>
      <c r="DVX95" s="55"/>
      <c r="DVY95" s="55"/>
      <c r="DVZ95" s="55"/>
      <c r="DWA95" s="55"/>
      <c r="DWB95" s="55"/>
      <c r="DWC95" s="55"/>
      <c r="DWD95" s="55"/>
      <c r="DWE95" s="55"/>
      <c r="DWF95" s="55"/>
      <c r="DWG95" s="55"/>
      <c r="DWH95" s="55"/>
      <c r="DWI95" s="55"/>
      <c r="DWJ95" s="55"/>
      <c r="DWK95" s="55"/>
      <c r="DWL95" s="55"/>
      <c r="DWM95" s="55"/>
      <c r="DWN95" s="55"/>
      <c r="DWO95" s="55"/>
      <c r="DWP95" s="55"/>
      <c r="DWQ95" s="55"/>
      <c r="DWR95" s="55"/>
      <c r="DWS95" s="55"/>
      <c r="DWT95" s="55"/>
      <c r="DWU95" s="55"/>
      <c r="DWV95" s="55"/>
      <c r="DWW95" s="55"/>
      <c r="DWX95" s="55"/>
      <c r="DWY95" s="55"/>
      <c r="DWZ95" s="55"/>
      <c r="DXA95" s="55"/>
      <c r="DXB95" s="55"/>
      <c r="DXC95" s="55"/>
      <c r="DXD95" s="55"/>
      <c r="DXE95" s="55"/>
      <c r="DXF95" s="55"/>
      <c r="DXG95" s="55"/>
      <c r="DXH95" s="55"/>
      <c r="DXI95" s="55"/>
      <c r="DXJ95" s="55"/>
      <c r="DXK95" s="55"/>
      <c r="DXL95" s="55"/>
      <c r="DXM95" s="55"/>
      <c r="DXN95" s="55"/>
      <c r="DXO95" s="55"/>
      <c r="DXP95" s="55"/>
      <c r="DXQ95" s="55"/>
      <c r="DXR95" s="55"/>
      <c r="DXS95" s="55"/>
      <c r="DXT95" s="55"/>
      <c r="DXU95" s="55"/>
      <c r="DXV95" s="55"/>
      <c r="DXW95" s="55"/>
      <c r="DXX95" s="55"/>
      <c r="DXY95" s="55"/>
      <c r="DXZ95" s="55"/>
      <c r="DYA95" s="55"/>
      <c r="DYB95" s="55"/>
      <c r="DYC95" s="55"/>
      <c r="DYD95" s="55"/>
      <c r="DYE95" s="55"/>
      <c r="DYF95" s="55"/>
      <c r="DYG95" s="55"/>
      <c r="DYH95" s="55"/>
      <c r="DYI95" s="55"/>
      <c r="DYJ95" s="55"/>
      <c r="DYK95" s="55"/>
      <c r="DYL95" s="55"/>
      <c r="DYM95" s="55"/>
      <c r="DYN95" s="55"/>
      <c r="DYO95" s="55"/>
      <c r="DYP95" s="55"/>
      <c r="DYQ95" s="55"/>
      <c r="DYR95" s="55"/>
      <c r="DYS95" s="55"/>
      <c r="DYT95" s="55"/>
      <c r="DYU95" s="55"/>
      <c r="DYV95" s="55"/>
      <c r="DYW95" s="55"/>
      <c r="DYX95" s="55"/>
      <c r="DYY95" s="55"/>
      <c r="DYZ95" s="55"/>
      <c r="DZA95" s="55"/>
      <c r="DZB95" s="55"/>
      <c r="DZC95" s="55"/>
      <c r="DZD95" s="55"/>
      <c r="DZE95" s="55"/>
      <c r="DZF95" s="55"/>
      <c r="DZG95" s="55"/>
      <c r="DZH95" s="55"/>
      <c r="DZI95" s="55"/>
      <c r="DZJ95" s="55"/>
      <c r="DZK95" s="55"/>
      <c r="DZL95" s="55"/>
      <c r="DZM95" s="55"/>
      <c r="DZN95" s="55"/>
      <c r="DZO95" s="55"/>
      <c r="DZP95" s="55"/>
      <c r="DZQ95" s="55"/>
      <c r="DZR95" s="55"/>
      <c r="DZS95" s="55"/>
      <c r="DZT95" s="55"/>
      <c r="DZU95" s="55"/>
      <c r="DZV95" s="55"/>
      <c r="DZW95" s="55"/>
      <c r="DZX95" s="55"/>
      <c r="DZY95" s="55"/>
      <c r="DZZ95" s="55"/>
      <c r="EAA95" s="55"/>
      <c r="EAB95" s="55"/>
      <c r="EAC95" s="55"/>
      <c r="EAD95" s="55"/>
      <c r="EAE95" s="55"/>
      <c r="EAF95" s="55"/>
      <c r="EAG95" s="55"/>
      <c r="EAH95" s="55"/>
      <c r="EAI95" s="55"/>
      <c r="EAJ95" s="55"/>
      <c r="EAK95" s="55"/>
      <c r="EAL95" s="55"/>
      <c r="EAM95" s="55"/>
      <c r="EAN95" s="55"/>
      <c r="EAO95" s="55"/>
      <c r="EAP95" s="55"/>
      <c r="EAQ95" s="55"/>
      <c r="EAR95" s="55"/>
      <c r="EAS95" s="55"/>
      <c r="EAT95" s="55"/>
      <c r="EAU95" s="55"/>
      <c r="EAV95" s="55"/>
      <c r="EAW95" s="55"/>
      <c r="EAX95" s="55"/>
      <c r="EAY95" s="55"/>
      <c r="EAZ95" s="55"/>
      <c r="EBA95" s="55"/>
      <c r="EBB95" s="55"/>
      <c r="EBC95" s="55"/>
      <c r="EBD95" s="55"/>
      <c r="EBE95" s="55"/>
      <c r="EBF95" s="55"/>
      <c r="EBG95" s="55"/>
      <c r="EBH95" s="55"/>
      <c r="EBI95" s="55"/>
      <c r="EBJ95" s="55"/>
      <c r="EBK95" s="55"/>
      <c r="EBL95" s="55"/>
      <c r="EBM95" s="55"/>
      <c r="EBN95" s="55"/>
      <c r="EBO95" s="55"/>
      <c r="EBP95" s="55"/>
      <c r="EBQ95" s="55"/>
      <c r="EBR95" s="55"/>
      <c r="EBS95" s="55"/>
      <c r="EBT95" s="55"/>
      <c r="EBU95" s="55"/>
      <c r="EBV95" s="55"/>
      <c r="EBW95" s="55"/>
      <c r="EBX95" s="55"/>
      <c r="EBY95" s="55"/>
      <c r="EBZ95" s="55"/>
      <c r="ECA95" s="55"/>
      <c r="ECB95" s="55"/>
      <c r="ECC95" s="55"/>
      <c r="ECD95" s="55"/>
      <c r="ECE95" s="55"/>
      <c r="ECF95" s="55"/>
      <c r="ECG95" s="55"/>
      <c r="ECH95" s="55"/>
      <c r="ECI95" s="55"/>
      <c r="ECJ95" s="55"/>
      <c r="ECK95" s="55"/>
      <c r="ECL95" s="55"/>
      <c r="ECM95" s="55"/>
      <c r="ECN95" s="55"/>
      <c r="ECO95" s="55"/>
      <c r="ECP95" s="55"/>
      <c r="ECQ95" s="55"/>
      <c r="ECR95" s="55"/>
      <c r="ECS95" s="55"/>
      <c r="ECT95" s="55"/>
      <c r="ECU95" s="55"/>
      <c r="ECV95" s="55"/>
      <c r="ECW95" s="55"/>
      <c r="ECX95" s="55"/>
      <c r="ECY95" s="55"/>
      <c r="ECZ95" s="55"/>
      <c r="EDA95" s="55"/>
      <c r="EDB95" s="55"/>
      <c r="EDC95" s="55"/>
      <c r="EDD95" s="55"/>
      <c r="EDE95" s="55"/>
      <c r="EDF95" s="55"/>
      <c r="EDG95" s="55"/>
      <c r="EDH95" s="55"/>
      <c r="EDI95" s="55"/>
      <c r="EDJ95" s="55"/>
      <c r="EDK95" s="55"/>
      <c r="EDL95" s="55"/>
      <c r="EDM95" s="55"/>
      <c r="EDN95" s="55"/>
      <c r="EDO95" s="55"/>
      <c r="EDP95" s="55"/>
      <c r="EDQ95" s="55"/>
      <c r="EDR95" s="55"/>
      <c r="EDS95" s="55"/>
      <c r="EDT95" s="55"/>
      <c r="EDU95" s="55"/>
      <c r="EDV95" s="55"/>
      <c r="EDW95" s="55"/>
      <c r="EDX95" s="55"/>
      <c r="EDY95" s="55"/>
      <c r="EDZ95" s="55"/>
      <c r="EEA95" s="55"/>
      <c r="EEB95" s="55"/>
      <c r="EEC95" s="55"/>
      <c r="EED95" s="55"/>
      <c r="EEE95" s="55"/>
      <c r="EEF95" s="55"/>
      <c r="EEG95" s="55"/>
      <c r="EEH95" s="55"/>
      <c r="EEI95" s="55"/>
      <c r="EEJ95" s="55"/>
      <c r="EEK95" s="55"/>
      <c r="EEL95" s="55"/>
      <c r="EEM95" s="55"/>
      <c r="EEN95" s="55"/>
      <c r="EEO95" s="55"/>
      <c r="EEP95" s="55"/>
      <c r="EEQ95" s="55"/>
      <c r="EER95" s="55"/>
      <c r="EES95" s="55"/>
      <c r="EET95" s="55"/>
      <c r="EEU95" s="55"/>
      <c r="EEV95" s="55"/>
      <c r="EEW95" s="55"/>
      <c r="EEX95" s="55"/>
      <c r="EEY95" s="55"/>
      <c r="EEZ95" s="55"/>
      <c r="EFA95" s="55"/>
      <c r="EFB95" s="55"/>
      <c r="EFC95" s="55"/>
      <c r="EFD95" s="55"/>
      <c r="EFE95" s="55"/>
      <c r="EFF95" s="55"/>
      <c r="EFG95" s="55"/>
      <c r="EFH95" s="55"/>
      <c r="EFI95" s="55"/>
      <c r="EFJ95" s="55"/>
      <c r="EFK95" s="55"/>
      <c r="EFL95" s="55"/>
      <c r="EFM95" s="55"/>
      <c r="EFN95" s="55"/>
      <c r="EFO95" s="55"/>
      <c r="EFP95" s="55"/>
      <c r="EFQ95" s="55"/>
      <c r="EFR95" s="55"/>
      <c r="EFS95" s="55"/>
      <c r="EFT95" s="55"/>
      <c r="EFU95" s="55"/>
      <c r="EFV95" s="55"/>
      <c r="EFW95" s="55"/>
      <c r="EFX95" s="55"/>
      <c r="EFY95" s="55"/>
      <c r="EFZ95" s="55"/>
      <c r="EGA95" s="55"/>
      <c r="EGB95" s="55"/>
      <c r="EGC95" s="55"/>
      <c r="EGD95" s="55"/>
      <c r="EGE95" s="55"/>
      <c r="EGF95" s="55"/>
      <c r="EGG95" s="55"/>
      <c r="EGH95" s="55"/>
      <c r="EGI95" s="55"/>
      <c r="EGJ95" s="55"/>
      <c r="EGK95" s="55"/>
      <c r="EGL95" s="55"/>
      <c r="EGM95" s="55"/>
      <c r="EGN95" s="55"/>
      <c r="EGO95" s="55"/>
      <c r="EGP95" s="55"/>
      <c r="EGQ95" s="55"/>
      <c r="EGR95" s="55"/>
      <c r="EGS95" s="55"/>
      <c r="EGT95" s="55"/>
      <c r="EGU95" s="55"/>
      <c r="EGV95" s="55"/>
      <c r="EGW95" s="55"/>
      <c r="EGX95" s="55"/>
      <c r="EGY95" s="55"/>
      <c r="EGZ95" s="55"/>
      <c r="EHA95" s="55"/>
      <c r="EHB95" s="55"/>
      <c r="EHC95" s="55"/>
      <c r="EHD95" s="55"/>
      <c r="EHE95" s="55"/>
      <c r="EHF95" s="55"/>
      <c r="EHG95" s="55"/>
      <c r="EHH95" s="55"/>
      <c r="EHI95" s="55"/>
      <c r="EHJ95" s="55"/>
      <c r="EHK95" s="55"/>
      <c r="EHL95" s="55"/>
      <c r="EHM95" s="55"/>
      <c r="EHN95" s="55"/>
      <c r="EHO95" s="55"/>
      <c r="EHP95" s="55"/>
      <c r="EHQ95" s="55"/>
      <c r="EHR95" s="55"/>
      <c r="EHS95" s="55"/>
      <c r="EHT95" s="55"/>
      <c r="EHU95" s="55"/>
      <c r="EHV95" s="55"/>
      <c r="EHW95" s="55"/>
      <c r="EHX95" s="55"/>
      <c r="EHY95" s="55"/>
      <c r="EHZ95" s="55"/>
      <c r="EIA95" s="55"/>
      <c r="EIB95" s="55"/>
      <c r="EIC95" s="55"/>
      <c r="EID95" s="55"/>
      <c r="EIE95" s="55"/>
      <c r="EIF95" s="55"/>
      <c r="EIG95" s="55"/>
      <c r="EIH95" s="55"/>
      <c r="EII95" s="55"/>
      <c r="EIJ95" s="55"/>
      <c r="EIK95" s="55"/>
      <c r="EIL95" s="55"/>
      <c r="EIM95" s="55"/>
      <c r="EIN95" s="55"/>
      <c r="EIO95" s="55"/>
      <c r="EIP95" s="55"/>
      <c r="EIQ95" s="55"/>
      <c r="EIR95" s="55"/>
      <c r="EIS95" s="55"/>
      <c r="EIT95" s="55"/>
      <c r="EIU95" s="55"/>
      <c r="EIV95" s="55"/>
      <c r="EIW95" s="55"/>
      <c r="EIX95" s="55"/>
      <c r="EIY95" s="55"/>
      <c r="EIZ95" s="55"/>
      <c r="EJA95" s="55"/>
      <c r="EJB95" s="55"/>
      <c r="EJC95" s="55"/>
      <c r="EJD95" s="55"/>
      <c r="EJE95" s="55"/>
      <c r="EJF95" s="55"/>
      <c r="EJG95" s="55"/>
      <c r="EJH95" s="55"/>
      <c r="EJI95" s="55"/>
      <c r="EJJ95" s="55"/>
      <c r="EJK95" s="55"/>
      <c r="EJL95" s="55"/>
      <c r="EJM95" s="55"/>
      <c r="EJN95" s="55"/>
      <c r="EJO95" s="55"/>
      <c r="EJP95" s="55"/>
      <c r="EJQ95" s="55"/>
      <c r="EJR95" s="55"/>
      <c r="EJS95" s="55"/>
      <c r="EJT95" s="55"/>
      <c r="EJU95" s="55"/>
      <c r="EJV95" s="55"/>
      <c r="EJW95" s="55"/>
      <c r="EJX95" s="55"/>
      <c r="EJY95" s="55"/>
      <c r="EJZ95" s="55"/>
      <c r="EKA95" s="55"/>
      <c r="EKB95" s="55"/>
      <c r="EKC95" s="55"/>
      <c r="EKD95" s="55"/>
      <c r="EKE95" s="55"/>
      <c r="EKF95" s="55"/>
      <c r="EKG95" s="55"/>
      <c r="EKH95" s="55"/>
      <c r="EKI95" s="55"/>
      <c r="EKJ95" s="55"/>
      <c r="EKK95" s="55"/>
      <c r="EKL95" s="55"/>
      <c r="EKM95" s="55"/>
      <c r="EKN95" s="55"/>
      <c r="EKO95" s="55"/>
      <c r="EKP95" s="55"/>
      <c r="EKQ95" s="55"/>
      <c r="EKR95" s="55"/>
      <c r="EKS95" s="55"/>
      <c r="EKT95" s="55"/>
      <c r="EKU95" s="55"/>
      <c r="EKV95" s="55"/>
      <c r="EKW95" s="55"/>
      <c r="EKX95" s="55"/>
      <c r="EKY95" s="55"/>
      <c r="EKZ95" s="55"/>
      <c r="ELA95" s="55"/>
      <c r="ELB95" s="55"/>
      <c r="ELC95" s="55"/>
      <c r="ELD95" s="55"/>
      <c r="ELE95" s="55"/>
      <c r="ELF95" s="55"/>
      <c r="ELG95" s="55"/>
      <c r="ELH95" s="55"/>
      <c r="ELI95" s="55"/>
      <c r="ELJ95" s="55"/>
      <c r="ELK95" s="55"/>
      <c r="ELL95" s="55"/>
      <c r="ELM95" s="55"/>
      <c r="ELN95" s="55"/>
      <c r="ELO95" s="55"/>
      <c r="ELP95" s="55"/>
      <c r="ELQ95" s="55"/>
      <c r="ELR95" s="55"/>
      <c r="ELS95" s="55"/>
      <c r="ELT95" s="55"/>
      <c r="ELU95" s="55"/>
      <c r="ELV95" s="55"/>
      <c r="ELW95" s="55"/>
      <c r="ELX95" s="55"/>
      <c r="ELY95" s="55"/>
      <c r="ELZ95" s="55"/>
      <c r="EMA95" s="55"/>
      <c r="EMB95" s="55"/>
      <c r="EMC95" s="55"/>
      <c r="EMD95" s="55"/>
      <c r="EME95" s="55"/>
      <c r="EMF95" s="55"/>
      <c r="EMG95" s="55"/>
      <c r="EMH95" s="55"/>
      <c r="EMI95" s="55"/>
      <c r="EMJ95" s="55"/>
      <c r="EMK95" s="55"/>
      <c r="EML95" s="55"/>
      <c r="EMM95" s="55"/>
      <c r="EMN95" s="55"/>
      <c r="EMO95" s="55"/>
      <c r="EMP95" s="55"/>
      <c r="EMQ95" s="55"/>
      <c r="EMR95" s="55"/>
      <c r="EMS95" s="55"/>
      <c r="EMT95" s="55"/>
      <c r="EMU95" s="55"/>
      <c r="EMV95" s="55"/>
      <c r="EMW95" s="55"/>
      <c r="EMX95" s="55"/>
      <c r="EMY95" s="55"/>
      <c r="EMZ95" s="55"/>
      <c r="ENA95" s="55"/>
      <c r="ENB95" s="55"/>
      <c r="ENC95" s="55"/>
      <c r="END95" s="55"/>
      <c r="ENE95" s="55"/>
      <c r="ENF95" s="55"/>
      <c r="ENG95" s="55"/>
      <c r="ENH95" s="55"/>
      <c r="ENI95" s="55"/>
      <c r="ENJ95" s="55"/>
      <c r="ENK95" s="55"/>
      <c r="ENL95" s="55"/>
      <c r="ENM95" s="55"/>
      <c r="ENN95" s="55"/>
      <c r="ENO95" s="55"/>
      <c r="ENP95" s="55"/>
      <c r="ENQ95" s="55"/>
      <c r="ENR95" s="55"/>
      <c r="ENS95" s="55"/>
      <c r="ENT95" s="55"/>
      <c r="ENU95" s="55"/>
      <c r="ENV95" s="55"/>
      <c r="ENW95" s="55"/>
      <c r="ENX95" s="55"/>
      <c r="ENY95" s="55"/>
      <c r="ENZ95" s="55"/>
      <c r="EOA95" s="55"/>
      <c r="EOB95" s="55"/>
      <c r="EOC95" s="55"/>
      <c r="EOD95" s="55"/>
      <c r="EOE95" s="55"/>
      <c r="EOF95" s="55"/>
      <c r="EOG95" s="55"/>
      <c r="EOH95" s="55"/>
      <c r="EOI95" s="55"/>
      <c r="EOJ95" s="55"/>
      <c r="EOK95" s="55"/>
      <c r="EOL95" s="55"/>
      <c r="EOM95" s="55"/>
      <c r="EON95" s="55"/>
      <c r="EOO95" s="55"/>
      <c r="EOP95" s="55"/>
      <c r="EOQ95" s="55"/>
      <c r="EOR95" s="55"/>
      <c r="EOS95" s="55"/>
      <c r="EOT95" s="55"/>
      <c r="EOU95" s="55"/>
      <c r="EOV95" s="55"/>
      <c r="EOW95" s="55"/>
      <c r="EOX95" s="55"/>
      <c r="EOY95" s="55"/>
      <c r="EOZ95" s="55"/>
      <c r="EPA95" s="55"/>
      <c r="EPB95" s="55"/>
      <c r="EPC95" s="55"/>
      <c r="EPD95" s="55"/>
      <c r="EPE95" s="55"/>
      <c r="EPF95" s="55"/>
      <c r="EPG95" s="55"/>
      <c r="EPH95" s="55"/>
      <c r="EPI95" s="55"/>
      <c r="EPJ95" s="55"/>
      <c r="EPK95" s="55"/>
      <c r="EPL95" s="55"/>
      <c r="EPM95" s="55"/>
      <c r="EPN95" s="55"/>
      <c r="EPO95" s="55"/>
      <c r="EPP95" s="55"/>
      <c r="EPQ95" s="55"/>
      <c r="EPR95" s="55"/>
      <c r="EPS95" s="55"/>
      <c r="EPT95" s="55"/>
      <c r="EPU95" s="55"/>
      <c r="EPV95" s="55"/>
      <c r="EPW95" s="55"/>
      <c r="EPX95" s="55"/>
      <c r="EPY95" s="55"/>
      <c r="EPZ95" s="55"/>
      <c r="EQA95" s="55"/>
      <c r="EQB95" s="55"/>
      <c r="EQC95" s="55"/>
      <c r="EQD95" s="55"/>
      <c r="EQE95" s="55"/>
      <c r="EQF95" s="55"/>
      <c r="EQG95" s="55"/>
      <c r="EQH95" s="55"/>
      <c r="EQI95" s="55"/>
      <c r="EQJ95" s="55"/>
      <c r="EQK95" s="55"/>
      <c r="EQL95" s="55"/>
      <c r="EQM95" s="55"/>
      <c r="EQN95" s="55"/>
      <c r="EQO95" s="55"/>
      <c r="EQP95" s="55"/>
      <c r="EQQ95" s="55"/>
      <c r="EQR95" s="55"/>
      <c r="EQS95" s="55"/>
      <c r="EQT95" s="55"/>
      <c r="EQU95" s="55"/>
      <c r="EQV95" s="55"/>
      <c r="EQW95" s="55"/>
      <c r="EQX95" s="55"/>
      <c r="EQY95" s="55"/>
      <c r="EQZ95" s="55"/>
      <c r="ERA95" s="55"/>
      <c r="ERB95" s="55"/>
      <c r="ERC95" s="55"/>
      <c r="ERD95" s="55"/>
      <c r="ERE95" s="55"/>
      <c r="ERF95" s="55"/>
      <c r="ERG95" s="55"/>
      <c r="ERH95" s="55"/>
      <c r="ERI95" s="55"/>
      <c r="ERJ95" s="55"/>
      <c r="ERK95" s="55"/>
      <c r="ERL95" s="55"/>
      <c r="ERM95" s="55"/>
      <c r="ERN95" s="55"/>
      <c r="ERO95" s="55"/>
      <c r="ERP95" s="55"/>
      <c r="ERQ95" s="55"/>
      <c r="ERR95" s="55"/>
      <c r="ERS95" s="55"/>
      <c r="ERT95" s="55"/>
      <c r="ERU95" s="55"/>
      <c r="ERV95" s="55"/>
      <c r="ERW95" s="55"/>
      <c r="ERX95" s="55"/>
      <c r="ERY95" s="55"/>
      <c r="ERZ95" s="55"/>
      <c r="ESA95" s="55"/>
      <c r="ESB95" s="55"/>
      <c r="ESC95" s="55"/>
      <c r="ESD95" s="55"/>
      <c r="ESE95" s="55"/>
      <c r="ESF95" s="55"/>
      <c r="ESG95" s="55"/>
      <c r="ESH95" s="55"/>
      <c r="ESI95" s="55"/>
      <c r="ESJ95" s="55"/>
      <c r="ESK95" s="55"/>
      <c r="ESL95" s="55"/>
      <c r="ESM95" s="55"/>
      <c r="ESN95" s="55"/>
      <c r="ESO95" s="55"/>
      <c r="ESP95" s="55"/>
      <c r="ESQ95" s="55"/>
      <c r="ESR95" s="55"/>
      <c r="ESS95" s="55"/>
      <c r="EST95" s="55"/>
      <c r="ESU95" s="55"/>
      <c r="ESV95" s="55"/>
      <c r="ESW95" s="55"/>
      <c r="ESX95" s="55"/>
      <c r="ESY95" s="55"/>
      <c r="ESZ95" s="55"/>
      <c r="ETA95" s="55"/>
      <c r="ETB95" s="55"/>
      <c r="ETC95" s="55"/>
      <c r="ETD95" s="55"/>
      <c r="ETE95" s="55"/>
      <c r="ETF95" s="55"/>
      <c r="ETG95" s="55"/>
      <c r="ETH95" s="55"/>
      <c r="ETI95" s="55"/>
      <c r="ETJ95" s="55"/>
      <c r="ETK95" s="55"/>
      <c r="ETL95" s="55"/>
      <c r="ETM95" s="55"/>
      <c r="ETN95" s="55"/>
      <c r="ETO95" s="55"/>
      <c r="ETP95" s="55"/>
      <c r="ETQ95" s="55"/>
      <c r="ETR95" s="55"/>
      <c r="ETS95" s="55"/>
      <c r="ETT95" s="55"/>
      <c r="ETU95" s="55"/>
      <c r="ETV95" s="55"/>
      <c r="ETW95" s="55"/>
      <c r="ETX95" s="55"/>
      <c r="ETY95" s="55"/>
      <c r="ETZ95" s="55"/>
      <c r="EUA95" s="55"/>
      <c r="EUB95" s="55"/>
      <c r="EUC95" s="55"/>
      <c r="EUD95" s="55"/>
      <c r="EUE95" s="55"/>
      <c r="EUF95" s="55"/>
      <c r="EUG95" s="55"/>
      <c r="EUH95" s="55"/>
      <c r="EUI95" s="55"/>
      <c r="EUJ95" s="55"/>
      <c r="EUK95" s="55"/>
      <c r="EUL95" s="55"/>
      <c r="EUM95" s="55"/>
      <c r="EUN95" s="55"/>
      <c r="EUO95" s="55"/>
      <c r="EUP95" s="55"/>
      <c r="EUQ95" s="55"/>
      <c r="EUR95" s="55"/>
      <c r="EUS95" s="55"/>
      <c r="EUT95" s="55"/>
      <c r="EUU95" s="55"/>
      <c r="EUV95" s="55"/>
      <c r="EUW95" s="55"/>
      <c r="EUX95" s="55"/>
      <c r="EUY95" s="55"/>
      <c r="EUZ95" s="55"/>
      <c r="EVA95" s="55"/>
      <c r="EVB95" s="55"/>
      <c r="EVC95" s="55"/>
      <c r="EVD95" s="55"/>
      <c r="EVE95" s="55"/>
      <c r="EVF95" s="55"/>
      <c r="EVG95" s="55"/>
      <c r="EVH95" s="55"/>
      <c r="EVI95" s="55"/>
      <c r="EVJ95" s="55"/>
      <c r="EVK95" s="55"/>
      <c r="EVL95" s="55"/>
      <c r="EVM95" s="55"/>
      <c r="EVN95" s="55"/>
      <c r="EVO95" s="55"/>
      <c r="EVP95" s="55"/>
      <c r="EVQ95" s="55"/>
      <c r="EVR95" s="55"/>
      <c r="EVS95" s="55"/>
      <c r="EVT95" s="55"/>
      <c r="EVU95" s="55"/>
      <c r="EVV95" s="55"/>
      <c r="EVW95" s="55"/>
      <c r="EVX95" s="55"/>
      <c r="EVY95" s="55"/>
      <c r="EVZ95" s="55"/>
      <c r="EWA95" s="55"/>
      <c r="EWB95" s="55"/>
      <c r="EWC95" s="55"/>
      <c r="EWD95" s="55"/>
      <c r="EWE95" s="55"/>
      <c r="EWF95" s="55"/>
      <c r="EWG95" s="55"/>
      <c r="EWH95" s="55"/>
      <c r="EWI95" s="55"/>
      <c r="EWJ95" s="55"/>
      <c r="EWK95" s="55"/>
      <c r="EWL95" s="55"/>
      <c r="EWM95" s="55"/>
      <c r="EWN95" s="55"/>
      <c r="EWO95" s="55"/>
      <c r="EWP95" s="55"/>
      <c r="EWQ95" s="55"/>
      <c r="EWR95" s="55"/>
      <c r="EWS95" s="55"/>
      <c r="EWT95" s="55"/>
      <c r="EWU95" s="55"/>
      <c r="EWV95" s="55"/>
      <c r="EWW95" s="55"/>
      <c r="EWX95" s="55"/>
      <c r="EWY95" s="55"/>
      <c r="EWZ95" s="55"/>
      <c r="EXA95" s="55"/>
      <c r="EXB95" s="55"/>
      <c r="EXC95" s="55"/>
      <c r="EXD95" s="55"/>
      <c r="EXE95" s="55"/>
      <c r="EXF95" s="55"/>
      <c r="EXG95" s="55"/>
      <c r="EXH95" s="55"/>
      <c r="EXI95" s="55"/>
      <c r="EXJ95" s="55"/>
      <c r="EXK95" s="55"/>
      <c r="EXL95" s="55"/>
      <c r="EXM95" s="55"/>
      <c r="EXN95" s="55"/>
      <c r="EXO95" s="55"/>
      <c r="EXP95" s="55"/>
      <c r="EXQ95" s="55"/>
      <c r="EXR95" s="55"/>
      <c r="EXS95" s="55"/>
      <c r="EXT95" s="55"/>
      <c r="EXU95" s="55"/>
      <c r="EXV95" s="55"/>
      <c r="EXW95" s="55"/>
      <c r="EXX95" s="55"/>
      <c r="EXY95" s="55"/>
      <c r="EXZ95" s="55"/>
      <c r="EYA95" s="55"/>
      <c r="EYB95" s="55"/>
      <c r="EYC95" s="55"/>
      <c r="EYD95" s="55"/>
      <c r="EYE95" s="55"/>
      <c r="EYF95" s="55"/>
      <c r="EYG95" s="55"/>
      <c r="EYH95" s="55"/>
      <c r="EYI95" s="55"/>
      <c r="EYJ95" s="55"/>
      <c r="EYK95" s="55"/>
      <c r="EYL95" s="55"/>
      <c r="EYM95" s="55"/>
      <c r="EYN95" s="55"/>
      <c r="EYO95" s="55"/>
      <c r="EYP95" s="55"/>
      <c r="EYQ95" s="55"/>
      <c r="EYR95" s="55"/>
      <c r="EYS95" s="55"/>
      <c r="EYT95" s="55"/>
      <c r="EYU95" s="55"/>
      <c r="EYV95" s="55"/>
      <c r="EYW95" s="55"/>
      <c r="EYX95" s="55"/>
      <c r="EYY95" s="55"/>
      <c r="EYZ95" s="55"/>
      <c r="EZA95" s="55"/>
      <c r="EZB95" s="55"/>
      <c r="EZC95" s="55"/>
      <c r="EZD95" s="55"/>
      <c r="EZE95" s="55"/>
      <c r="EZF95" s="55"/>
      <c r="EZG95" s="55"/>
      <c r="EZH95" s="55"/>
      <c r="EZI95" s="55"/>
      <c r="EZJ95" s="55"/>
      <c r="EZK95" s="55"/>
      <c r="EZL95" s="55"/>
      <c r="EZM95" s="55"/>
      <c r="EZN95" s="55"/>
      <c r="EZO95" s="55"/>
      <c r="EZP95" s="55"/>
      <c r="EZQ95" s="55"/>
      <c r="EZR95" s="55"/>
      <c r="EZS95" s="55"/>
      <c r="EZT95" s="55"/>
      <c r="EZU95" s="55"/>
      <c r="EZV95" s="55"/>
      <c r="EZW95" s="55"/>
      <c r="EZX95" s="55"/>
      <c r="EZY95" s="55"/>
      <c r="EZZ95" s="55"/>
      <c r="FAA95" s="55"/>
      <c r="FAB95" s="55"/>
      <c r="FAC95" s="55"/>
      <c r="FAD95" s="55"/>
      <c r="FAE95" s="55"/>
      <c r="FAF95" s="55"/>
      <c r="FAG95" s="55"/>
      <c r="FAH95" s="55"/>
      <c r="FAI95" s="55"/>
      <c r="FAJ95" s="55"/>
      <c r="FAK95" s="55"/>
      <c r="FAL95" s="55"/>
      <c r="FAM95" s="55"/>
      <c r="FAN95" s="55"/>
      <c r="FAO95" s="55"/>
      <c r="FAP95" s="55"/>
      <c r="FAQ95" s="55"/>
      <c r="FAR95" s="55"/>
      <c r="FAS95" s="55"/>
      <c r="FAT95" s="55"/>
      <c r="FAU95" s="55"/>
      <c r="FAV95" s="55"/>
      <c r="FAW95" s="55"/>
      <c r="FAX95" s="55"/>
      <c r="FAY95" s="55"/>
      <c r="FAZ95" s="55"/>
      <c r="FBA95" s="55"/>
      <c r="FBB95" s="55"/>
      <c r="FBC95" s="55"/>
      <c r="FBD95" s="55"/>
      <c r="FBE95" s="55"/>
      <c r="FBF95" s="55"/>
      <c r="FBG95" s="55"/>
      <c r="FBH95" s="55"/>
      <c r="FBI95" s="55"/>
      <c r="FBJ95" s="55"/>
      <c r="FBK95" s="55"/>
      <c r="FBL95" s="55"/>
      <c r="FBM95" s="55"/>
      <c r="FBN95" s="55"/>
      <c r="FBO95" s="55"/>
      <c r="FBP95" s="55"/>
      <c r="FBQ95" s="55"/>
      <c r="FBR95" s="55"/>
      <c r="FBS95" s="55"/>
      <c r="FBT95" s="55"/>
      <c r="FBU95" s="55"/>
      <c r="FBV95" s="55"/>
      <c r="FBW95" s="55"/>
      <c r="FBX95" s="55"/>
      <c r="FBY95" s="55"/>
      <c r="FBZ95" s="55"/>
      <c r="FCA95" s="55"/>
      <c r="FCB95" s="55"/>
      <c r="FCC95" s="55"/>
      <c r="FCD95" s="55"/>
      <c r="FCE95" s="55"/>
      <c r="FCF95" s="55"/>
      <c r="FCG95" s="55"/>
      <c r="FCH95" s="55"/>
      <c r="FCI95" s="55"/>
      <c r="FCJ95" s="55"/>
      <c r="FCK95" s="55"/>
      <c r="FCL95" s="55"/>
      <c r="FCM95" s="55"/>
      <c r="FCN95" s="55"/>
      <c r="FCO95" s="55"/>
      <c r="FCP95" s="55"/>
      <c r="FCQ95" s="55"/>
      <c r="FCR95" s="55"/>
      <c r="FCS95" s="55"/>
      <c r="FCT95" s="55"/>
      <c r="FCU95" s="55"/>
      <c r="FCV95" s="55"/>
      <c r="FCW95" s="55"/>
      <c r="FCX95" s="55"/>
      <c r="FCY95" s="55"/>
      <c r="FCZ95" s="55"/>
      <c r="FDA95" s="55"/>
      <c r="FDB95" s="55"/>
      <c r="FDC95" s="55"/>
      <c r="FDD95" s="55"/>
      <c r="FDE95" s="55"/>
      <c r="FDF95" s="55"/>
      <c r="FDG95" s="55"/>
      <c r="FDH95" s="55"/>
      <c r="FDI95" s="55"/>
      <c r="FDJ95" s="55"/>
      <c r="FDK95" s="55"/>
      <c r="FDL95" s="55"/>
      <c r="FDM95" s="55"/>
      <c r="FDN95" s="55"/>
      <c r="FDO95" s="55"/>
      <c r="FDP95" s="55"/>
      <c r="FDQ95" s="55"/>
      <c r="FDR95" s="55"/>
      <c r="FDS95" s="55"/>
      <c r="FDT95" s="55"/>
      <c r="FDU95" s="55"/>
      <c r="FDV95" s="55"/>
      <c r="FDW95" s="55"/>
      <c r="FDX95" s="55"/>
      <c r="FDY95" s="55"/>
      <c r="FDZ95" s="55"/>
      <c r="FEA95" s="55"/>
      <c r="FEB95" s="55"/>
      <c r="FEC95" s="55"/>
      <c r="FED95" s="55"/>
      <c r="FEE95" s="55"/>
      <c r="FEF95" s="55"/>
      <c r="FEG95" s="55"/>
      <c r="FEH95" s="55"/>
      <c r="FEI95" s="55"/>
      <c r="FEJ95" s="55"/>
      <c r="FEK95" s="55"/>
      <c r="FEL95" s="55"/>
      <c r="FEM95" s="55"/>
      <c r="FEN95" s="55"/>
      <c r="FEO95" s="55"/>
      <c r="FEP95" s="55"/>
      <c r="FEQ95" s="55"/>
      <c r="FER95" s="55"/>
      <c r="FES95" s="55"/>
      <c r="FET95" s="55"/>
      <c r="FEU95" s="55"/>
      <c r="FEV95" s="55"/>
      <c r="FEW95" s="55"/>
      <c r="FEX95" s="55"/>
      <c r="FEY95" s="55"/>
      <c r="FEZ95" s="55"/>
      <c r="FFA95" s="55"/>
      <c r="FFB95" s="55"/>
      <c r="FFC95" s="55"/>
      <c r="FFD95" s="55"/>
      <c r="FFE95" s="55"/>
      <c r="FFF95" s="55"/>
      <c r="FFG95" s="55"/>
      <c r="FFH95" s="55"/>
      <c r="FFI95" s="55"/>
      <c r="FFJ95" s="55"/>
      <c r="FFK95" s="55"/>
      <c r="FFL95" s="55"/>
      <c r="FFM95" s="55"/>
      <c r="FFN95" s="55"/>
      <c r="FFO95" s="55"/>
      <c r="FFP95" s="55"/>
      <c r="FFQ95" s="55"/>
      <c r="FFR95" s="55"/>
      <c r="FFS95" s="55"/>
      <c r="FFT95" s="55"/>
      <c r="FFU95" s="55"/>
      <c r="FFV95" s="55"/>
      <c r="FFW95" s="55"/>
      <c r="FFX95" s="55"/>
      <c r="FFY95" s="55"/>
      <c r="FFZ95" s="55"/>
      <c r="FGA95" s="55"/>
      <c r="FGB95" s="55"/>
      <c r="FGC95" s="55"/>
      <c r="FGD95" s="55"/>
      <c r="FGE95" s="55"/>
      <c r="FGF95" s="55"/>
      <c r="FGG95" s="55"/>
      <c r="FGH95" s="55"/>
      <c r="FGI95" s="55"/>
      <c r="FGJ95" s="55"/>
      <c r="FGK95" s="55"/>
      <c r="FGL95" s="55"/>
      <c r="FGM95" s="55"/>
      <c r="FGN95" s="55"/>
      <c r="FGO95" s="55"/>
      <c r="FGP95" s="55"/>
      <c r="FGQ95" s="55"/>
      <c r="FGR95" s="55"/>
      <c r="FGS95" s="55"/>
      <c r="FGT95" s="55"/>
      <c r="FGU95" s="55"/>
      <c r="FGV95" s="55"/>
      <c r="FGW95" s="55"/>
      <c r="FGX95" s="55"/>
      <c r="FGY95" s="55"/>
      <c r="FGZ95" s="55"/>
      <c r="FHA95" s="55"/>
      <c r="FHB95" s="55"/>
      <c r="FHC95" s="55"/>
      <c r="FHD95" s="55"/>
      <c r="FHE95" s="55"/>
      <c r="FHF95" s="55"/>
      <c r="FHG95" s="55"/>
      <c r="FHH95" s="55"/>
      <c r="FHI95" s="55"/>
      <c r="FHJ95" s="55"/>
      <c r="FHK95" s="55"/>
      <c r="FHL95" s="55"/>
      <c r="FHM95" s="55"/>
      <c r="FHN95" s="55"/>
      <c r="FHO95" s="55"/>
      <c r="FHP95" s="55"/>
      <c r="FHQ95" s="55"/>
      <c r="FHR95" s="55"/>
      <c r="FHS95" s="55"/>
      <c r="FHT95" s="55"/>
      <c r="FHU95" s="55"/>
      <c r="FHV95" s="55"/>
      <c r="FHW95" s="55"/>
      <c r="FHX95" s="55"/>
      <c r="FHY95" s="55"/>
      <c r="FHZ95" s="55"/>
      <c r="FIA95" s="55"/>
      <c r="FIB95" s="55"/>
      <c r="FIC95" s="55"/>
      <c r="FID95" s="55"/>
      <c r="FIE95" s="55"/>
      <c r="FIF95" s="55"/>
      <c r="FIG95" s="55"/>
      <c r="FIH95" s="55"/>
      <c r="FII95" s="55"/>
      <c r="FIJ95" s="55"/>
      <c r="FIK95" s="55"/>
      <c r="FIL95" s="55"/>
      <c r="FIM95" s="55"/>
      <c r="FIN95" s="55"/>
      <c r="FIO95" s="55"/>
      <c r="FIP95" s="55"/>
      <c r="FIQ95" s="55"/>
      <c r="FIR95" s="55"/>
      <c r="FIS95" s="55"/>
      <c r="FIT95" s="55"/>
      <c r="FIU95" s="55"/>
      <c r="FIV95" s="55"/>
      <c r="FIW95" s="55"/>
      <c r="FIX95" s="55"/>
      <c r="FIY95" s="55"/>
      <c r="FIZ95" s="55"/>
      <c r="FJA95" s="55"/>
      <c r="FJB95" s="55"/>
      <c r="FJC95" s="55"/>
      <c r="FJD95" s="55"/>
      <c r="FJE95" s="55"/>
      <c r="FJF95" s="55"/>
      <c r="FJG95" s="55"/>
      <c r="FJH95" s="55"/>
      <c r="FJI95" s="55"/>
      <c r="FJJ95" s="55"/>
      <c r="FJK95" s="55"/>
      <c r="FJL95" s="55"/>
      <c r="FJM95" s="55"/>
      <c r="FJN95" s="55"/>
      <c r="FJO95" s="55"/>
      <c r="FJP95" s="55"/>
      <c r="FJQ95" s="55"/>
      <c r="FJR95" s="55"/>
      <c r="FJS95" s="55"/>
      <c r="FJT95" s="55"/>
      <c r="FJU95" s="55"/>
      <c r="FJV95" s="55"/>
      <c r="FJW95" s="55"/>
      <c r="FJX95" s="55"/>
      <c r="FJY95" s="55"/>
      <c r="FJZ95" s="55"/>
      <c r="FKA95" s="55"/>
      <c r="FKB95" s="55"/>
      <c r="FKC95" s="55"/>
      <c r="FKD95" s="55"/>
      <c r="FKE95" s="55"/>
      <c r="FKF95" s="55"/>
      <c r="FKG95" s="55"/>
      <c r="FKH95" s="55"/>
      <c r="FKI95" s="55"/>
      <c r="FKJ95" s="55"/>
      <c r="FKK95" s="55"/>
      <c r="FKL95" s="55"/>
      <c r="FKM95" s="55"/>
      <c r="FKN95" s="55"/>
      <c r="FKO95" s="55"/>
      <c r="FKP95" s="55"/>
      <c r="FKQ95" s="55"/>
      <c r="FKR95" s="55"/>
      <c r="FKS95" s="55"/>
      <c r="FKT95" s="55"/>
      <c r="FKU95" s="55"/>
      <c r="FKV95" s="55"/>
      <c r="FKW95" s="55"/>
      <c r="FKX95" s="55"/>
      <c r="FKY95" s="55"/>
      <c r="FKZ95" s="55"/>
      <c r="FLA95" s="55"/>
      <c r="FLB95" s="55"/>
      <c r="FLC95" s="55"/>
      <c r="FLD95" s="55"/>
      <c r="FLE95" s="55"/>
      <c r="FLF95" s="55"/>
      <c r="FLG95" s="55"/>
      <c r="FLH95" s="55"/>
      <c r="FLI95" s="55"/>
      <c r="FLJ95" s="55"/>
      <c r="FLK95" s="55"/>
      <c r="FLL95" s="55"/>
      <c r="FLM95" s="55"/>
      <c r="FLN95" s="55"/>
      <c r="FLO95" s="55"/>
      <c r="FLP95" s="55"/>
      <c r="FLQ95" s="55"/>
      <c r="FLR95" s="55"/>
      <c r="FLS95" s="55"/>
      <c r="FLT95" s="55"/>
      <c r="FLU95" s="55"/>
      <c r="FLV95" s="55"/>
      <c r="FLW95" s="55"/>
      <c r="FLX95" s="55"/>
      <c r="FLY95" s="55"/>
      <c r="FLZ95" s="55"/>
      <c r="FMA95" s="55"/>
      <c r="FMB95" s="55"/>
      <c r="FMC95" s="55"/>
      <c r="FMD95" s="55"/>
      <c r="FME95" s="55"/>
      <c r="FMF95" s="55"/>
      <c r="FMG95" s="55"/>
      <c r="FMH95" s="55"/>
      <c r="FMI95" s="55"/>
      <c r="FMJ95" s="55"/>
      <c r="FMK95" s="55"/>
      <c r="FML95" s="55"/>
      <c r="FMM95" s="55"/>
      <c r="FMN95" s="55"/>
      <c r="FMO95" s="55"/>
      <c r="FMP95" s="55"/>
      <c r="FMQ95" s="55"/>
      <c r="FMR95" s="55"/>
      <c r="FMS95" s="55"/>
      <c r="FMT95" s="55"/>
      <c r="FMU95" s="55"/>
      <c r="FMV95" s="55"/>
      <c r="FMW95" s="55"/>
      <c r="FMX95" s="55"/>
      <c r="FMY95" s="55"/>
      <c r="FMZ95" s="55"/>
      <c r="FNA95" s="55"/>
      <c r="FNB95" s="55"/>
      <c r="FNC95" s="55"/>
      <c r="FND95" s="55"/>
      <c r="FNE95" s="55"/>
      <c r="FNF95" s="55"/>
      <c r="FNG95" s="55"/>
      <c r="FNH95" s="55"/>
      <c r="FNI95" s="55"/>
      <c r="FNJ95" s="55"/>
      <c r="FNK95" s="55"/>
      <c r="FNL95" s="55"/>
      <c r="FNM95" s="55"/>
      <c r="FNN95" s="55"/>
      <c r="FNO95" s="55"/>
      <c r="FNP95" s="55"/>
      <c r="FNQ95" s="55"/>
      <c r="FNR95" s="55"/>
      <c r="FNS95" s="55"/>
      <c r="FNT95" s="55"/>
      <c r="FNU95" s="55"/>
      <c r="FNV95" s="55"/>
      <c r="FNW95" s="55"/>
      <c r="FNX95" s="55"/>
      <c r="FNY95" s="55"/>
      <c r="FNZ95" s="55"/>
      <c r="FOA95" s="55"/>
      <c r="FOB95" s="55"/>
      <c r="FOC95" s="55"/>
      <c r="FOD95" s="55"/>
      <c r="FOE95" s="55"/>
      <c r="FOF95" s="55"/>
      <c r="FOG95" s="55"/>
      <c r="FOH95" s="55"/>
      <c r="FOI95" s="55"/>
      <c r="FOJ95" s="55"/>
      <c r="FOK95" s="55"/>
      <c r="FOL95" s="55"/>
      <c r="FOM95" s="55"/>
      <c r="FON95" s="55"/>
      <c r="FOO95" s="55"/>
      <c r="FOP95" s="55"/>
      <c r="FOQ95" s="55"/>
      <c r="FOR95" s="55"/>
      <c r="FOS95" s="55"/>
      <c r="FOT95" s="55"/>
      <c r="FOU95" s="55"/>
      <c r="FOV95" s="55"/>
      <c r="FOW95" s="55"/>
      <c r="FOX95" s="55"/>
      <c r="FOY95" s="55"/>
      <c r="FOZ95" s="55"/>
      <c r="FPA95" s="55"/>
      <c r="FPB95" s="55"/>
      <c r="FPC95" s="55"/>
      <c r="FPD95" s="55"/>
      <c r="FPE95" s="55"/>
      <c r="FPF95" s="55"/>
      <c r="FPG95" s="55"/>
      <c r="FPH95" s="55"/>
      <c r="FPI95" s="55"/>
      <c r="FPJ95" s="55"/>
      <c r="FPK95" s="55"/>
      <c r="FPL95" s="55"/>
      <c r="FPM95" s="55"/>
      <c r="FPN95" s="55"/>
      <c r="FPO95" s="55"/>
      <c r="FPP95" s="55"/>
      <c r="FPQ95" s="55"/>
      <c r="FPR95" s="55"/>
      <c r="FPS95" s="55"/>
      <c r="FPT95" s="55"/>
      <c r="FPU95" s="55"/>
      <c r="FPV95" s="55"/>
      <c r="FPW95" s="55"/>
      <c r="FPX95" s="55"/>
      <c r="FPY95" s="55"/>
      <c r="FPZ95" s="55"/>
      <c r="FQA95" s="55"/>
      <c r="FQB95" s="55"/>
      <c r="FQC95" s="55"/>
      <c r="FQD95" s="55"/>
      <c r="FQE95" s="55"/>
      <c r="FQF95" s="55"/>
      <c r="FQG95" s="55"/>
      <c r="FQH95" s="55"/>
      <c r="FQI95" s="55"/>
      <c r="FQJ95" s="55"/>
      <c r="FQK95" s="55"/>
      <c r="FQL95" s="55"/>
      <c r="FQM95" s="55"/>
      <c r="FQN95" s="55"/>
      <c r="FQO95" s="55"/>
      <c r="FQP95" s="55"/>
      <c r="FQQ95" s="55"/>
      <c r="FQR95" s="55"/>
      <c r="FQS95" s="55"/>
      <c r="FQT95" s="55"/>
      <c r="FQU95" s="55"/>
      <c r="FQV95" s="55"/>
      <c r="FQW95" s="55"/>
      <c r="FQX95" s="55"/>
      <c r="FQY95" s="55"/>
      <c r="FQZ95" s="55"/>
      <c r="FRA95" s="55"/>
      <c r="FRB95" s="55"/>
      <c r="FRC95" s="55"/>
      <c r="FRD95" s="55"/>
      <c r="FRE95" s="55"/>
      <c r="FRF95" s="55"/>
      <c r="FRG95" s="55"/>
      <c r="FRH95" s="55"/>
      <c r="FRI95" s="55"/>
      <c r="FRJ95" s="55"/>
      <c r="FRK95" s="55"/>
      <c r="FRL95" s="55"/>
      <c r="FRM95" s="55"/>
      <c r="FRN95" s="55"/>
      <c r="FRO95" s="55"/>
      <c r="FRP95" s="55"/>
      <c r="FRQ95" s="55"/>
      <c r="FRR95" s="55"/>
      <c r="FRS95" s="55"/>
      <c r="FRT95" s="55"/>
      <c r="FRU95" s="55"/>
      <c r="FRV95" s="55"/>
      <c r="FRW95" s="55"/>
      <c r="FRX95" s="55"/>
      <c r="FRY95" s="55"/>
      <c r="FRZ95" s="55"/>
      <c r="FSA95" s="55"/>
      <c r="FSB95" s="55"/>
      <c r="FSC95" s="55"/>
      <c r="FSD95" s="55"/>
      <c r="FSE95" s="55"/>
      <c r="FSF95" s="55"/>
      <c r="FSG95" s="55"/>
      <c r="FSH95" s="55"/>
      <c r="FSI95" s="55"/>
      <c r="FSJ95" s="55"/>
      <c r="FSK95" s="55"/>
      <c r="FSL95" s="55"/>
      <c r="FSM95" s="55"/>
      <c r="FSN95" s="55"/>
      <c r="FSO95" s="55"/>
      <c r="FSP95" s="55"/>
      <c r="FSQ95" s="55"/>
      <c r="FSR95" s="55"/>
      <c r="FSS95" s="55"/>
      <c r="FST95" s="55"/>
      <c r="FSU95" s="55"/>
      <c r="FSV95" s="55"/>
      <c r="FSW95" s="55"/>
      <c r="FSX95" s="55"/>
      <c r="FSY95" s="55"/>
      <c r="FSZ95" s="55"/>
      <c r="FTA95" s="55"/>
      <c r="FTB95" s="55"/>
      <c r="FTC95" s="55"/>
      <c r="FTD95" s="55"/>
      <c r="FTE95" s="55"/>
      <c r="FTF95" s="55"/>
      <c r="FTG95" s="55"/>
      <c r="FTH95" s="55"/>
      <c r="FTI95" s="55"/>
      <c r="FTJ95" s="55"/>
      <c r="FTK95" s="55"/>
      <c r="FTL95" s="55"/>
      <c r="FTM95" s="55"/>
      <c r="FTN95" s="55"/>
      <c r="FTO95" s="55"/>
      <c r="FTP95" s="55"/>
      <c r="FTQ95" s="55"/>
      <c r="FTR95" s="55"/>
      <c r="FTS95" s="55"/>
      <c r="FTT95" s="55"/>
      <c r="FTU95" s="55"/>
      <c r="FTV95" s="55"/>
      <c r="FTW95" s="55"/>
      <c r="FTX95" s="55"/>
      <c r="FTY95" s="55"/>
      <c r="FTZ95" s="55"/>
      <c r="FUA95" s="55"/>
      <c r="FUB95" s="55"/>
      <c r="FUC95" s="55"/>
      <c r="FUD95" s="55"/>
      <c r="FUE95" s="55"/>
      <c r="FUF95" s="55"/>
      <c r="FUG95" s="55"/>
      <c r="FUH95" s="55"/>
      <c r="FUI95" s="55"/>
      <c r="FUJ95" s="55"/>
      <c r="FUK95" s="55"/>
      <c r="FUL95" s="55"/>
      <c r="FUM95" s="55"/>
      <c r="FUN95" s="55"/>
      <c r="FUO95" s="55"/>
      <c r="FUP95" s="55"/>
      <c r="FUQ95" s="55"/>
      <c r="FUR95" s="55"/>
      <c r="FUS95" s="55"/>
      <c r="FUT95" s="55"/>
      <c r="FUU95" s="55"/>
      <c r="FUV95" s="55"/>
      <c r="FUW95" s="55"/>
      <c r="FUX95" s="55"/>
      <c r="FUY95" s="55"/>
      <c r="FUZ95" s="55"/>
      <c r="FVA95" s="55"/>
      <c r="FVB95" s="55"/>
      <c r="FVC95" s="55"/>
      <c r="FVD95" s="55"/>
      <c r="FVE95" s="55"/>
      <c r="FVF95" s="55"/>
      <c r="FVG95" s="55"/>
      <c r="FVH95" s="55"/>
      <c r="FVI95" s="55"/>
      <c r="FVJ95" s="55"/>
      <c r="FVK95" s="55"/>
      <c r="FVL95" s="55"/>
      <c r="FVM95" s="55"/>
      <c r="FVN95" s="55"/>
      <c r="FVO95" s="55"/>
      <c r="FVP95" s="55"/>
      <c r="FVQ95" s="55"/>
      <c r="FVR95" s="55"/>
      <c r="FVS95" s="55"/>
      <c r="FVT95" s="55"/>
      <c r="FVU95" s="55"/>
      <c r="FVV95" s="55"/>
      <c r="FVW95" s="55"/>
      <c r="FVX95" s="55"/>
      <c r="FVY95" s="55"/>
      <c r="FVZ95" s="55"/>
      <c r="FWA95" s="55"/>
      <c r="FWB95" s="55"/>
      <c r="FWC95" s="55"/>
      <c r="FWD95" s="55"/>
      <c r="FWE95" s="55"/>
      <c r="FWF95" s="55"/>
      <c r="FWG95" s="55"/>
      <c r="FWH95" s="55"/>
      <c r="FWI95" s="55"/>
      <c r="FWJ95" s="55"/>
      <c r="FWK95" s="55"/>
      <c r="FWL95" s="55"/>
      <c r="FWM95" s="55"/>
      <c r="FWN95" s="55"/>
      <c r="FWO95" s="55"/>
      <c r="FWP95" s="55"/>
      <c r="FWQ95" s="55"/>
      <c r="FWR95" s="55"/>
      <c r="FWS95" s="55"/>
      <c r="FWT95" s="55"/>
      <c r="FWU95" s="55"/>
      <c r="FWV95" s="55"/>
      <c r="FWW95" s="55"/>
      <c r="FWX95" s="55"/>
      <c r="FWY95" s="55"/>
      <c r="FWZ95" s="55"/>
      <c r="FXA95" s="55"/>
      <c r="FXB95" s="55"/>
      <c r="FXC95" s="55"/>
      <c r="FXD95" s="55"/>
      <c r="FXE95" s="55"/>
      <c r="FXF95" s="55"/>
      <c r="FXG95" s="55"/>
      <c r="FXH95" s="55"/>
      <c r="FXI95" s="55"/>
      <c r="FXJ95" s="55"/>
      <c r="FXK95" s="55"/>
      <c r="FXL95" s="55"/>
      <c r="FXM95" s="55"/>
      <c r="FXN95" s="55"/>
      <c r="FXO95" s="55"/>
      <c r="FXP95" s="55"/>
      <c r="FXQ95" s="55"/>
      <c r="FXR95" s="55"/>
      <c r="FXS95" s="55"/>
      <c r="FXT95" s="55"/>
      <c r="FXU95" s="55"/>
      <c r="FXV95" s="55"/>
      <c r="FXW95" s="55"/>
      <c r="FXX95" s="55"/>
      <c r="FXY95" s="55"/>
      <c r="FXZ95" s="55"/>
      <c r="FYA95" s="55"/>
      <c r="FYB95" s="55"/>
      <c r="FYC95" s="55"/>
      <c r="FYD95" s="55"/>
      <c r="FYE95" s="55"/>
      <c r="FYF95" s="55"/>
      <c r="FYG95" s="55"/>
      <c r="FYH95" s="55"/>
      <c r="FYI95" s="55"/>
      <c r="FYJ95" s="55"/>
      <c r="FYK95" s="55"/>
      <c r="FYL95" s="55"/>
      <c r="FYM95" s="55"/>
      <c r="FYN95" s="55"/>
      <c r="FYO95" s="55"/>
      <c r="FYP95" s="55"/>
      <c r="FYQ95" s="55"/>
      <c r="FYR95" s="55"/>
      <c r="FYS95" s="55"/>
      <c r="FYT95" s="55"/>
      <c r="FYU95" s="55"/>
      <c r="FYV95" s="55"/>
      <c r="FYW95" s="55"/>
      <c r="FYX95" s="55"/>
      <c r="FYY95" s="55"/>
      <c r="FYZ95" s="55"/>
      <c r="FZA95" s="55"/>
      <c r="FZB95" s="55"/>
      <c r="FZC95" s="55"/>
      <c r="FZD95" s="55"/>
      <c r="FZE95" s="55"/>
      <c r="FZF95" s="55"/>
      <c r="FZG95" s="55"/>
      <c r="FZH95" s="55"/>
      <c r="FZI95" s="55"/>
      <c r="FZJ95" s="55"/>
      <c r="FZK95" s="55"/>
      <c r="FZL95" s="55"/>
      <c r="FZM95" s="55"/>
      <c r="FZN95" s="55"/>
      <c r="FZO95" s="55"/>
      <c r="FZP95" s="55"/>
      <c r="FZQ95" s="55"/>
      <c r="FZR95" s="55"/>
      <c r="FZS95" s="55"/>
      <c r="FZT95" s="55"/>
      <c r="FZU95" s="55"/>
      <c r="FZV95" s="55"/>
      <c r="FZW95" s="55"/>
      <c r="FZX95" s="55"/>
      <c r="FZY95" s="55"/>
      <c r="FZZ95" s="55"/>
      <c r="GAA95" s="55"/>
      <c r="GAB95" s="55"/>
      <c r="GAC95" s="55"/>
      <c r="GAD95" s="55"/>
      <c r="GAE95" s="55"/>
      <c r="GAF95" s="55"/>
      <c r="GAG95" s="55"/>
      <c r="GAH95" s="55"/>
      <c r="GAI95" s="55"/>
      <c r="GAJ95" s="55"/>
      <c r="GAK95" s="55"/>
      <c r="GAL95" s="55"/>
      <c r="GAM95" s="55"/>
      <c r="GAN95" s="55"/>
      <c r="GAO95" s="55"/>
      <c r="GAP95" s="55"/>
      <c r="GAQ95" s="55"/>
      <c r="GAR95" s="55"/>
      <c r="GAS95" s="55"/>
      <c r="GAT95" s="55"/>
      <c r="GAU95" s="55"/>
      <c r="GAV95" s="55"/>
      <c r="GAW95" s="55"/>
      <c r="GAX95" s="55"/>
      <c r="GAY95" s="55"/>
      <c r="GAZ95" s="55"/>
      <c r="GBA95" s="55"/>
      <c r="GBB95" s="55"/>
      <c r="GBC95" s="55"/>
      <c r="GBD95" s="55"/>
      <c r="GBE95" s="55"/>
      <c r="GBF95" s="55"/>
      <c r="GBG95" s="55"/>
      <c r="GBH95" s="55"/>
      <c r="GBI95" s="55"/>
      <c r="GBJ95" s="55"/>
      <c r="GBK95" s="55"/>
      <c r="GBL95" s="55"/>
      <c r="GBM95" s="55"/>
      <c r="GBN95" s="55"/>
      <c r="GBO95" s="55"/>
      <c r="GBP95" s="55"/>
      <c r="GBQ95" s="55"/>
      <c r="GBR95" s="55"/>
      <c r="GBS95" s="55"/>
      <c r="GBT95" s="55"/>
      <c r="GBU95" s="55"/>
      <c r="GBV95" s="55"/>
      <c r="GBW95" s="55"/>
      <c r="GBX95" s="55"/>
      <c r="GBY95" s="55"/>
      <c r="GBZ95" s="55"/>
      <c r="GCA95" s="55"/>
      <c r="GCB95" s="55"/>
      <c r="GCC95" s="55"/>
      <c r="GCD95" s="55"/>
      <c r="GCE95" s="55"/>
      <c r="GCF95" s="55"/>
      <c r="GCG95" s="55"/>
      <c r="GCH95" s="55"/>
      <c r="GCI95" s="55"/>
      <c r="GCJ95" s="55"/>
      <c r="GCK95" s="55"/>
      <c r="GCL95" s="55"/>
      <c r="GCM95" s="55"/>
      <c r="GCN95" s="55"/>
      <c r="GCO95" s="55"/>
      <c r="GCP95" s="55"/>
      <c r="GCQ95" s="55"/>
      <c r="GCR95" s="55"/>
      <c r="GCS95" s="55"/>
      <c r="GCT95" s="55"/>
      <c r="GCU95" s="55"/>
      <c r="GCV95" s="55"/>
      <c r="GCW95" s="55"/>
      <c r="GCX95" s="55"/>
      <c r="GCY95" s="55"/>
      <c r="GCZ95" s="55"/>
      <c r="GDA95" s="55"/>
      <c r="GDB95" s="55"/>
      <c r="GDC95" s="55"/>
      <c r="GDD95" s="55"/>
      <c r="GDE95" s="55"/>
      <c r="GDF95" s="55"/>
      <c r="GDG95" s="55"/>
      <c r="GDH95" s="55"/>
      <c r="GDI95" s="55"/>
      <c r="GDJ95" s="55"/>
      <c r="GDK95" s="55"/>
      <c r="GDL95" s="55"/>
      <c r="GDM95" s="55"/>
      <c r="GDN95" s="55"/>
      <c r="GDO95" s="55"/>
      <c r="GDP95" s="55"/>
      <c r="GDQ95" s="55"/>
      <c r="GDR95" s="55"/>
      <c r="GDS95" s="55"/>
      <c r="GDT95" s="55"/>
      <c r="GDU95" s="55"/>
      <c r="GDV95" s="55"/>
      <c r="GDW95" s="55"/>
      <c r="GDX95" s="55"/>
      <c r="GDY95" s="55"/>
      <c r="GDZ95" s="55"/>
      <c r="GEA95" s="55"/>
      <c r="GEB95" s="55"/>
      <c r="GEC95" s="55"/>
      <c r="GED95" s="55"/>
      <c r="GEE95" s="55"/>
      <c r="GEF95" s="55"/>
      <c r="GEG95" s="55"/>
      <c r="GEH95" s="55"/>
      <c r="GEI95" s="55"/>
      <c r="GEJ95" s="55"/>
      <c r="GEK95" s="55"/>
      <c r="GEL95" s="55"/>
      <c r="GEM95" s="55"/>
      <c r="GEN95" s="55"/>
      <c r="GEO95" s="55"/>
      <c r="GEP95" s="55"/>
      <c r="GEQ95" s="55"/>
      <c r="GER95" s="55"/>
      <c r="GES95" s="55"/>
      <c r="GET95" s="55"/>
      <c r="GEU95" s="55"/>
      <c r="GEV95" s="55"/>
      <c r="GEW95" s="55"/>
      <c r="GEX95" s="55"/>
      <c r="GEY95" s="55"/>
      <c r="GEZ95" s="55"/>
      <c r="GFA95" s="55"/>
      <c r="GFB95" s="55"/>
      <c r="GFC95" s="55"/>
      <c r="GFD95" s="55"/>
      <c r="GFE95" s="55"/>
      <c r="GFF95" s="55"/>
      <c r="GFG95" s="55"/>
      <c r="GFH95" s="55"/>
      <c r="GFI95" s="55"/>
      <c r="GFJ95" s="55"/>
      <c r="GFK95" s="55"/>
      <c r="GFL95" s="55"/>
      <c r="GFM95" s="55"/>
      <c r="GFN95" s="55"/>
      <c r="GFO95" s="55"/>
      <c r="GFP95" s="55"/>
      <c r="GFQ95" s="55"/>
      <c r="GFR95" s="55"/>
      <c r="GFS95" s="55"/>
      <c r="GFT95" s="55"/>
      <c r="GFU95" s="55"/>
      <c r="GFV95" s="55"/>
      <c r="GFW95" s="55"/>
      <c r="GFX95" s="55"/>
      <c r="GFY95" s="55"/>
      <c r="GFZ95" s="55"/>
      <c r="GGA95" s="55"/>
      <c r="GGB95" s="55"/>
      <c r="GGC95" s="55"/>
      <c r="GGD95" s="55"/>
      <c r="GGE95" s="55"/>
      <c r="GGF95" s="55"/>
      <c r="GGG95" s="55"/>
      <c r="GGH95" s="55"/>
      <c r="GGI95" s="55"/>
      <c r="GGJ95" s="55"/>
      <c r="GGK95" s="55"/>
      <c r="GGL95" s="55"/>
      <c r="GGM95" s="55"/>
      <c r="GGN95" s="55"/>
      <c r="GGO95" s="55"/>
      <c r="GGP95" s="55"/>
      <c r="GGQ95" s="55"/>
      <c r="GGR95" s="55"/>
      <c r="GGS95" s="55"/>
      <c r="GGT95" s="55"/>
      <c r="GGU95" s="55"/>
      <c r="GGV95" s="55"/>
      <c r="GGW95" s="55"/>
      <c r="GGX95" s="55"/>
      <c r="GGY95" s="55"/>
      <c r="GGZ95" s="55"/>
      <c r="GHA95" s="55"/>
      <c r="GHB95" s="55"/>
      <c r="GHC95" s="55"/>
      <c r="GHD95" s="55"/>
      <c r="GHE95" s="55"/>
      <c r="GHF95" s="55"/>
      <c r="GHG95" s="55"/>
      <c r="GHH95" s="55"/>
      <c r="GHI95" s="55"/>
      <c r="GHJ95" s="55"/>
      <c r="GHK95" s="55"/>
      <c r="GHL95" s="55"/>
      <c r="GHM95" s="55"/>
      <c r="GHN95" s="55"/>
      <c r="GHO95" s="55"/>
      <c r="GHP95" s="55"/>
      <c r="GHQ95" s="55"/>
      <c r="GHR95" s="55"/>
      <c r="GHS95" s="55"/>
      <c r="GHT95" s="55"/>
      <c r="GHU95" s="55"/>
      <c r="GHV95" s="55"/>
      <c r="GHW95" s="55"/>
      <c r="GHX95" s="55"/>
      <c r="GHY95" s="55"/>
      <c r="GHZ95" s="55"/>
      <c r="GIA95" s="55"/>
      <c r="GIB95" s="55"/>
      <c r="GIC95" s="55"/>
      <c r="GID95" s="55"/>
      <c r="GIE95" s="55"/>
      <c r="GIF95" s="55"/>
      <c r="GIG95" s="55"/>
      <c r="GIH95" s="55"/>
      <c r="GII95" s="55"/>
      <c r="GIJ95" s="55"/>
      <c r="GIK95" s="55"/>
      <c r="GIL95" s="55"/>
      <c r="GIM95" s="55"/>
      <c r="GIN95" s="55"/>
      <c r="GIO95" s="55"/>
      <c r="GIP95" s="55"/>
      <c r="GIQ95" s="55"/>
      <c r="GIR95" s="55"/>
      <c r="GIS95" s="55"/>
      <c r="GIT95" s="55"/>
      <c r="GIU95" s="55"/>
      <c r="GIV95" s="55"/>
      <c r="GIW95" s="55"/>
      <c r="GIX95" s="55"/>
      <c r="GIY95" s="55"/>
      <c r="GIZ95" s="55"/>
      <c r="GJA95" s="55"/>
      <c r="GJB95" s="55"/>
      <c r="GJC95" s="55"/>
      <c r="GJD95" s="55"/>
      <c r="GJE95" s="55"/>
      <c r="GJF95" s="55"/>
      <c r="GJG95" s="55"/>
      <c r="GJH95" s="55"/>
      <c r="GJI95" s="55"/>
      <c r="GJJ95" s="55"/>
      <c r="GJK95" s="55"/>
      <c r="GJL95" s="55"/>
      <c r="GJM95" s="55"/>
      <c r="GJN95" s="55"/>
      <c r="GJO95" s="55"/>
      <c r="GJP95" s="55"/>
      <c r="GJQ95" s="55"/>
      <c r="GJR95" s="55"/>
      <c r="GJS95" s="55"/>
      <c r="GJT95" s="55"/>
      <c r="GJU95" s="55"/>
      <c r="GJV95" s="55"/>
      <c r="GJW95" s="55"/>
      <c r="GJX95" s="55"/>
      <c r="GJY95" s="55"/>
      <c r="GJZ95" s="55"/>
      <c r="GKA95" s="55"/>
      <c r="GKB95" s="55"/>
      <c r="GKC95" s="55"/>
      <c r="GKD95" s="55"/>
      <c r="GKE95" s="55"/>
      <c r="GKF95" s="55"/>
      <c r="GKG95" s="55"/>
      <c r="GKH95" s="55"/>
      <c r="GKI95" s="55"/>
      <c r="GKJ95" s="55"/>
      <c r="GKK95" s="55"/>
      <c r="GKL95" s="55"/>
      <c r="GKM95" s="55"/>
      <c r="GKN95" s="55"/>
      <c r="GKO95" s="55"/>
      <c r="GKP95" s="55"/>
      <c r="GKQ95" s="55"/>
      <c r="GKR95" s="55"/>
      <c r="GKS95" s="55"/>
      <c r="GKT95" s="55"/>
      <c r="GKU95" s="55"/>
      <c r="GKV95" s="55"/>
      <c r="GKW95" s="55"/>
      <c r="GKX95" s="55"/>
      <c r="GKY95" s="55"/>
      <c r="GKZ95" s="55"/>
      <c r="GLA95" s="55"/>
      <c r="GLB95" s="55"/>
      <c r="GLC95" s="55"/>
      <c r="GLD95" s="55"/>
      <c r="GLE95" s="55"/>
      <c r="GLF95" s="55"/>
      <c r="GLG95" s="55"/>
      <c r="GLH95" s="55"/>
      <c r="GLI95" s="55"/>
      <c r="GLJ95" s="55"/>
      <c r="GLK95" s="55"/>
      <c r="GLL95" s="55"/>
      <c r="GLM95" s="55"/>
      <c r="GLN95" s="55"/>
      <c r="GLO95" s="55"/>
      <c r="GLP95" s="55"/>
      <c r="GLQ95" s="55"/>
      <c r="GLR95" s="55"/>
      <c r="GLS95" s="55"/>
      <c r="GLT95" s="55"/>
      <c r="GLU95" s="55"/>
      <c r="GLV95" s="55"/>
      <c r="GLW95" s="55"/>
      <c r="GLX95" s="55"/>
      <c r="GLY95" s="55"/>
      <c r="GLZ95" s="55"/>
      <c r="GMA95" s="55"/>
      <c r="GMB95" s="55"/>
      <c r="GMC95" s="55"/>
      <c r="GMD95" s="55"/>
      <c r="GME95" s="55"/>
      <c r="GMF95" s="55"/>
      <c r="GMG95" s="55"/>
      <c r="GMH95" s="55"/>
      <c r="GMI95" s="55"/>
      <c r="GMJ95" s="55"/>
      <c r="GMK95" s="55"/>
      <c r="GML95" s="55"/>
      <c r="GMM95" s="55"/>
      <c r="GMN95" s="55"/>
      <c r="GMO95" s="55"/>
      <c r="GMP95" s="55"/>
      <c r="GMQ95" s="55"/>
      <c r="GMR95" s="55"/>
      <c r="GMS95" s="55"/>
      <c r="GMT95" s="55"/>
      <c r="GMU95" s="55"/>
      <c r="GMV95" s="55"/>
      <c r="GMW95" s="55"/>
      <c r="GMX95" s="55"/>
      <c r="GMY95" s="55"/>
      <c r="GMZ95" s="55"/>
      <c r="GNA95" s="55"/>
      <c r="GNB95" s="55"/>
      <c r="GNC95" s="55"/>
      <c r="GND95" s="55"/>
      <c r="GNE95" s="55"/>
      <c r="GNF95" s="55"/>
      <c r="GNG95" s="55"/>
      <c r="GNH95" s="55"/>
      <c r="GNI95" s="55"/>
      <c r="GNJ95" s="55"/>
      <c r="GNK95" s="55"/>
      <c r="GNL95" s="55"/>
      <c r="GNM95" s="55"/>
      <c r="GNN95" s="55"/>
      <c r="GNO95" s="55"/>
      <c r="GNP95" s="55"/>
      <c r="GNQ95" s="55"/>
      <c r="GNR95" s="55"/>
      <c r="GNS95" s="55"/>
      <c r="GNT95" s="55"/>
      <c r="GNU95" s="55"/>
      <c r="GNV95" s="55"/>
      <c r="GNW95" s="55"/>
      <c r="GNX95" s="55"/>
      <c r="GNY95" s="55"/>
      <c r="GNZ95" s="55"/>
      <c r="GOA95" s="55"/>
      <c r="GOB95" s="55"/>
      <c r="GOC95" s="55"/>
      <c r="GOD95" s="55"/>
      <c r="GOE95" s="55"/>
      <c r="GOF95" s="55"/>
      <c r="GOG95" s="55"/>
      <c r="GOH95" s="55"/>
      <c r="GOI95" s="55"/>
      <c r="GOJ95" s="55"/>
      <c r="GOK95" s="55"/>
      <c r="GOL95" s="55"/>
      <c r="GOM95" s="55"/>
      <c r="GON95" s="55"/>
      <c r="GOO95" s="55"/>
      <c r="GOP95" s="55"/>
      <c r="GOQ95" s="55"/>
      <c r="GOR95" s="55"/>
      <c r="GOS95" s="55"/>
      <c r="GOT95" s="55"/>
      <c r="GOU95" s="55"/>
      <c r="GOV95" s="55"/>
      <c r="GOW95" s="55"/>
      <c r="GOX95" s="55"/>
      <c r="GOY95" s="55"/>
      <c r="GOZ95" s="55"/>
      <c r="GPA95" s="55"/>
      <c r="GPB95" s="55"/>
      <c r="GPC95" s="55"/>
      <c r="GPD95" s="55"/>
      <c r="GPE95" s="55"/>
      <c r="GPF95" s="55"/>
      <c r="GPG95" s="55"/>
      <c r="GPH95" s="55"/>
      <c r="GPI95" s="55"/>
      <c r="GPJ95" s="55"/>
      <c r="GPK95" s="55"/>
      <c r="GPL95" s="55"/>
      <c r="GPM95" s="55"/>
      <c r="GPN95" s="55"/>
      <c r="GPO95" s="55"/>
      <c r="GPP95" s="55"/>
      <c r="GPQ95" s="55"/>
      <c r="GPR95" s="55"/>
      <c r="GPS95" s="55"/>
      <c r="GPT95" s="55"/>
      <c r="GPU95" s="55"/>
      <c r="GPV95" s="55"/>
      <c r="GPW95" s="55"/>
      <c r="GPX95" s="55"/>
      <c r="GPY95" s="55"/>
      <c r="GPZ95" s="55"/>
      <c r="GQA95" s="55"/>
      <c r="GQB95" s="55"/>
      <c r="GQC95" s="55"/>
      <c r="GQD95" s="55"/>
      <c r="GQE95" s="55"/>
      <c r="GQF95" s="55"/>
      <c r="GQG95" s="55"/>
      <c r="GQH95" s="55"/>
      <c r="GQI95" s="55"/>
      <c r="GQJ95" s="55"/>
      <c r="GQK95" s="55"/>
      <c r="GQL95" s="55"/>
      <c r="GQM95" s="55"/>
      <c r="GQN95" s="55"/>
      <c r="GQO95" s="55"/>
      <c r="GQP95" s="55"/>
      <c r="GQQ95" s="55"/>
      <c r="GQR95" s="55"/>
      <c r="GQS95" s="55"/>
      <c r="GQT95" s="55"/>
      <c r="GQU95" s="55"/>
      <c r="GQV95" s="55"/>
      <c r="GQW95" s="55"/>
      <c r="GQX95" s="55"/>
      <c r="GQY95" s="55"/>
      <c r="GQZ95" s="55"/>
      <c r="GRA95" s="55"/>
      <c r="GRB95" s="55"/>
      <c r="GRC95" s="55"/>
      <c r="GRD95" s="55"/>
      <c r="GRE95" s="55"/>
      <c r="GRF95" s="55"/>
      <c r="GRG95" s="55"/>
      <c r="GRH95" s="55"/>
      <c r="GRI95" s="55"/>
      <c r="GRJ95" s="55"/>
      <c r="GRK95" s="55"/>
      <c r="GRL95" s="55"/>
      <c r="GRM95" s="55"/>
      <c r="GRN95" s="55"/>
      <c r="GRO95" s="55"/>
      <c r="GRP95" s="55"/>
      <c r="GRQ95" s="55"/>
      <c r="GRR95" s="55"/>
      <c r="GRS95" s="55"/>
      <c r="GRT95" s="55"/>
      <c r="GRU95" s="55"/>
      <c r="GRV95" s="55"/>
      <c r="GRW95" s="55"/>
      <c r="GRX95" s="55"/>
      <c r="GRY95" s="55"/>
      <c r="GRZ95" s="55"/>
      <c r="GSA95" s="55"/>
      <c r="GSB95" s="55"/>
      <c r="GSC95" s="55"/>
      <c r="GSD95" s="55"/>
      <c r="GSE95" s="55"/>
      <c r="GSF95" s="55"/>
      <c r="GSG95" s="55"/>
      <c r="GSH95" s="55"/>
      <c r="GSI95" s="55"/>
      <c r="GSJ95" s="55"/>
      <c r="GSK95" s="55"/>
      <c r="GSL95" s="55"/>
      <c r="GSM95" s="55"/>
      <c r="GSN95" s="55"/>
      <c r="GSO95" s="55"/>
      <c r="GSP95" s="55"/>
      <c r="GSQ95" s="55"/>
      <c r="GSR95" s="55"/>
      <c r="GSS95" s="55"/>
      <c r="GST95" s="55"/>
      <c r="GSU95" s="55"/>
      <c r="GSV95" s="55"/>
      <c r="GSW95" s="55"/>
      <c r="GSX95" s="55"/>
      <c r="GSY95" s="55"/>
      <c r="GSZ95" s="55"/>
      <c r="GTA95" s="55"/>
      <c r="GTB95" s="55"/>
      <c r="GTC95" s="55"/>
      <c r="GTD95" s="55"/>
      <c r="GTE95" s="55"/>
      <c r="GTF95" s="55"/>
      <c r="GTG95" s="55"/>
      <c r="GTH95" s="55"/>
      <c r="GTI95" s="55"/>
      <c r="GTJ95" s="55"/>
      <c r="GTK95" s="55"/>
      <c r="GTL95" s="55"/>
      <c r="GTM95" s="55"/>
      <c r="GTN95" s="55"/>
      <c r="GTO95" s="55"/>
      <c r="GTP95" s="55"/>
      <c r="GTQ95" s="55"/>
      <c r="GTR95" s="55"/>
      <c r="GTS95" s="55"/>
      <c r="GTT95" s="55"/>
      <c r="GTU95" s="55"/>
      <c r="GTV95" s="55"/>
      <c r="GTW95" s="55"/>
      <c r="GTX95" s="55"/>
      <c r="GTY95" s="55"/>
      <c r="GTZ95" s="55"/>
      <c r="GUA95" s="55"/>
      <c r="GUB95" s="55"/>
      <c r="GUC95" s="55"/>
      <c r="GUD95" s="55"/>
      <c r="GUE95" s="55"/>
      <c r="GUF95" s="55"/>
      <c r="GUG95" s="55"/>
      <c r="GUH95" s="55"/>
      <c r="GUI95" s="55"/>
      <c r="GUJ95" s="55"/>
      <c r="GUK95" s="55"/>
      <c r="GUL95" s="55"/>
      <c r="GUM95" s="55"/>
      <c r="GUN95" s="55"/>
      <c r="GUO95" s="55"/>
      <c r="GUP95" s="55"/>
      <c r="GUQ95" s="55"/>
      <c r="GUR95" s="55"/>
      <c r="GUS95" s="55"/>
      <c r="GUT95" s="55"/>
      <c r="GUU95" s="55"/>
      <c r="GUV95" s="55"/>
      <c r="GUW95" s="55"/>
      <c r="GUX95" s="55"/>
      <c r="GUY95" s="55"/>
      <c r="GUZ95" s="55"/>
      <c r="GVA95" s="55"/>
      <c r="GVB95" s="55"/>
      <c r="GVC95" s="55"/>
      <c r="GVD95" s="55"/>
      <c r="GVE95" s="55"/>
      <c r="GVF95" s="55"/>
      <c r="GVG95" s="55"/>
      <c r="GVH95" s="55"/>
      <c r="GVI95" s="55"/>
      <c r="GVJ95" s="55"/>
      <c r="GVK95" s="55"/>
      <c r="GVL95" s="55"/>
      <c r="GVM95" s="55"/>
      <c r="GVN95" s="55"/>
      <c r="GVO95" s="55"/>
      <c r="GVP95" s="55"/>
      <c r="GVQ95" s="55"/>
      <c r="GVR95" s="55"/>
      <c r="GVS95" s="55"/>
      <c r="GVT95" s="55"/>
      <c r="GVU95" s="55"/>
      <c r="GVV95" s="55"/>
      <c r="GVW95" s="55"/>
      <c r="GVX95" s="55"/>
      <c r="GVY95" s="55"/>
      <c r="GVZ95" s="55"/>
      <c r="GWA95" s="55"/>
      <c r="GWB95" s="55"/>
      <c r="GWC95" s="55"/>
      <c r="GWD95" s="55"/>
      <c r="GWE95" s="55"/>
      <c r="GWF95" s="55"/>
      <c r="GWG95" s="55"/>
      <c r="GWH95" s="55"/>
      <c r="GWI95" s="55"/>
      <c r="GWJ95" s="55"/>
      <c r="GWK95" s="55"/>
      <c r="GWL95" s="55"/>
      <c r="GWM95" s="55"/>
      <c r="GWN95" s="55"/>
      <c r="GWO95" s="55"/>
      <c r="GWP95" s="55"/>
      <c r="GWQ95" s="55"/>
      <c r="GWR95" s="55"/>
      <c r="GWS95" s="55"/>
      <c r="GWT95" s="55"/>
      <c r="GWU95" s="55"/>
      <c r="GWV95" s="55"/>
      <c r="GWW95" s="55"/>
      <c r="GWX95" s="55"/>
      <c r="GWY95" s="55"/>
      <c r="GWZ95" s="55"/>
      <c r="GXA95" s="55"/>
      <c r="GXB95" s="55"/>
      <c r="GXC95" s="55"/>
      <c r="GXD95" s="55"/>
      <c r="GXE95" s="55"/>
      <c r="GXF95" s="55"/>
      <c r="GXG95" s="55"/>
      <c r="GXH95" s="55"/>
      <c r="GXI95" s="55"/>
      <c r="GXJ95" s="55"/>
      <c r="GXK95" s="55"/>
      <c r="GXL95" s="55"/>
      <c r="GXM95" s="55"/>
      <c r="GXN95" s="55"/>
      <c r="GXO95" s="55"/>
      <c r="GXP95" s="55"/>
      <c r="GXQ95" s="55"/>
      <c r="GXR95" s="55"/>
      <c r="GXS95" s="55"/>
      <c r="GXT95" s="55"/>
      <c r="GXU95" s="55"/>
      <c r="GXV95" s="55"/>
      <c r="GXW95" s="55"/>
      <c r="GXX95" s="55"/>
      <c r="GXY95" s="55"/>
      <c r="GXZ95" s="55"/>
      <c r="GYA95" s="55"/>
      <c r="GYB95" s="55"/>
      <c r="GYC95" s="55"/>
      <c r="GYD95" s="55"/>
      <c r="GYE95" s="55"/>
      <c r="GYF95" s="55"/>
      <c r="GYG95" s="55"/>
      <c r="GYH95" s="55"/>
      <c r="GYI95" s="55"/>
      <c r="GYJ95" s="55"/>
      <c r="GYK95" s="55"/>
      <c r="GYL95" s="55"/>
      <c r="GYM95" s="55"/>
      <c r="GYN95" s="55"/>
      <c r="GYO95" s="55"/>
      <c r="GYP95" s="55"/>
      <c r="GYQ95" s="55"/>
      <c r="GYR95" s="55"/>
      <c r="GYS95" s="55"/>
      <c r="GYT95" s="55"/>
      <c r="GYU95" s="55"/>
      <c r="GYV95" s="55"/>
      <c r="GYW95" s="55"/>
      <c r="GYX95" s="55"/>
      <c r="GYY95" s="55"/>
      <c r="GYZ95" s="55"/>
      <c r="GZA95" s="55"/>
      <c r="GZB95" s="55"/>
      <c r="GZC95" s="55"/>
      <c r="GZD95" s="55"/>
      <c r="GZE95" s="55"/>
      <c r="GZF95" s="55"/>
      <c r="GZG95" s="55"/>
      <c r="GZH95" s="55"/>
      <c r="GZI95" s="55"/>
      <c r="GZJ95" s="55"/>
      <c r="GZK95" s="55"/>
      <c r="GZL95" s="55"/>
      <c r="GZM95" s="55"/>
      <c r="GZN95" s="55"/>
      <c r="GZO95" s="55"/>
      <c r="GZP95" s="55"/>
      <c r="GZQ95" s="55"/>
      <c r="GZR95" s="55"/>
      <c r="GZS95" s="55"/>
      <c r="GZT95" s="55"/>
      <c r="GZU95" s="55"/>
      <c r="GZV95" s="55"/>
      <c r="GZW95" s="55"/>
      <c r="GZX95" s="55"/>
      <c r="GZY95" s="55"/>
      <c r="GZZ95" s="55"/>
      <c r="HAA95" s="55"/>
      <c r="HAB95" s="55"/>
      <c r="HAC95" s="55"/>
      <c r="HAD95" s="55"/>
      <c r="HAE95" s="55"/>
      <c r="HAF95" s="55"/>
      <c r="HAG95" s="55"/>
      <c r="HAH95" s="55"/>
      <c r="HAI95" s="55"/>
      <c r="HAJ95" s="55"/>
      <c r="HAK95" s="55"/>
      <c r="HAL95" s="55"/>
      <c r="HAM95" s="55"/>
      <c r="HAN95" s="55"/>
      <c r="HAO95" s="55"/>
      <c r="HAP95" s="55"/>
      <c r="HAQ95" s="55"/>
      <c r="HAR95" s="55"/>
      <c r="HAS95" s="55"/>
      <c r="HAT95" s="55"/>
      <c r="HAU95" s="55"/>
      <c r="HAV95" s="55"/>
      <c r="HAW95" s="55"/>
      <c r="HAX95" s="55"/>
      <c r="HAY95" s="55"/>
      <c r="HAZ95" s="55"/>
      <c r="HBA95" s="55"/>
      <c r="HBB95" s="55"/>
      <c r="HBC95" s="55"/>
      <c r="HBD95" s="55"/>
      <c r="HBE95" s="55"/>
      <c r="HBF95" s="55"/>
      <c r="HBG95" s="55"/>
      <c r="HBH95" s="55"/>
      <c r="HBI95" s="55"/>
      <c r="HBJ95" s="55"/>
      <c r="HBK95" s="55"/>
      <c r="HBL95" s="55"/>
      <c r="HBM95" s="55"/>
      <c r="HBN95" s="55"/>
      <c r="HBO95" s="55"/>
      <c r="HBP95" s="55"/>
      <c r="HBQ95" s="55"/>
      <c r="HBR95" s="55"/>
      <c r="HBS95" s="55"/>
      <c r="HBT95" s="55"/>
      <c r="HBU95" s="55"/>
      <c r="HBV95" s="55"/>
      <c r="HBW95" s="55"/>
      <c r="HBX95" s="55"/>
      <c r="HBY95" s="55"/>
      <c r="HBZ95" s="55"/>
      <c r="HCA95" s="55"/>
      <c r="HCB95" s="55"/>
      <c r="HCC95" s="55"/>
      <c r="HCD95" s="55"/>
      <c r="HCE95" s="55"/>
      <c r="HCF95" s="55"/>
      <c r="HCG95" s="55"/>
      <c r="HCH95" s="55"/>
      <c r="HCI95" s="55"/>
      <c r="HCJ95" s="55"/>
      <c r="HCK95" s="55"/>
      <c r="HCL95" s="55"/>
      <c r="HCM95" s="55"/>
      <c r="HCN95" s="55"/>
      <c r="HCO95" s="55"/>
      <c r="HCP95" s="55"/>
      <c r="HCQ95" s="55"/>
      <c r="HCR95" s="55"/>
      <c r="HCS95" s="55"/>
      <c r="HCT95" s="55"/>
      <c r="HCU95" s="55"/>
      <c r="HCV95" s="55"/>
      <c r="HCW95" s="55"/>
      <c r="HCX95" s="55"/>
      <c r="HCY95" s="55"/>
      <c r="HCZ95" s="55"/>
      <c r="HDA95" s="55"/>
      <c r="HDB95" s="55"/>
      <c r="HDC95" s="55"/>
      <c r="HDD95" s="55"/>
      <c r="HDE95" s="55"/>
      <c r="HDF95" s="55"/>
      <c r="HDG95" s="55"/>
      <c r="HDH95" s="55"/>
      <c r="HDI95" s="55"/>
      <c r="HDJ95" s="55"/>
      <c r="HDK95" s="55"/>
      <c r="HDL95" s="55"/>
      <c r="HDM95" s="55"/>
      <c r="HDN95" s="55"/>
      <c r="HDO95" s="55"/>
      <c r="HDP95" s="55"/>
      <c r="HDQ95" s="55"/>
      <c r="HDR95" s="55"/>
      <c r="HDS95" s="55"/>
      <c r="HDT95" s="55"/>
      <c r="HDU95" s="55"/>
      <c r="HDV95" s="55"/>
      <c r="HDW95" s="55"/>
      <c r="HDX95" s="55"/>
      <c r="HDY95" s="55"/>
      <c r="HDZ95" s="55"/>
      <c r="HEA95" s="55"/>
      <c r="HEB95" s="55"/>
      <c r="HEC95" s="55"/>
      <c r="HED95" s="55"/>
      <c r="HEE95" s="55"/>
      <c r="HEF95" s="55"/>
      <c r="HEG95" s="55"/>
      <c r="HEH95" s="55"/>
      <c r="HEI95" s="55"/>
      <c r="HEJ95" s="55"/>
      <c r="HEK95" s="55"/>
      <c r="HEL95" s="55"/>
      <c r="HEM95" s="55"/>
      <c r="HEN95" s="55"/>
      <c r="HEO95" s="55"/>
      <c r="HEP95" s="55"/>
      <c r="HEQ95" s="55"/>
      <c r="HER95" s="55"/>
      <c r="HES95" s="55"/>
      <c r="HET95" s="55"/>
      <c r="HEU95" s="55"/>
      <c r="HEV95" s="55"/>
      <c r="HEW95" s="55"/>
      <c r="HEX95" s="55"/>
      <c r="HEY95" s="55"/>
      <c r="HEZ95" s="55"/>
      <c r="HFA95" s="55"/>
      <c r="HFB95" s="55"/>
      <c r="HFC95" s="55"/>
      <c r="HFD95" s="55"/>
      <c r="HFE95" s="55"/>
      <c r="HFF95" s="55"/>
      <c r="HFG95" s="55"/>
      <c r="HFH95" s="55"/>
      <c r="HFI95" s="55"/>
      <c r="HFJ95" s="55"/>
      <c r="HFK95" s="55"/>
      <c r="HFL95" s="55"/>
      <c r="HFM95" s="55"/>
      <c r="HFN95" s="55"/>
      <c r="HFO95" s="55"/>
      <c r="HFP95" s="55"/>
      <c r="HFQ95" s="55"/>
      <c r="HFR95" s="55"/>
      <c r="HFS95" s="55"/>
      <c r="HFT95" s="55"/>
      <c r="HFU95" s="55"/>
      <c r="HFV95" s="55"/>
      <c r="HFW95" s="55"/>
      <c r="HFX95" s="55"/>
      <c r="HFY95" s="55"/>
      <c r="HFZ95" s="55"/>
      <c r="HGA95" s="55"/>
      <c r="HGB95" s="55"/>
      <c r="HGC95" s="55"/>
      <c r="HGD95" s="55"/>
      <c r="HGE95" s="55"/>
      <c r="HGF95" s="55"/>
      <c r="HGG95" s="55"/>
      <c r="HGH95" s="55"/>
      <c r="HGI95" s="55"/>
      <c r="HGJ95" s="55"/>
      <c r="HGK95" s="55"/>
      <c r="HGL95" s="55"/>
      <c r="HGM95" s="55"/>
      <c r="HGN95" s="55"/>
      <c r="HGO95" s="55"/>
      <c r="HGP95" s="55"/>
      <c r="HGQ95" s="55"/>
      <c r="HGR95" s="55"/>
      <c r="HGS95" s="55"/>
      <c r="HGT95" s="55"/>
      <c r="HGU95" s="55"/>
      <c r="HGV95" s="55"/>
      <c r="HGW95" s="55"/>
      <c r="HGX95" s="55"/>
      <c r="HGY95" s="55"/>
      <c r="HGZ95" s="55"/>
      <c r="HHA95" s="55"/>
      <c r="HHB95" s="55"/>
      <c r="HHC95" s="55"/>
      <c r="HHD95" s="55"/>
      <c r="HHE95" s="55"/>
      <c r="HHF95" s="55"/>
      <c r="HHG95" s="55"/>
      <c r="HHH95" s="55"/>
      <c r="HHI95" s="55"/>
      <c r="HHJ95" s="55"/>
      <c r="HHK95" s="55"/>
      <c r="HHL95" s="55"/>
      <c r="HHM95" s="55"/>
      <c r="HHN95" s="55"/>
      <c r="HHO95" s="55"/>
      <c r="HHP95" s="55"/>
      <c r="HHQ95" s="55"/>
      <c r="HHR95" s="55"/>
      <c r="HHS95" s="55"/>
      <c r="HHT95" s="55"/>
      <c r="HHU95" s="55"/>
      <c r="HHV95" s="55"/>
      <c r="HHW95" s="55"/>
      <c r="HHX95" s="55"/>
      <c r="HHY95" s="55"/>
      <c r="HHZ95" s="55"/>
      <c r="HIA95" s="55"/>
      <c r="HIB95" s="55"/>
      <c r="HIC95" s="55"/>
      <c r="HID95" s="55"/>
      <c r="HIE95" s="55"/>
      <c r="HIF95" s="55"/>
      <c r="HIG95" s="55"/>
      <c r="HIH95" s="55"/>
      <c r="HII95" s="55"/>
      <c r="HIJ95" s="55"/>
      <c r="HIK95" s="55"/>
      <c r="HIL95" s="55"/>
      <c r="HIM95" s="55"/>
      <c r="HIN95" s="55"/>
      <c r="HIO95" s="55"/>
      <c r="HIP95" s="55"/>
      <c r="HIQ95" s="55"/>
      <c r="HIR95" s="55"/>
      <c r="HIS95" s="55"/>
      <c r="HIT95" s="55"/>
      <c r="HIU95" s="55"/>
      <c r="HIV95" s="55"/>
      <c r="HIW95" s="55"/>
      <c r="HIX95" s="55"/>
      <c r="HIY95" s="55"/>
      <c r="HIZ95" s="55"/>
      <c r="HJA95" s="55"/>
      <c r="HJB95" s="55"/>
      <c r="HJC95" s="55"/>
      <c r="HJD95" s="55"/>
      <c r="HJE95" s="55"/>
      <c r="HJF95" s="55"/>
      <c r="HJG95" s="55"/>
      <c r="HJH95" s="55"/>
      <c r="HJI95" s="55"/>
      <c r="HJJ95" s="55"/>
      <c r="HJK95" s="55"/>
      <c r="HJL95" s="55"/>
      <c r="HJM95" s="55"/>
      <c r="HJN95" s="55"/>
      <c r="HJO95" s="55"/>
      <c r="HJP95" s="55"/>
      <c r="HJQ95" s="55"/>
      <c r="HJR95" s="55"/>
      <c r="HJS95" s="55"/>
      <c r="HJT95" s="55"/>
      <c r="HJU95" s="55"/>
      <c r="HJV95" s="55"/>
      <c r="HJW95" s="55"/>
      <c r="HJX95" s="55"/>
      <c r="HJY95" s="55"/>
      <c r="HJZ95" s="55"/>
      <c r="HKA95" s="55"/>
      <c r="HKB95" s="55"/>
      <c r="HKC95" s="55"/>
      <c r="HKD95" s="55"/>
      <c r="HKE95" s="55"/>
      <c r="HKF95" s="55"/>
      <c r="HKG95" s="55"/>
      <c r="HKH95" s="55"/>
      <c r="HKI95" s="55"/>
      <c r="HKJ95" s="55"/>
      <c r="HKK95" s="55"/>
      <c r="HKL95" s="55"/>
      <c r="HKM95" s="55"/>
      <c r="HKN95" s="55"/>
      <c r="HKO95" s="55"/>
      <c r="HKP95" s="55"/>
      <c r="HKQ95" s="55"/>
      <c r="HKR95" s="55"/>
      <c r="HKS95" s="55"/>
      <c r="HKT95" s="55"/>
      <c r="HKU95" s="55"/>
      <c r="HKV95" s="55"/>
      <c r="HKW95" s="55"/>
      <c r="HKX95" s="55"/>
      <c r="HKY95" s="55"/>
      <c r="HKZ95" s="55"/>
      <c r="HLA95" s="55"/>
      <c r="HLB95" s="55"/>
      <c r="HLC95" s="55"/>
      <c r="HLD95" s="55"/>
      <c r="HLE95" s="55"/>
      <c r="HLF95" s="55"/>
      <c r="HLG95" s="55"/>
      <c r="HLH95" s="55"/>
      <c r="HLI95" s="55"/>
      <c r="HLJ95" s="55"/>
      <c r="HLK95" s="55"/>
      <c r="HLL95" s="55"/>
      <c r="HLM95" s="55"/>
      <c r="HLN95" s="55"/>
      <c r="HLO95" s="55"/>
      <c r="HLP95" s="55"/>
      <c r="HLQ95" s="55"/>
      <c r="HLR95" s="55"/>
      <c r="HLS95" s="55"/>
      <c r="HLT95" s="55"/>
      <c r="HLU95" s="55"/>
      <c r="HLV95" s="55"/>
      <c r="HLW95" s="55"/>
      <c r="HLX95" s="55"/>
      <c r="HLY95" s="55"/>
      <c r="HLZ95" s="55"/>
      <c r="HMA95" s="55"/>
      <c r="HMB95" s="55"/>
      <c r="HMC95" s="55"/>
      <c r="HMD95" s="55"/>
      <c r="HME95" s="55"/>
      <c r="HMF95" s="55"/>
      <c r="HMG95" s="55"/>
      <c r="HMH95" s="55"/>
      <c r="HMI95" s="55"/>
      <c r="HMJ95" s="55"/>
      <c r="HMK95" s="55"/>
      <c r="HML95" s="55"/>
      <c r="HMM95" s="55"/>
      <c r="HMN95" s="55"/>
      <c r="HMO95" s="55"/>
      <c r="HMP95" s="55"/>
      <c r="HMQ95" s="55"/>
      <c r="HMR95" s="55"/>
      <c r="HMS95" s="55"/>
      <c r="HMT95" s="55"/>
      <c r="HMU95" s="55"/>
      <c r="HMV95" s="55"/>
      <c r="HMW95" s="55"/>
      <c r="HMX95" s="55"/>
      <c r="HMY95" s="55"/>
      <c r="HMZ95" s="55"/>
      <c r="HNA95" s="55"/>
      <c r="HNB95" s="55"/>
      <c r="HNC95" s="55"/>
      <c r="HND95" s="55"/>
      <c r="HNE95" s="55"/>
      <c r="HNF95" s="55"/>
      <c r="HNG95" s="55"/>
      <c r="HNH95" s="55"/>
      <c r="HNI95" s="55"/>
      <c r="HNJ95" s="55"/>
      <c r="HNK95" s="55"/>
      <c r="HNL95" s="55"/>
      <c r="HNM95" s="55"/>
      <c r="HNN95" s="55"/>
      <c r="HNO95" s="55"/>
      <c r="HNP95" s="55"/>
      <c r="HNQ95" s="55"/>
      <c r="HNR95" s="55"/>
      <c r="HNS95" s="55"/>
      <c r="HNT95" s="55"/>
      <c r="HNU95" s="55"/>
      <c r="HNV95" s="55"/>
      <c r="HNW95" s="55"/>
      <c r="HNX95" s="55"/>
      <c r="HNY95" s="55"/>
      <c r="HNZ95" s="55"/>
      <c r="HOA95" s="55"/>
      <c r="HOB95" s="55"/>
      <c r="HOC95" s="55"/>
      <c r="HOD95" s="55"/>
      <c r="HOE95" s="55"/>
      <c r="HOF95" s="55"/>
      <c r="HOG95" s="55"/>
      <c r="HOH95" s="55"/>
      <c r="HOI95" s="55"/>
      <c r="HOJ95" s="55"/>
      <c r="HOK95" s="55"/>
      <c r="HOL95" s="55"/>
      <c r="HOM95" s="55"/>
      <c r="HON95" s="55"/>
      <c r="HOO95" s="55"/>
      <c r="HOP95" s="55"/>
      <c r="HOQ95" s="55"/>
      <c r="HOR95" s="55"/>
      <c r="HOS95" s="55"/>
      <c r="HOT95" s="55"/>
      <c r="HOU95" s="55"/>
      <c r="HOV95" s="55"/>
      <c r="HOW95" s="55"/>
      <c r="HOX95" s="55"/>
      <c r="HOY95" s="55"/>
      <c r="HOZ95" s="55"/>
      <c r="HPA95" s="55"/>
      <c r="HPB95" s="55"/>
      <c r="HPC95" s="55"/>
      <c r="HPD95" s="55"/>
      <c r="HPE95" s="55"/>
      <c r="HPF95" s="55"/>
      <c r="HPG95" s="55"/>
      <c r="HPH95" s="55"/>
      <c r="HPI95" s="55"/>
      <c r="HPJ95" s="55"/>
      <c r="HPK95" s="55"/>
      <c r="HPL95" s="55"/>
      <c r="HPM95" s="55"/>
      <c r="HPN95" s="55"/>
      <c r="HPO95" s="55"/>
      <c r="HPP95" s="55"/>
      <c r="HPQ95" s="55"/>
      <c r="HPR95" s="55"/>
      <c r="HPS95" s="55"/>
      <c r="HPT95" s="55"/>
      <c r="HPU95" s="55"/>
      <c r="HPV95" s="55"/>
      <c r="HPW95" s="55"/>
      <c r="HPX95" s="55"/>
      <c r="HPY95" s="55"/>
      <c r="HPZ95" s="55"/>
      <c r="HQA95" s="55"/>
      <c r="HQB95" s="55"/>
      <c r="HQC95" s="55"/>
      <c r="HQD95" s="55"/>
      <c r="HQE95" s="55"/>
      <c r="HQF95" s="55"/>
      <c r="HQG95" s="55"/>
      <c r="HQH95" s="55"/>
      <c r="HQI95" s="55"/>
      <c r="HQJ95" s="55"/>
      <c r="HQK95" s="55"/>
      <c r="HQL95" s="55"/>
      <c r="HQM95" s="55"/>
      <c r="HQN95" s="55"/>
      <c r="HQO95" s="55"/>
      <c r="HQP95" s="55"/>
      <c r="HQQ95" s="55"/>
      <c r="HQR95" s="55"/>
      <c r="HQS95" s="55"/>
      <c r="HQT95" s="55"/>
      <c r="HQU95" s="55"/>
      <c r="HQV95" s="55"/>
      <c r="HQW95" s="55"/>
      <c r="HQX95" s="55"/>
      <c r="HQY95" s="55"/>
      <c r="HQZ95" s="55"/>
      <c r="HRA95" s="55"/>
      <c r="HRB95" s="55"/>
      <c r="HRC95" s="55"/>
      <c r="HRD95" s="55"/>
      <c r="HRE95" s="55"/>
      <c r="HRF95" s="55"/>
      <c r="HRG95" s="55"/>
      <c r="HRH95" s="55"/>
      <c r="HRI95" s="55"/>
      <c r="HRJ95" s="55"/>
      <c r="HRK95" s="55"/>
      <c r="HRL95" s="55"/>
      <c r="HRM95" s="55"/>
      <c r="HRN95" s="55"/>
      <c r="HRO95" s="55"/>
      <c r="HRP95" s="55"/>
      <c r="HRQ95" s="55"/>
      <c r="HRR95" s="55"/>
      <c r="HRS95" s="55"/>
      <c r="HRT95" s="55"/>
      <c r="HRU95" s="55"/>
      <c r="HRV95" s="55"/>
      <c r="HRW95" s="55"/>
      <c r="HRX95" s="55"/>
      <c r="HRY95" s="55"/>
      <c r="HRZ95" s="55"/>
      <c r="HSA95" s="55"/>
      <c r="HSB95" s="55"/>
      <c r="HSC95" s="55"/>
      <c r="HSD95" s="55"/>
      <c r="HSE95" s="55"/>
      <c r="HSF95" s="55"/>
      <c r="HSG95" s="55"/>
      <c r="HSH95" s="55"/>
      <c r="HSI95" s="55"/>
      <c r="HSJ95" s="55"/>
      <c r="HSK95" s="55"/>
      <c r="HSL95" s="55"/>
      <c r="HSM95" s="55"/>
      <c r="HSN95" s="55"/>
      <c r="HSO95" s="55"/>
      <c r="HSP95" s="55"/>
      <c r="HSQ95" s="55"/>
      <c r="HSR95" s="55"/>
      <c r="HSS95" s="55"/>
      <c r="HST95" s="55"/>
      <c r="HSU95" s="55"/>
      <c r="HSV95" s="55"/>
      <c r="HSW95" s="55"/>
      <c r="HSX95" s="55"/>
      <c r="HSY95" s="55"/>
      <c r="HSZ95" s="55"/>
      <c r="HTA95" s="55"/>
      <c r="HTB95" s="55"/>
      <c r="HTC95" s="55"/>
      <c r="HTD95" s="55"/>
      <c r="HTE95" s="55"/>
      <c r="HTF95" s="55"/>
      <c r="HTG95" s="55"/>
      <c r="HTH95" s="55"/>
      <c r="HTI95" s="55"/>
      <c r="HTJ95" s="55"/>
      <c r="HTK95" s="55"/>
      <c r="HTL95" s="55"/>
      <c r="HTM95" s="55"/>
      <c r="HTN95" s="55"/>
      <c r="HTO95" s="55"/>
      <c r="HTP95" s="55"/>
      <c r="HTQ95" s="55"/>
      <c r="HTR95" s="55"/>
      <c r="HTS95" s="55"/>
      <c r="HTT95" s="55"/>
      <c r="HTU95" s="55"/>
      <c r="HTV95" s="55"/>
      <c r="HTW95" s="55"/>
      <c r="HTX95" s="55"/>
      <c r="HTY95" s="55"/>
      <c r="HTZ95" s="55"/>
      <c r="HUA95" s="55"/>
      <c r="HUB95" s="55"/>
      <c r="HUC95" s="55"/>
      <c r="HUD95" s="55"/>
      <c r="HUE95" s="55"/>
      <c r="HUF95" s="55"/>
      <c r="HUG95" s="55"/>
      <c r="HUH95" s="55"/>
      <c r="HUI95" s="55"/>
      <c r="HUJ95" s="55"/>
      <c r="HUK95" s="55"/>
      <c r="HUL95" s="55"/>
      <c r="HUM95" s="55"/>
      <c r="HUN95" s="55"/>
      <c r="HUO95" s="55"/>
      <c r="HUP95" s="55"/>
      <c r="HUQ95" s="55"/>
      <c r="HUR95" s="55"/>
      <c r="HUS95" s="55"/>
      <c r="HUT95" s="55"/>
      <c r="HUU95" s="55"/>
      <c r="HUV95" s="55"/>
      <c r="HUW95" s="55"/>
      <c r="HUX95" s="55"/>
      <c r="HUY95" s="55"/>
      <c r="HUZ95" s="55"/>
      <c r="HVA95" s="55"/>
      <c r="HVB95" s="55"/>
      <c r="HVC95" s="55"/>
      <c r="HVD95" s="55"/>
      <c r="HVE95" s="55"/>
      <c r="HVF95" s="55"/>
      <c r="HVG95" s="55"/>
      <c r="HVH95" s="55"/>
      <c r="HVI95" s="55"/>
      <c r="HVJ95" s="55"/>
      <c r="HVK95" s="55"/>
      <c r="HVL95" s="55"/>
      <c r="HVM95" s="55"/>
      <c r="HVN95" s="55"/>
      <c r="HVO95" s="55"/>
      <c r="HVP95" s="55"/>
      <c r="HVQ95" s="55"/>
      <c r="HVR95" s="55"/>
      <c r="HVS95" s="55"/>
      <c r="HVT95" s="55"/>
      <c r="HVU95" s="55"/>
      <c r="HVV95" s="55"/>
      <c r="HVW95" s="55"/>
      <c r="HVX95" s="55"/>
      <c r="HVY95" s="55"/>
      <c r="HVZ95" s="55"/>
      <c r="HWA95" s="55"/>
      <c r="HWB95" s="55"/>
      <c r="HWC95" s="55"/>
      <c r="HWD95" s="55"/>
      <c r="HWE95" s="55"/>
      <c r="HWF95" s="55"/>
      <c r="HWG95" s="55"/>
      <c r="HWH95" s="55"/>
      <c r="HWI95" s="55"/>
      <c r="HWJ95" s="55"/>
      <c r="HWK95" s="55"/>
      <c r="HWL95" s="55"/>
      <c r="HWM95" s="55"/>
      <c r="HWN95" s="55"/>
      <c r="HWO95" s="55"/>
      <c r="HWP95" s="55"/>
      <c r="HWQ95" s="55"/>
      <c r="HWR95" s="55"/>
      <c r="HWS95" s="55"/>
      <c r="HWT95" s="55"/>
      <c r="HWU95" s="55"/>
      <c r="HWV95" s="55"/>
      <c r="HWW95" s="55"/>
      <c r="HWX95" s="55"/>
      <c r="HWY95" s="55"/>
      <c r="HWZ95" s="55"/>
      <c r="HXA95" s="55"/>
      <c r="HXB95" s="55"/>
      <c r="HXC95" s="55"/>
      <c r="HXD95" s="55"/>
      <c r="HXE95" s="55"/>
      <c r="HXF95" s="55"/>
      <c r="HXG95" s="55"/>
      <c r="HXH95" s="55"/>
      <c r="HXI95" s="55"/>
      <c r="HXJ95" s="55"/>
      <c r="HXK95" s="55"/>
      <c r="HXL95" s="55"/>
      <c r="HXM95" s="55"/>
      <c r="HXN95" s="55"/>
      <c r="HXO95" s="55"/>
      <c r="HXP95" s="55"/>
      <c r="HXQ95" s="55"/>
      <c r="HXR95" s="55"/>
      <c r="HXS95" s="55"/>
      <c r="HXT95" s="55"/>
      <c r="HXU95" s="55"/>
      <c r="HXV95" s="55"/>
      <c r="HXW95" s="55"/>
      <c r="HXX95" s="55"/>
      <c r="HXY95" s="55"/>
      <c r="HXZ95" s="55"/>
      <c r="HYA95" s="55"/>
      <c r="HYB95" s="55"/>
      <c r="HYC95" s="55"/>
      <c r="HYD95" s="55"/>
      <c r="HYE95" s="55"/>
      <c r="HYF95" s="55"/>
      <c r="HYG95" s="55"/>
      <c r="HYH95" s="55"/>
      <c r="HYI95" s="55"/>
      <c r="HYJ95" s="55"/>
      <c r="HYK95" s="55"/>
      <c r="HYL95" s="55"/>
      <c r="HYM95" s="55"/>
      <c r="HYN95" s="55"/>
      <c r="HYO95" s="55"/>
      <c r="HYP95" s="55"/>
      <c r="HYQ95" s="55"/>
      <c r="HYR95" s="55"/>
      <c r="HYS95" s="55"/>
      <c r="HYT95" s="55"/>
      <c r="HYU95" s="55"/>
      <c r="HYV95" s="55"/>
      <c r="HYW95" s="55"/>
      <c r="HYX95" s="55"/>
      <c r="HYY95" s="55"/>
      <c r="HYZ95" s="55"/>
      <c r="HZA95" s="55"/>
      <c r="HZB95" s="55"/>
      <c r="HZC95" s="55"/>
      <c r="HZD95" s="55"/>
      <c r="HZE95" s="55"/>
      <c r="HZF95" s="55"/>
      <c r="HZG95" s="55"/>
      <c r="HZH95" s="55"/>
      <c r="HZI95" s="55"/>
      <c r="HZJ95" s="55"/>
      <c r="HZK95" s="55"/>
      <c r="HZL95" s="55"/>
      <c r="HZM95" s="55"/>
      <c r="HZN95" s="55"/>
      <c r="HZO95" s="55"/>
      <c r="HZP95" s="55"/>
      <c r="HZQ95" s="55"/>
      <c r="HZR95" s="55"/>
      <c r="HZS95" s="55"/>
      <c r="HZT95" s="55"/>
      <c r="HZU95" s="55"/>
      <c r="HZV95" s="55"/>
      <c r="HZW95" s="55"/>
      <c r="HZX95" s="55"/>
      <c r="HZY95" s="55"/>
      <c r="HZZ95" s="55"/>
      <c r="IAA95" s="55"/>
      <c r="IAB95" s="55"/>
      <c r="IAC95" s="55"/>
      <c r="IAD95" s="55"/>
      <c r="IAE95" s="55"/>
      <c r="IAF95" s="55"/>
      <c r="IAG95" s="55"/>
      <c r="IAH95" s="55"/>
      <c r="IAI95" s="55"/>
      <c r="IAJ95" s="55"/>
      <c r="IAK95" s="55"/>
      <c r="IAL95" s="55"/>
      <c r="IAM95" s="55"/>
      <c r="IAN95" s="55"/>
      <c r="IAO95" s="55"/>
      <c r="IAP95" s="55"/>
      <c r="IAQ95" s="55"/>
      <c r="IAR95" s="55"/>
      <c r="IAS95" s="55"/>
      <c r="IAT95" s="55"/>
      <c r="IAU95" s="55"/>
      <c r="IAV95" s="55"/>
      <c r="IAW95" s="55"/>
      <c r="IAX95" s="55"/>
      <c r="IAY95" s="55"/>
      <c r="IAZ95" s="55"/>
      <c r="IBA95" s="55"/>
      <c r="IBB95" s="55"/>
      <c r="IBC95" s="55"/>
      <c r="IBD95" s="55"/>
      <c r="IBE95" s="55"/>
      <c r="IBF95" s="55"/>
      <c r="IBG95" s="55"/>
      <c r="IBH95" s="55"/>
      <c r="IBI95" s="55"/>
      <c r="IBJ95" s="55"/>
      <c r="IBK95" s="55"/>
      <c r="IBL95" s="55"/>
      <c r="IBM95" s="55"/>
      <c r="IBN95" s="55"/>
      <c r="IBO95" s="55"/>
      <c r="IBP95" s="55"/>
      <c r="IBQ95" s="55"/>
      <c r="IBR95" s="55"/>
      <c r="IBS95" s="55"/>
      <c r="IBT95" s="55"/>
      <c r="IBU95" s="55"/>
      <c r="IBV95" s="55"/>
      <c r="IBW95" s="55"/>
      <c r="IBX95" s="55"/>
      <c r="IBY95" s="55"/>
      <c r="IBZ95" s="55"/>
      <c r="ICA95" s="55"/>
      <c r="ICB95" s="55"/>
      <c r="ICC95" s="55"/>
      <c r="ICD95" s="55"/>
      <c r="ICE95" s="55"/>
      <c r="ICF95" s="55"/>
      <c r="ICG95" s="55"/>
      <c r="ICH95" s="55"/>
      <c r="ICI95" s="55"/>
      <c r="ICJ95" s="55"/>
      <c r="ICK95" s="55"/>
      <c r="ICL95" s="55"/>
      <c r="ICM95" s="55"/>
      <c r="ICN95" s="55"/>
      <c r="ICO95" s="55"/>
      <c r="ICP95" s="55"/>
      <c r="ICQ95" s="55"/>
      <c r="ICR95" s="55"/>
      <c r="ICS95" s="55"/>
      <c r="ICT95" s="55"/>
      <c r="ICU95" s="55"/>
      <c r="ICV95" s="55"/>
      <c r="ICW95" s="55"/>
      <c r="ICX95" s="55"/>
      <c r="ICY95" s="55"/>
      <c r="ICZ95" s="55"/>
      <c r="IDA95" s="55"/>
      <c r="IDB95" s="55"/>
      <c r="IDC95" s="55"/>
      <c r="IDD95" s="55"/>
      <c r="IDE95" s="55"/>
      <c r="IDF95" s="55"/>
      <c r="IDG95" s="55"/>
      <c r="IDH95" s="55"/>
      <c r="IDI95" s="55"/>
      <c r="IDJ95" s="55"/>
      <c r="IDK95" s="55"/>
      <c r="IDL95" s="55"/>
      <c r="IDM95" s="55"/>
      <c r="IDN95" s="55"/>
      <c r="IDO95" s="55"/>
      <c r="IDP95" s="55"/>
      <c r="IDQ95" s="55"/>
      <c r="IDR95" s="55"/>
      <c r="IDS95" s="55"/>
      <c r="IDT95" s="55"/>
      <c r="IDU95" s="55"/>
      <c r="IDV95" s="55"/>
      <c r="IDW95" s="55"/>
      <c r="IDX95" s="55"/>
      <c r="IDY95" s="55"/>
      <c r="IDZ95" s="55"/>
      <c r="IEA95" s="55"/>
      <c r="IEB95" s="55"/>
      <c r="IEC95" s="55"/>
      <c r="IED95" s="55"/>
      <c r="IEE95" s="55"/>
      <c r="IEF95" s="55"/>
      <c r="IEG95" s="55"/>
      <c r="IEH95" s="55"/>
      <c r="IEI95" s="55"/>
      <c r="IEJ95" s="55"/>
      <c r="IEK95" s="55"/>
      <c r="IEL95" s="55"/>
      <c r="IEM95" s="55"/>
      <c r="IEN95" s="55"/>
      <c r="IEO95" s="55"/>
      <c r="IEP95" s="55"/>
      <c r="IEQ95" s="55"/>
      <c r="IER95" s="55"/>
      <c r="IES95" s="55"/>
      <c r="IET95" s="55"/>
      <c r="IEU95" s="55"/>
      <c r="IEV95" s="55"/>
      <c r="IEW95" s="55"/>
      <c r="IEX95" s="55"/>
      <c r="IEY95" s="55"/>
      <c r="IEZ95" s="55"/>
      <c r="IFA95" s="55"/>
      <c r="IFB95" s="55"/>
      <c r="IFC95" s="55"/>
      <c r="IFD95" s="55"/>
      <c r="IFE95" s="55"/>
      <c r="IFF95" s="55"/>
      <c r="IFG95" s="55"/>
      <c r="IFH95" s="55"/>
      <c r="IFI95" s="55"/>
      <c r="IFJ95" s="55"/>
      <c r="IFK95" s="55"/>
      <c r="IFL95" s="55"/>
      <c r="IFM95" s="55"/>
      <c r="IFN95" s="55"/>
      <c r="IFO95" s="55"/>
      <c r="IFP95" s="55"/>
      <c r="IFQ95" s="55"/>
      <c r="IFR95" s="55"/>
      <c r="IFS95" s="55"/>
      <c r="IFT95" s="55"/>
      <c r="IFU95" s="55"/>
      <c r="IFV95" s="55"/>
      <c r="IFW95" s="55"/>
      <c r="IFX95" s="55"/>
      <c r="IFY95" s="55"/>
      <c r="IFZ95" s="55"/>
      <c r="IGA95" s="55"/>
      <c r="IGB95" s="55"/>
      <c r="IGC95" s="55"/>
      <c r="IGD95" s="55"/>
      <c r="IGE95" s="55"/>
      <c r="IGF95" s="55"/>
      <c r="IGG95" s="55"/>
      <c r="IGH95" s="55"/>
      <c r="IGI95" s="55"/>
      <c r="IGJ95" s="55"/>
      <c r="IGK95" s="55"/>
      <c r="IGL95" s="55"/>
      <c r="IGM95" s="55"/>
      <c r="IGN95" s="55"/>
      <c r="IGO95" s="55"/>
      <c r="IGP95" s="55"/>
      <c r="IGQ95" s="55"/>
      <c r="IGR95" s="55"/>
      <c r="IGS95" s="55"/>
      <c r="IGT95" s="55"/>
      <c r="IGU95" s="55"/>
      <c r="IGV95" s="55"/>
      <c r="IGW95" s="55"/>
      <c r="IGX95" s="55"/>
      <c r="IGY95" s="55"/>
      <c r="IGZ95" s="55"/>
      <c r="IHA95" s="55"/>
      <c r="IHB95" s="55"/>
      <c r="IHC95" s="55"/>
      <c r="IHD95" s="55"/>
      <c r="IHE95" s="55"/>
      <c r="IHF95" s="55"/>
      <c r="IHG95" s="55"/>
      <c r="IHH95" s="55"/>
      <c r="IHI95" s="55"/>
      <c r="IHJ95" s="55"/>
      <c r="IHK95" s="55"/>
      <c r="IHL95" s="55"/>
      <c r="IHM95" s="55"/>
      <c r="IHN95" s="55"/>
      <c r="IHO95" s="55"/>
      <c r="IHP95" s="55"/>
      <c r="IHQ95" s="55"/>
      <c r="IHR95" s="55"/>
      <c r="IHS95" s="55"/>
      <c r="IHT95" s="55"/>
      <c r="IHU95" s="55"/>
      <c r="IHV95" s="55"/>
      <c r="IHW95" s="55"/>
      <c r="IHX95" s="55"/>
      <c r="IHY95" s="55"/>
      <c r="IHZ95" s="55"/>
      <c r="IIA95" s="55"/>
      <c r="IIB95" s="55"/>
      <c r="IIC95" s="55"/>
      <c r="IID95" s="55"/>
      <c r="IIE95" s="55"/>
      <c r="IIF95" s="55"/>
      <c r="IIG95" s="55"/>
      <c r="IIH95" s="55"/>
      <c r="III95" s="55"/>
      <c r="IIJ95" s="55"/>
      <c r="IIK95" s="55"/>
      <c r="IIL95" s="55"/>
      <c r="IIM95" s="55"/>
      <c r="IIN95" s="55"/>
      <c r="IIO95" s="55"/>
      <c r="IIP95" s="55"/>
      <c r="IIQ95" s="55"/>
      <c r="IIR95" s="55"/>
      <c r="IIS95" s="55"/>
      <c r="IIT95" s="55"/>
      <c r="IIU95" s="55"/>
      <c r="IIV95" s="55"/>
      <c r="IIW95" s="55"/>
      <c r="IIX95" s="55"/>
      <c r="IIY95" s="55"/>
      <c r="IIZ95" s="55"/>
      <c r="IJA95" s="55"/>
      <c r="IJB95" s="55"/>
      <c r="IJC95" s="55"/>
      <c r="IJD95" s="55"/>
      <c r="IJE95" s="55"/>
      <c r="IJF95" s="55"/>
      <c r="IJG95" s="55"/>
      <c r="IJH95" s="55"/>
      <c r="IJI95" s="55"/>
      <c r="IJJ95" s="55"/>
      <c r="IJK95" s="55"/>
      <c r="IJL95" s="55"/>
      <c r="IJM95" s="55"/>
      <c r="IJN95" s="55"/>
      <c r="IJO95" s="55"/>
      <c r="IJP95" s="55"/>
      <c r="IJQ95" s="55"/>
      <c r="IJR95" s="55"/>
      <c r="IJS95" s="55"/>
      <c r="IJT95" s="55"/>
      <c r="IJU95" s="55"/>
      <c r="IJV95" s="55"/>
      <c r="IJW95" s="55"/>
      <c r="IJX95" s="55"/>
      <c r="IJY95" s="55"/>
      <c r="IJZ95" s="55"/>
      <c r="IKA95" s="55"/>
      <c r="IKB95" s="55"/>
      <c r="IKC95" s="55"/>
      <c r="IKD95" s="55"/>
      <c r="IKE95" s="55"/>
      <c r="IKF95" s="55"/>
      <c r="IKG95" s="55"/>
      <c r="IKH95" s="55"/>
      <c r="IKI95" s="55"/>
      <c r="IKJ95" s="55"/>
      <c r="IKK95" s="55"/>
      <c r="IKL95" s="55"/>
      <c r="IKM95" s="55"/>
      <c r="IKN95" s="55"/>
      <c r="IKO95" s="55"/>
      <c r="IKP95" s="55"/>
      <c r="IKQ95" s="55"/>
      <c r="IKR95" s="55"/>
      <c r="IKS95" s="55"/>
      <c r="IKT95" s="55"/>
      <c r="IKU95" s="55"/>
      <c r="IKV95" s="55"/>
      <c r="IKW95" s="55"/>
      <c r="IKX95" s="55"/>
      <c r="IKY95" s="55"/>
      <c r="IKZ95" s="55"/>
      <c r="ILA95" s="55"/>
      <c r="ILB95" s="55"/>
      <c r="ILC95" s="55"/>
      <c r="ILD95" s="55"/>
      <c r="ILE95" s="55"/>
      <c r="ILF95" s="55"/>
      <c r="ILG95" s="55"/>
      <c r="ILH95" s="55"/>
      <c r="ILI95" s="55"/>
      <c r="ILJ95" s="55"/>
      <c r="ILK95" s="55"/>
      <c r="ILL95" s="55"/>
      <c r="ILM95" s="55"/>
      <c r="ILN95" s="55"/>
      <c r="ILO95" s="55"/>
      <c r="ILP95" s="55"/>
      <c r="ILQ95" s="55"/>
      <c r="ILR95" s="55"/>
      <c r="ILS95" s="55"/>
      <c r="ILT95" s="55"/>
      <c r="ILU95" s="55"/>
      <c r="ILV95" s="55"/>
      <c r="ILW95" s="55"/>
      <c r="ILX95" s="55"/>
      <c r="ILY95" s="55"/>
      <c r="ILZ95" s="55"/>
      <c r="IMA95" s="55"/>
      <c r="IMB95" s="55"/>
      <c r="IMC95" s="55"/>
      <c r="IMD95" s="55"/>
      <c r="IME95" s="55"/>
      <c r="IMF95" s="55"/>
      <c r="IMG95" s="55"/>
      <c r="IMH95" s="55"/>
      <c r="IMI95" s="55"/>
      <c r="IMJ95" s="55"/>
      <c r="IMK95" s="55"/>
      <c r="IML95" s="55"/>
      <c r="IMM95" s="55"/>
      <c r="IMN95" s="55"/>
      <c r="IMO95" s="55"/>
      <c r="IMP95" s="55"/>
      <c r="IMQ95" s="55"/>
      <c r="IMR95" s="55"/>
      <c r="IMS95" s="55"/>
      <c r="IMT95" s="55"/>
      <c r="IMU95" s="55"/>
      <c r="IMV95" s="55"/>
      <c r="IMW95" s="55"/>
      <c r="IMX95" s="55"/>
      <c r="IMY95" s="55"/>
      <c r="IMZ95" s="55"/>
      <c r="INA95" s="55"/>
      <c r="INB95" s="55"/>
      <c r="INC95" s="55"/>
      <c r="IND95" s="55"/>
      <c r="INE95" s="55"/>
      <c r="INF95" s="55"/>
      <c r="ING95" s="55"/>
      <c r="INH95" s="55"/>
      <c r="INI95" s="55"/>
      <c r="INJ95" s="55"/>
      <c r="INK95" s="55"/>
      <c r="INL95" s="55"/>
      <c r="INM95" s="55"/>
      <c r="INN95" s="55"/>
      <c r="INO95" s="55"/>
      <c r="INP95" s="55"/>
      <c r="INQ95" s="55"/>
      <c r="INR95" s="55"/>
      <c r="INS95" s="55"/>
      <c r="INT95" s="55"/>
      <c r="INU95" s="55"/>
      <c r="INV95" s="55"/>
      <c r="INW95" s="55"/>
      <c r="INX95" s="55"/>
      <c r="INY95" s="55"/>
      <c r="INZ95" s="55"/>
      <c r="IOA95" s="55"/>
      <c r="IOB95" s="55"/>
      <c r="IOC95" s="55"/>
      <c r="IOD95" s="55"/>
      <c r="IOE95" s="55"/>
      <c r="IOF95" s="55"/>
      <c r="IOG95" s="55"/>
      <c r="IOH95" s="55"/>
      <c r="IOI95" s="55"/>
      <c r="IOJ95" s="55"/>
      <c r="IOK95" s="55"/>
      <c r="IOL95" s="55"/>
      <c r="IOM95" s="55"/>
      <c r="ION95" s="55"/>
      <c r="IOO95" s="55"/>
      <c r="IOP95" s="55"/>
      <c r="IOQ95" s="55"/>
      <c r="IOR95" s="55"/>
      <c r="IOS95" s="55"/>
      <c r="IOT95" s="55"/>
      <c r="IOU95" s="55"/>
      <c r="IOV95" s="55"/>
      <c r="IOW95" s="55"/>
      <c r="IOX95" s="55"/>
      <c r="IOY95" s="55"/>
      <c r="IOZ95" s="55"/>
      <c r="IPA95" s="55"/>
      <c r="IPB95" s="55"/>
      <c r="IPC95" s="55"/>
      <c r="IPD95" s="55"/>
      <c r="IPE95" s="55"/>
      <c r="IPF95" s="55"/>
      <c r="IPG95" s="55"/>
      <c r="IPH95" s="55"/>
      <c r="IPI95" s="55"/>
      <c r="IPJ95" s="55"/>
      <c r="IPK95" s="55"/>
      <c r="IPL95" s="55"/>
      <c r="IPM95" s="55"/>
      <c r="IPN95" s="55"/>
      <c r="IPO95" s="55"/>
      <c r="IPP95" s="55"/>
      <c r="IPQ95" s="55"/>
      <c r="IPR95" s="55"/>
      <c r="IPS95" s="55"/>
      <c r="IPT95" s="55"/>
      <c r="IPU95" s="55"/>
      <c r="IPV95" s="55"/>
      <c r="IPW95" s="55"/>
      <c r="IPX95" s="55"/>
      <c r="IPY95" s="55"/>
      <c r="IPZ95" s="55"/>
      <c r="IQA95" s="55"/>
      <c r="IQB95" s="55"/>
      <c r="IQC95" s="55"/>
      <c r="IQD95" s="55"/>
      <c r="IQE95" s="55"/>
      <c r="IQF95" s="55"/>
      <c r="IQG95" s="55"/>
      <c r="IQH95" s="55"/>
      <c r="IQI95" s="55"/>
      <c r="IQJ95" s="55"/>
      <c r="IQK95" s="55"/>
      <c r="IQL95" s="55"/>
      <c r="IQM95" s="55"/>
      <c r="IQN95" s="55"/>
      <c r="IQO95" s="55"/>
      <c r="IQP95" s="55"/>
      <c r="IQQ95" s="55"/>
      <c r="IQR95" s="55"/>
      <c r="IQS95" s="55"/>
      <c r="IQT95" s="55"/>
      <c r="IQU95" s="55"/>
      <c r="IQV95" s="55"/>
      <c r="IQW95" s="55"/>
      <c r="IQX95" s="55"/>
      <c r="IQY95" s="55"/>
      <c r="IQZ95" s="55"/>
      <c r="IRA95" s="55"/>
      <c r="IRB95" s="55"/>
      <c r="IRC95" s="55"/>
      <c r="IRD95" s="55"/>
      <c r="IRE95" s="55"/>
      <c r="IRF95" s="55"/>
      <c r="IRG95" s="55"/>
      <c r="IRH95" s="55"/>
      <c r="IRI95" s="55"/>
      <c r="IRJ95" s="55"/>
      <c r="IRK95" s="55"/>
      <c r="IRL95" s="55"/>
      <c r="IRM95" s="55"/>
      <c r="IRN95" s="55"/>
      <c r="IRO95" s="55"/>
      <c r="IRP95" s="55"/>
      <c r="IRQ95" s="55"/>
      <c r="IRR95" s="55"/>
      <c r="IRS95" s="55"/>
      <c r="IRT95" s="55"/>
      <c r="IRU95" s="55"/>
      <c r="IRV95" s="55"/>
      <c r="IRW95" s="55"/>
      <c r="IRX95" s="55"/>
      <c r="IRY95" s="55"/>
      <c r="IRZ95" s="55"/>
      <c r="ISA95" s="55"/>
      <c r="ISB95" s="55"/>
      <c r="ISC95" s="55"/>
      <c r="ISD95" s="55"/>
      <c r="ISE95" s="55"/>
      <c r="ISF95" s="55"/>
      <c r="ISG95" s="55"/>
      <c r="ISH95" s="55"/>
      <c r="ISI95" s="55"/>
      <c r="ISJ95" s="55"/>
      <c r="ISK95" s="55"/>
      <c r="ISL95" s="55"/>
      <c r="ISM95" s="55"/>
      <c r="ISN95" s="55"/>
      <c r="ISO95" s="55"/>
      <c r="ISP95" s="55"/>
      <c r="ISQ95" s="55"/>
      <c r="ISR95" s="55"/>
      <c r="ISS95" s="55"/>
      <c r="IST95" s="55"/>
      <c r="ISU95" s="55"/>
      <c r="ISV95" s="55"/>
      <c r="ISW95" s="55"/>
      <c r="ISX95" s="55"/>
      <c r="ISY95" s="55"/>
      <c r="ISZ95" s="55"/>
      <c r="ITA95" s="55"/>
      <c r="ITB95" s="55"/>
      <c r="ITC95" s="55"/>
      <c r="ITD95" s="55"/>
      <c r="ITE95" s="55"/>
      <c r="ITF95" s="55"/>
      <c r="ITG95" s="55"/>
      <c r="ITH95" s="55"/>
      <c r="ITI95" s="55"/>
      <c r="ITJ95" s="55"/>
      <c r="ITK95" s="55"/>
      <c r="ITL95" s="55"/>
      <c r="ITM95" s="55"/>
      <c r="ITN95" s="55"/>
      <c r="ITO95" s="55"/>
      <c r="ITP95" s="55"/>
      <c r="ITQ95" s="55"/>
      <c r="ITR95" s="55"/>
      <c r="ITS95" s="55"/>
      <c r="ITT95" s="55"/>
      <c r="ITU95" s="55"/>
      <c r="ITV95" s="55"/>
      <c r="ITW95" s="55"/>
      <c r="ITX95" s="55"/>
      <c r="ITY95" s="55"/>
      <c r="ITZ95" s="55"/>
      <c r="IUA95" s="55"/>
      <c r="IUB95" s="55"/>
      <c r="IUC95" s="55"/>
      <c r="IUD95" s="55"/>
      <c r="IUE95" s="55"/>
      <c r="IUF95" s="55"/>
      <c r="IUG95" s="55"/>
      <c r="IUH95" s="55"/>
      <c r="IUI95" s="55"/>
      <c r="IUJ95" s="55"/>
      <c r="IUK95" s="55"/>
      <c r="IUL95" s="55"/>
      <c r="IUM95" s="55"/>
      <c r="IUN95" s="55"/>
      <c r="IUO95" s="55"/>
      <c r="IUP95" s="55"/>
      <c r="IUQ95" s="55"/>
      <c r="IUR95" s="55"/>
      <c r="IUS95" s="55"/>
      <c r="IUT95" s="55"/>
      <c r="IUU95" s="55"/>
      <c r="IUV95" s="55"/>
      <c r="IUW95" s="55"/>
      <c r="IUX95" s="55"/>
      <c r="IUY95" s="55"/>
      <c r="IUZ95" s="55"/>
      <c r="IVA95" s="55"/>
      <c r="IVB95" s="55"/>
      <c r="IVC95" s="55"/>
      <c r="IVD95" s="55"/>
      <c r="IVE95" s="55"/>
      <c r="IVF95" s="55"/>
      <c r="IVG95" s="55"/>
      <c r="IVH95" s="55"/>
      <c r="IVI95" s="55"/>
      <c r="IVJ95" s="55"/>
      <c r="IVK95" s="55"/>
      <c r="IVL95" s="55"/>
      <c r="IVM95" s="55"/>
      <c r="IVN95" s="55"/>
      <c r="IVO95" s="55"/>
      <c r="IVP95" s="55"/>
      <c r="IVQ95" s="55"/>
      <c r="IVR95" s="55"/>
      <c r="IVS95" s="55"/>
      <c r="IVT95" s="55"/>
      <c r="IVU95" s="55"/>
      <c r="IVV95" s="55"/>
      <c r="IVW95" s="55"/>
      <c r="IVX95" s="55"/>
      <c r="IVY95" s="55"/>
      <c r="IVZ95" s="55"/>
      <c r="IWA95" s="55"/>
      <c r="IWB95" s="55"/>
      <c r="IWC95" s="55"/>
      <c r="IWD95" s="55"/>
      <c r="IWE95" s="55"/>
      <c r="IWF95" s="55"/>
      <c r="IWG95" s="55"/>
      <c r="IWH95" s="55"/>
      <c r="IWI95" s="55"/>
      <c r="IWJ95" s="55"/>
      <c r="IWK95" s="55"/>
      <c r="IWL95" s="55"/>
      <c r="IWM95" s="55"/>
      <c r="IWN95" s="55"/>
      <c r="IWO95" s="55"/>
      <c r="IWP95" s="55"/>
      <c r="IWQ95" s="55"/>
      <c r="IWR95" s="55"/>
      <c r="IWS95" s="55"/>
      <c r="IWT95" s="55"/>
      <c r="IWU95" s="55"/>
      <c r="IWV95" s="55"/>
      <c r="IWW95" s="55"/>
      <c r="IWX95" s="55"/>
      <c r="IWY95" s="55"/>
      <c r="IWZ95" s="55"/>
      <c r="IXA95" s="55"/>
      <c r="IXB95" s="55"/>
      <c r="IXC95" s="55"/>
      <c r="IXD95" s="55"/>
      <c r="IXE95" s="55"/>
      <c r="IXF95" s="55"/>
      <c r="IXG95" s="55"/>
      <c r="IXH95" s="55"/>
      <c r="IXI95" s="55"/>
      <c r="IXJ95" s="55"/>
      <c r="IXK95" s="55"/>
      <c r="IXL95" s="55"/>
      <c r="IXM95" s="55"/>
      <c r="IXN95" s="55"/>
      <c r="IXO95" s="55"/>
      <c r="IXP95" s="55"/>
      <c r="IXQ95" s="55"/>
      <c r="IXR95" s="55"/>
      <c r="IXS95" s="55"/>
      <c r="IXT95" s="55"/>
      <c r="IXU95" s="55"/>
      <c r="IXV95" s="55"/>
      <c r="IXW95" s="55"/>
      <c r="IXX95" s="55"/>
      <c r="IXY95" s="55"/>
      <c r="IXZ95" s="55"/>
      <c r="IYA95" s="55"/>
      <c r="IYB95" s="55"/>
      <c r="IYC95" s="55"/>
      <c r="IYD95" s="55"/>
      <c r="IYE95" s="55"/>
      <c r="IYF95" s="55"/>
      <c r="IYG95" s="55"/>
      <c r="IYH95" s="55"/>
      <c r="IYI95" s="55"/>
      <c r="IYJ95" s="55"/>
      <c r="IYK95" s="55"/>
      <c r="IYL95" s="55"/>
      <c r="IYM95" s="55"/>
      <c r="IYN95" s="55"/>
      <c r="IYO95" s="55"/>
      <c r="IYP95" s="55"/>
      <c r="IYQ95" s="55"/>
      <c r="IYR95" s="55"/>
      <c r="IYS95" s="55"/>
      <c r="IYT95" s="55"/>
      <c r="IYU95" s="55"/>
      <c r="IYV95" s="55"/>
      <c r="IYW95" s="55"/>
      <c r="IYX95" s="55"/>
      <c r="IYY95" s="55"/>
      <c r="IYZ95" s="55"/>
      <c r="IZA95" s="55"/>
      <c r="IZB95" s="55"/>
      <c r="IZC95" s="55"/>
      <c r="IZD95" s="55"/>
      <c r="IZE95" s="55"/>
      <c r="IZF95" s="55"/>
      <c r="IZG95" s="55"/>
      <c r="IZH95" s="55"/>
      <c r="IZI95" s="55"/>
      <c r="IZJ95" s="55"/>
      <c r="IZK95" s="55"/>
      <c r="IZL95" s="55"/>
      <c r="IZM95" s="55"/>
      <c r="IZN95" s="55"/>
      <c r="IZO95" s="55"/>
      <c r="IZP95" s="55"/>
      <c r="IZQ95" s="55"/>
      <c r="IZR95" s="55"/>
      <c r="IZS95" s="55"/>
      <c r="IZT95" s="55"/>
      <c r="IZU95" s="55"/>
      <c r="IZV95" s="55"/>
      <c r="IZW95" s="55"/>
      <c r="IZX95" s="55"/>
      <c r="IZY95" s="55"/>
      <c r="IZZ95" s="55"/>
      <c r="JAA95" s="55"/>
      <c r="JAB95" s="55"/>
      <c r="JAC95" s="55"/>
      <c r="JAD95" s="55"/>
      <c r="JAE95" s="55"/>
      <c r="JAF95" s="55"/>
      <c r="JAG95" s="55"/>
      <c r="JAH95" s="55"/>
      <c r="JAI95" s="55"/>
      <c r="JAJ95" s="55"/>
      <c r="JAK95" s="55"/>
      <c r="JAL95" s="55"/>
      <c r="JAM95" s="55"/>
      <c r="JAN95" s="55"/>
      <c r="JAO95" s="55"/>
      <c r="JAP95" s="55"/>
      <c r="JAQ95" s="55"/>
      <c r="JAR95" s="55"/>
      <c r="JAS95" s="55"/>
      <c r="JAT95" s="55"/>
      <c r="JAU95" s="55"/>
      <c r="JAV95" s="55"/>
      <c r="JAW95" s="55"/>
      <c r="JAX95" s="55"/>
      <c r="JAY95" s="55"/>
      <c r="JAZ95" s="55"/>
      <c r="JBA95" s="55"/>
      <c r="JBB95" s="55"/>
      <c r="JBC95" s="55"/>
      <c r="JBD95" s="55"/>
      <c r="JBE95" s="55"/>
      <c r="JBF95" s="55"/>
      <c r="JBG95" s="55"/>
      <c r="JBH95" s="55"/>
      <c r="JBI95" s="55"/>
      <c r="JBJ95" s="55"/>
      <c r="JBK95" s="55"/>
      <c r="JBL95" s="55"/>
      <c r="JBM95" s="55"/>
      <c r="JBN95" s="55"/>
      <c r="JBO95" s="55"/>
      <c r="JBP95" s="55"/>
      <c r="JBQ95" s="55"/>
      <c r="JBR95" s="55"/>
      <c r="JBS95" s="55"/>
      <c r="JBT95" s="55"/>
      <c r="JBU95" s="55"/>
      <c r="JBV95" s="55"/>
      <c r="JBW95" s="55"/>
      <c r="JBX95" s="55"/>
      <c r="JBY95" s="55"/>
      <c r="JBZ95" s="55"/>
      <c r="JCA95" s="55"/>
      <c r="JCB95" s="55"/>
      <c r="JCC95" s="55"/>
      <c r="JCD95" s="55"/>
      <c r="JCE95" s="55"/>
      <c r="JCF95" s="55"/>
      <c r="JCG95" s="55"/>
      <c r="JCH95" s="55"/>
      <c r="JCI95" s="55"/>
      <c r="JCJ95" s="55"/>
      <c r="JCK95" s="55"/>
      <c r="JCL95" s="55"/>
      <c r="JCM95" s="55"/>
      <c r="JCN95" s="55"/>
      <c r="JCO95" s="55"/>
      <c r="JCP95" s="55"/>
      <c r="JCQ95" s="55"/>
      <c r="JCR95" s="55"/>
      <c r="JCS95" s="55"/>
      <c r="JCT95" s="55"/>
      <c r="JCU95" s="55"/>
      <c r="JCV95" s="55"/>
      <c r="JCW95" s="55"/>
      <c r="JCX95" s="55"/>
      <c r="JCY95" s="55"/>
      <c r="JCZ95" s="55"/>
      <c r="JDA95" s="55"/>
      <c r="JDB95" s="55"/>
      <c r="JDC95" s="55"/>
      <c r="JDD95" s="55"/>
      <c r="JDE95" s="55"/>
      <c r="JDF95" s="55"/>
      <c r="JDG95" s="55"/>
      <c r="JDH95" s="55"/>
      <c r="JDI95" s="55"/>
      <c r="JDJ95" s="55"/>
      <c r="JDK95" s="55"/>
      <c r="JDL95" s="55"/>
      <c r="JDM95" s="55"/>
      <c r="JDN95" s="55"/>
      <c r="JDO95" s="55"/>
      <c r="JDP95" s="55"/>
      <c r="JDQ95" s="55"/>
      <c r="JDR95" s="55"/>
      <c r="JDS95" s="55"/>
      <c r="JDT95" s="55"/>
      <c r="JDU95" s="55"/>
      <c r="JDV95" s="55"/>
      <c r="JDW95" s="55"/>
      <c r="JDX95" s="55"/>
      <c r="JDY95" s="55"/>
      <c r="JDZ95" s="55"/>
      <c r="JEA95" s="55"/>
      <c r="JEB95" s="55"/>
      <c r="JEC95" s="55"/>
      <c r="JED95" s="55"/>
      <c r="JEE95" s="55"/>
      <c r="JEF95" s="55"/>
      <c r="JEG95" s="55"/>
      <c r="JEH95" s="55"/>
      <c r="JEI95" s="55"/>
      <c r="JEJ95" s="55"/>
      <c r="JEK95" s="55"/>
      <c r="JEL95" s="55"/>
      <c r="JEM95" s="55"/>
      <c r="JEN95" s="55"/>
      <c r="JEO95" s="55"/>
      <c r="JEP95" s="55"/>
      <c r="JEQ95" s="55"/>
      <c r="JER95" s="55"/>
      <c r="JES95" s="55"/>
      <c r="JET95" s="55"/>
      <c r="JEU95" s="55"/>
      <c r="JEV95" s="55"/>
      <c r="JEW95" s="55"/>
      <c r="JEX95" s="55"/>
      <c r="JEY95" s="55"/>
      <c r="JEZ95" s="55"/>
      <c r="JFA95" s="55"/>
      <c r="JFB95" s="55"/>
      <c r="JFC95" s="55"/>
      <c r="JFD95" s="55"/>
      <c r="JFE95" s="55"/>
      <c r="JFF95" s="55"/>
      <c r="JFG95" s="55"/>
      <c r="JFH95" s="55"/>
      <c r="JFI95" s="55"/>
      <c r="JFJ95" s="55"/>
      <c r="JFK95" s="55"/>
      <c r="JFL95" s="55"/>
      <c r="JFM95" s="55"/>
      <c r="JFN95" s="55"/>
      <c r="JFO95" s="55"/>
      <c r="JFP95" s="55"/>
      <c r="JFQ95" s="55"/>
      <c r="JFR95" s="55"/>
      <c r="JFS95" s="55"/>
      <c r="JFT95" s="55"/>
      <c r="JFU95" s="55"/>
      <c r="JFV95" s="55"/>
      <c r="JFW95" s="55"/>
      <c r="JFX95" s="55"/>
      <c r="JFY95" s="55"/>
      <c r="JFZ95" s="55"/>
      <c r="JGA95" s="55"/>
      <c r="JGB95" s="55"/>
      <c r="JGC95" s="55"/>
      <c r="JGD95" s="55"/>
      <c r="JGE95" s="55"/>
      <c r="JGF95" s="55"/>
      <c r="JGG95" s="55"/>
      <c r="JGH95" s="55"/>
      <c r="JGI95" s="55"/>
      <c r="JGJ95" s="55"/>
      <c r="JGK95" s="55"/>
      <c r="JGL95" s="55"/>
      <c r="JGM95" s="55"/>
      <c r="JGN95" s="55"/>
      <c r="JGO95" s="55"/>
      <c r="JGP95" s="55"/>
      <c r="JGQ95" s="55"/>
      <c r="JGR95" s="55"/>
      <c r="JGS95" s="55"/>
      <c r="JGT95" s="55"/>
      <c r="JGU95" s="55"/>
      <c r="JGV95" s="55"/>
      <c r="JGW95" s="55"/>
      <c r="JGX95" s="55"/>
      <c r="JGY95" s="55"/>
      <c r="JGZ95" s="55"/>
      <c r="JHA95" s="55"/>
      <c r="JHB95" s="55"/>
      <c r="JHC95" s="55"/>
      <c r="JHD95" s="55"/>
      <c r="JHE95" s="55"/>
      <c r="JHF95" s="55"/>
      <c r="JHG95" s="55"/>
      <c r="JHH95" s="55"/>
      <c r="JHI95" s="55"/>
      <c r="JHJ95" s="55"/>
      <c r="JHK95" s="55"/>
      <c r="JHL95" s="55"/>
      <c r="JHM95" s="55"/>
      <c r="JHN95" s="55"/>
      <c r="JHO95" s="55"/>
      <c r="JHP95" s="55"/>
      <c r="JHQ95" s="55"/>
      <c r="JHR95" s="55"/>
      <c r="JHS95" s="55"/>
      <c r="JHT95" s="55"/>
      <c r="JHU95" s="55"/>
      <c r="JHV95" s="55"/>
      <c r="JHW95" s="55"/>
      <c r="JHX95" s="55"/>
      <c r="JHY95" s="55"/>
      <c r="JHZ95" s="55"/>
      <c r="JIA95" s="55"/>
      <c r="JIB95" s="55"/>
      <c r="JIC95" s="55"/>
      <c r="JID95" s="55"/>
      <c r="JIE95" s="55"/>
      <c r="JIF95" s="55"/>
      <c r="JIG95" s="55"/>
      <c r="JIH95" s="55"/>
      <c r="JII95" s="55"/>
      <c r="JIJ95" s="55"/>
      <c r="JIK95" s="55"/>
      <c r="JIL95" s="55"/>
      <c r="JIM95" s="55"/>
      <c r="JIN95" s="55"/>
      <c r="JIO95" s="55"/>
      <c r="JIP95" s="55"/>
      <c r="JIQ95" s="55"/>
      <c r="JIR95" s="55"/>
      <c r="JIS95" s="55"/>
      <c r="JIT95" s="55"/>
      <c r="JIU95" s="55"/>
      <c r="JIV95" s="55"/>
      <c r="JIW95" s="55"/>
      <c r="JIX95" s="55"/>
      <c r="JIY95" s="55"/>
      <c r="JIZ95" s="55"/>
      <c r="JJA95" s="55"/>
      <c r="JJB95" s="55"/>
      <c r="JJC95" s="55"/>
      <c r="JJD95" s="55"/>
      <c r="JJE95" s="55"/>
      <c r="JJF95" s="55"/>
      <c r="JJG95" s="55"/>
      <c r="JJH95" s="55"/>
      <c r="JJI95" s="55"/>
      <c r="JJJ95" s="55"/>
      <c r="JJK95" s="55"/>
      <c r="JJL95" s="55"/>
      <c r="JJM95" s="55"/>
      <c r="JJN95" s="55"/>
      <c r="JJO95" s="55"/>
      <c r="JJP95" s="55"/>
      <c r="JJQ95" s="55"/>
      <c r="JJR95" s="55"/>
      <c r="JJS95" s="55"/>
      <c r="JJT95" s="55"/>
      <c r="JJU95" s="55"/>
      <c r="JJV95" s="55"/>
      <c r="JJW95" s="55"/>
      <c r="JJX95" s="55"/>
      <c r="JJY95" s="55"/>
      <c r="JJZ95" s="55"/>
      <c r="JKA95" s="55"/>
      <c r="JKB95" s="55"/>
      <c r="JKC95" s="55"/>
      <c r="JKD95" s="55"/>
      <c r="JKE95" s="55"/>
      <c r="JKF95" s="55"/>
      <c r="JKG95" s="55"/>
      <c r="JKH95" s="55"/>
      <c r="JKI95" s="55"/>
      <c r="JKJ95" s="55"/>
      <c r="JKK95" s="55"/>
      <c r="JKL95" s="55"/>
      <c r="JKM95" s="55"/>
      <c r="JKN95" s="55"/>
      <c r="JKO95" s="55"/>
      <c r="JKP95" s="55"/>
      <c r="JKQ95" s="55"/>
      <c r="JKR95" s="55"/>
      <c r="JKS95" s="55"/>
      <c r="JKT95" s="55"/>
      <c r="JKU95" s="55"/>
      <c r="JKV95" s="55"/>
      <c r="JKW95" s="55"/>
      <c r="JKX95" s="55"/>
      <c r="JKY95" s="55"/>
      <c r="JKZ95" s="55"/>
      <c r="JLA95" s="55"/>
      <c r="JLB95" s="55"/>
      <c r="JLC95" s="55"/>
      <c r="JLD95" s="55"/>
      <c r="JLE95" s="55"/>
      <c r="JLF95" s="55"/>
      <c r="JLG95" s="55"/>
      <c r="JLH95" s="55"/>
      <c r="JLI95" s="55"/>
      <c r="JLJ95" s="55"/>
      <c r="JLK95" s="55"/>
      <c r="JLL95" s="55"/>
      <c r="JLM95" s="55"/>
      <c r="JLN95" s="55"/>
      <c r="JLO95" s="55"/>
      <c r="JLP95" s="55"/>
      <c r="JLQ95" s="55"/>
      <c r="JLR95" s="55"/>
      <c r="JLS95" s="55"/>
      <c r="JLT95" s="55"/>
      <c r="JLU95" s="55"/>
      <c r="JLV95" s="55"/>
      <c r="JLW95" s="55"/>
      <c r="JLX95" s="55"/>
      <c r="JLY95" s="55"/>
      <c r="JLZ95" s="55"/>
      <c r="JMA95" s="55"/>
      <c r="JMB95" s="55"/>
      <c r="JMC95" s="55"/>
      <c r="JMD95" s="55"/>
      <c r="JME95" s="55"/>
      <c r="JMF95" s="55"/>
      <c r="JMG95" s="55"/>
      <c r="JMH95" s="55"/>
      <c r="JMI95" s="55"/>
      <c r="JMJ95" s="55"/>
      <c r="JMK95" s="55"/>
      <c r="JML95" s="55"/>
      <c r="JMM95" s="55"/>
      <c r="JMN95" s="55"/>
      <c r="JMO95" s="55"/>
      <c r="JMP95" s="55"/>
      <c r="JMQ95" s="55"/>
      <c r="JMR95" s="55"/>
      <c r="JMS95" s="55"/>
      <c r="JMT95" s="55"/>
      <c r="JMU95" s="55"/>
      <c r="JMV95" s="55"/>
      <c r="JMW95" s="55"/>
      <c r="JMX95" s="55"/>
      <c r="JMY95" s="55"/>
      <c r="JMZ95" s="55"/>
      <c r="JNA95" s="55"/>
      <c r="JNB95" s="55"/>
      <c r="JNC95" s="55"/>
      <c r="JND95" s="55"/>
      <c r="JNE95" s="55"/>
      <c r="JNF95" s="55"/>
      <c r="JNG95" s="55"/>
      <c r="JNH95" s="55"/>
      <c r="JNI95" s="55"/>
      <c r="JNJ95" s="55"/>
      <c r="JNK95" s="55"/>
      <c r="JNL95" s="55"/>
      <c r="JNM95" s="55"/>
      <c r="JNN95" s="55"/>
      <c r="JNO95" s="55"/>
      <c r="JNP95" s="55"/>
      <c r="JNQ95" s="55"/>
      <c r="JNR95" s="55"/>
      <c r="JNS95" s="55"/>
      <c r="JNT95" s="55"/>
      <c r="JNU95" s="55"/>
      <c r="JNV95" s="55"/>
      <c r="JNW95" s="55"/>
      <c r="JNX95" s="55"/>
      <c r="JNY95" s="55"/>
      <c r="JNZ95" s="55"/>
      <c r="JOA95" s="55"/>
      <c r="JOB95" s="55"/>
      <c r="JOC95" s="55"/>
      <c r="JOD95" s="55"/>
      <c r="JOE95" s="55"/>
      <c r="JOF95" s="55"/>
      <c r="JOG95" s="55"/>
      <c r="JOH95" s="55"/>
      <c r="JOI95" s="55"/>
      <c r="JOJ95" s="55"/>
      <c r="JOK95" s="55"/>
      <c r="JOL95" s="55"/>
      <c r="JOM95" s="55"/>
      <c r="JON95" s="55"/>
      <c r="JOO95" s="55"/>
      <c r="JOP95" s="55"/>
      <c r="JOQ95" s="55"/>
      <c r="JOR95" s="55"/>
      <c r="JOS95" s="55"/>
      <c r="JOT95" s="55"/>
      <c r="JOU95" s="55"/>
      <c r="JOV95" s="55"/>
      <c r="JOW95" s="55"/>
      <c r="JOX95" s="55"/>
      <c r="JOY95" s="55"/>
      <c r="JOZ95" s="55"/>
      <c r="JPA95" s="55"/>
      <c r="JPB95" s="55"/>
      <c r="JPC95" s="55"/>
      <c r="JPD95" s="55"/>
      <c r="JPE95" s="55"/>
      <c r="JPF95" s="55"/>
      <c r="JPG95" s="55"/>
      <c r="JPH95" s="55"/>
      <c r="JPI95" s="55"/>
      <c r="JPJ95" s="55"/>
      <c r="JPK95" s="55"/>
      <c r="JPL95" s="55"/>
      <c r="JPM95" s="55"/>
      <c r="JPN95" s="55"/>
      <c r="JPO95" s="55"/>
      <c r="JPP95" s="55"/>
      <c r="JPQ95" s="55"/>
      <c r="JPR95" s="55"/>
      <c r="JPS95" s="55"/>
      <c r="JPT95" s="55"/>
      <c r="JPU95" s="55"/>
      <c r="JPV95" s="55"/>
      <c r="JPW95" s="55"/>
      <c r="JPX95" s="55"/>
      <c r="JPY95" s="55"/>
      <c r="JPZ95" s="55"/>
      <c r="JQA95" s="55"/>
      <c r="JQB95" s="55"/>
      <c r="JQC95" s="55"/>
      <c r="JQD95" s="55"/>
      <c r="JQE95" s="55"/>
      <c r="JQF95" s="55"/>
      <c r="JQG95" s="55"/>
      <c r="JQH95" s="55"/>
      <c r="JQI95" s="55"/>
      <c r="JQJ95" s="55"/>
      <c r="JQK95" s="55"/>
      <c r="JQL95" s="55"/>
      <c r="JQM95" s="55"/>
      <c r="JQN95" s="55"/>
      <c r="JQO95" s="55"/>
      <c r="JQP95" s="55"/>
      <c r="JQQ95" s="55"/>
      <c r="JQR95" s="55"/>
      <c r="JQS95" s="55"/>
      <c r="JQT95" s="55"/>
      <c r="JQU95" s="55"/>
      <c r="JQV95" s="55"/>
      <c r="JQW95" s="55"/>
      <c r="JQX95" s="55"/>
      <c r="JQY95" s="55"/>
      <c r="JQZ95" s="55"/>
      <c r="JRA95" s="55"/>
      <c r="JRB95" s="55"/>
      <c r="JRC95" s="55"/>
      <c r="JRD95" s="55"/>
      <c r="JRE95" s="55"/>
      <c r="JRF95" s="55"/>
      <c r="JRG95" s="55"/>
      <c r="JRH95" s="55"/>
      <c r="JRI95" s="55"/>
      <c r="JRJ95" s="55"/>
      <c r="JRK95" s="55"/>
      <c r="JRL95" s="55"/>
      <c r="JRM95" s="55"/>
      <c r="JRN95" s="55"/>
      <c r="JRO95" s="55"/>
      <c r="JRP95" s="55"/>
      <c r="JRQ95" s="55"/>
      <c r="JRR95" s="55"/>
      <c r="JRS95" s="55"/>
      <c r="JRT95" s="55"/>
      <c r="JRU95" s="55"/>
      <c r="JRV95" s="55"/>
      <c r="JRW95" s="55"/>
      <c r="JRX95" s="55"/>
      <c r="JRY95" s="55"/>
      <c r="JRZ95" s="55"/>
      <c r="JSA95" s="55"/>
      <c r="JSB95" s="55"/>
      <c r="JSC95" s="55"/>
      <c r="JSD95" s="55"/>
      <c r="JSE95" s="55"/>
      <c r="JSF95" s="55"/>
      <c r="JSG95" s="55"/>
      <c r="JSH95" s="55"/>
      <c r="JSI95" s="55"/>
      <c r="JSJ95" s="55"/>
      <c r="JSK95" s="55"/>
      <c r="JSL95" s="55"/>
      <c r="JSM95" s="55"/>
      <c r="JSN95" s="55"/>
      <c r="JSO95" s="55"/>
      <c r="JSP95" s="55"/>
      <c r="JSQ95" s="55"/>
      <c r="JSR95" s="55"/>
      <c r="JSS95" s="55"/>
      <c r="JST95" s="55"/>
      <c r="JSU95" s="55"/>
      <c r="JSV95" s="55"/>
      <c r="JSW95" s="55"/>
      <c r="JSX95" s="55"/>
      <c r="JSY95" s="55"/>
      <c r="JSZ95" s="55"/>
      <c r="JTA95" s="55"/>
      <c r="JTB95" s="55"/>
      <c r="JTC95" s="55"/>
      <c r="JTD95" s="55"/>
      <c r="JTE95" s="55"/>
      <c r="JTF95" s="55"/>
      <c r="JTG95" s="55"/>
      <c r="JTH95" s="55"/>
      <c r="JTI95" s="55"/>
      <c r="JTJ95" s="55"/>
      <c r="JTK95" s="55"/>
      <c r="JTL95" s="55"/>
      <c r="JTM95" s="55"/>
      <c r="JTN95" s="55"/>
      <c r="JTO95" s="55"/>
      <c r="JTP95" s="55"/>
      <c r="JTQ95" s="55"/>
      <c r="JTR95" s="55"/>
      <c r="JTS95" s="55"/>
      <c r="JTT95" s="55"/>
      <c r="JTU95" s="55"/>
      <c r="JTV95" s="55"/>
      <c r="JTW95" s="55"/>
      <c r="JTX95" s="55"/>
      <c r="JTY95" s="55"/>
      <c r="JTZ95" s="55"/>
      <c r="JUA95" s="55"/>
      <c r="JUB95" s="55"/>
      <c r="JUC95" s="55"/>
      <c r="JUD95" s="55"/>
      <c r="JUE95" s="55"/>
      <c r="JUF95" s="55"/>
      <c r="JUG95" s="55"/>
      <c r="JUH95" s="55"/>
      <c r="JUI95" s="55"/>
      <c r="JUJ95" s="55"/>
      <c r="JUK95" s="55"/>
      <c r="JUL95" s="55"/>
      <c r="JUM95" s="55"/>
      <c r="JUN95" s="55"/>
      <c r="JUO95" s="55"/>
      <c r="JUP95" s="55"/>
      <c r="JUQ95" s="55"/>
      <c r="JUR95" s="55"/>
      <c r="JUS95" s="55"/>
      <c r="JUT95" s="55"/>
      <c r="JUU95" s="55"/>
      <c r="JUV95" s="55"/>
      <c r="JUW95" s="55"/>
      <c r="JUX95" s="55"/>
      <c r="JUY95" s="55"/>
      <c r="JUZ95" s="55"/>
      <c r="JVA95" s="55"/>
      <c r="JVB95" s="55"/>
      <c r="JVC95" s="55"/>
      <c r="JVD95" s="55"/>
      <c r="JVE95" s="55"/>
      <c r="JVF95" s="55"/>
      <c r="JVG95" s="55"/>
      <c r="JVH95" s="55"/>
      <c r="JVI95" s="55"/>
      <c r="JVJ95" s="55"/>
      <c r="JVK95" s="55"/>
      <c r="JVL95" s="55"/>
      <c r="JVM95" s="55"/>
      <c r="JVN95" s="55"/>
      <c r="JVO95" s="55"/>
      <c r="JVP95" s="55"/>
      <c r="JVQ95" s="55"/>
      <c r="JVR95" s="55"/>
      <c r="JVS95" s="55"/>
      <c r="JVT95" s="55"/>
      <c r="JVU95" s="55"/>
      <c r="JVV95" s="55"/>
      <c r="JVW95" s="55"/>
      <c r="JVX95" s="55"/>
      <c r="JVY95" s="55"/>
      <c r="JVZ95" s="55"/>
      <c r="JWA95" s="55"/>
      <c r="JWB95" s="55"/>
      <c r="JWC95" s="55"/>
      <c r="JWD95" s="55"/>
      <c r="JWE95" s="55"/>
      <c r="JWF95" s="55"/>
      <c r="JWG95" s="55"/>
      <c r="JWH95" s="55"/>
      <c r="JWI95" s="55"/>
      <c r="JWJ95" s="55"/>
      <c r="JWK95" s="55"/>
      <c r="JWL95" s="55"/>
      <c r="JWM95" s="55"/>
      <c r="JWN95" s="55"/>
      <c r="JWO95" s="55"/>
      <c r="JWP95" s="55"/>
      <c r="JWQ95" s="55"/>
      <c r="JWR95" s="55"/>
      <c r="JWS95" s="55"/>
      <c r="JWT95" s="55"/>
      <c r="JWU95" s="55"/>
      <c r="JWV95" s="55"/>
      <c r="JWW95" s="55"/>
      <c r="JWX95" s="55"/>
      <c r="JWY95" s="55"/>
      <c r="JWZ95" s="55"/>
      <c r="JXA95" s="55"/>
      <c r="JXB95" s="55"/>
      <c r="JXC95" s="55"/>
      <c r="JXD95" s="55"/>
      <c r="JXE95" s="55"/>
      <c r="JXF95" s="55"/>
      <c r="JXG95" s="55"/>
      <c r="JXH95" s="55"/>
      <c r="JXI95" s="55"/>
      <c r="JXJ95" s="55"/>
      <c r="JXK95" s="55"/>
      <c r="JXL95" s="55"/>
      <c r="JXM95" s="55"/>
      <c r="JXN95" s="55"/>
      <c r="JXO95" s="55"/>
      <c r="JXP95" s="55"/>
      <c r="JXQ95" s="55"/>
      <c r="JXR95" s="55"/>
      <c r="JXS95" s="55"/>
      <c r="JXT95" s="55"/>
      <c r="JXU95" s="55"/>
      <c r="JXV95" s="55"/>
      <c r="JXW95" s="55"/>
      <c r="JXX95" s="55"/>
      <c r="JXY95" s="55"/>
      <c r="JXZ95" s="55"/>
      <c r="JYA95" s="55"/>
      <c r="JYB95" s="55"/>
      <c r="JYC95" s="55"/>
      <c r="JYD95" s="55"/>
      <c r="JYE95" s="55"/>
      <c r="JYF95" s="55"/>
      <c r="JYG95" s="55"/>
      <c r="JYH95" s="55"/>
      <c r="JYI95" s="55"/>
      <c r="JYJ95" s="55"/>
      <c r="JYK95" s="55"/>
      <c r="JYL95" s="55"/>
      <c r="JYM95" s="55"/>
      <c r="JYN95" s="55"/>
      <c r="JYO95" s="55"/>
      <c r="JYP95" s="55"/>
      <c r="JYQ95" s="55"/>
      <c r="JYR95" s="55"/>
      <c r="JYS95" s="55"/>
      <c r="JYT95" s="55"/>
      <c r="JYU95" s="55"/>
      <c r="JYV95" s="55"/>
      <c r="JYW95" s="55"/>
      <c r="JYX95" s="55"/>
      <c r="JYY95" s="55"/>
      <c r="JYZ95" s="55"/>
      <c r="JZA95" s="55"/>
      <c r="JZB95" s="55"/>
      <c r="JZC95" s="55"/>
      <c r="JZD95" s="55"/>
      <c r="JZE95" s="55"/>
      <c r="JZF95" s="55"/>
      <c r="JZG95" s="55"/>
      <c r="JZH95" s="55"/>
      <c r="JZI95" s="55"/>
      <c r="JZJ95" s="55"/>
      <c r="JZK95" s="55"/>
      <c r="JZL95" s="55"/>
      <c r="JZM95" s="55"/>
      <c r="JZN95" s="55"/>
      <c r="JZO95" s="55"/>
      <c r="JZP95" s="55"/>
      <c r="JZQ95" s="55"/>
      <c r="JZR95" s="55"/>
      <c r="JZS95" s="55"/>
      <c r="JZT95" s="55"/>
      <c r="JZU95" s="55"/>
      <c r="JZV95" s="55"/>
      <c r="JZW95" s="55"/>
      <c r="JZX95" s="55"/>
      <c r="JZY95" s="55"/>
      <c r="JZZ95" s="55"/>
      <c r="KAA95" s="55"/>
      <c r="KAB95" s="55"/>
      <c r="KAC95" s="55"/>
      <c r="KAD95" s="55"/>
      <c r="KAE95" s="55"/>
      <c r="KAF95" s="55"/>
      <c r="KAG95" s="55"/>
      <c r="KAH95" s="55"/>
      <c r="KAI95" s="55"/>
      <c r="KAJ95" s="55"/>
      <c r="KAK95" s="55"/>
      <c r="KAL95" s="55"/>
      <c r="KAM95" s="55"/>
      <c r="KAN95" s="55"/>
      <c r="KAO95" s="55"/>
      <c r="KAP95" s="55"/>
      <c r="KAQ95" s="55"/>
      <c r="KAR95" s="55"/>
      <c r="KAS95" s="55"/>
      <c r="KAT95" s="55"/>
      <c r="KAU95" s="55"/>
      <c r="KAV95" s="55"/>
      <c r="KAW95" s="55"/>
      <c r="KAX95" s="55"/>
      <c r="KAY95" s="55"/>
      <c r="KAZ95" s="55"/>
      <c r="KBA95" s="55"/>
      <c r="KBB95" s="55"/>
      <c r="KBC95" s="55"/>
      <c r="KBD95" s="55"/>
      <c r="KBE95" s="55"/>
      <c r="KBF95" s="55"/>
      <c r="KBG95" s="55"/>
      <c r="KBH95" s="55"/>
      <c r="KBI95" s="55"/>
      <c r="KBJ95" s="55"/>
      <c r="KBK95" s="55"/>
      <c r="KBL95" s="55"/>
      <c r="KBM95" s="55"/>
      <c r="KBN95" s="55"/>
      <c r="KBO95" s="55"/>
      <c r="KBP95" s="55"/>
      <c r="KBQ95" s="55"/>
      <c r="KBR95" s="55"/>
      <c r="KBS95" s="55"/>
      <c r="KBT95" s="55"/>
      <c r="KBU95" s="55"/>
      <c r="KBV95" s="55"/>
      <c r="KBW95" s="55"/>
      <c r="KBX95" s="55"/>
      <c r="KBY95" s="55"/>
      <c r="KBZ95" s="55"/>
      <c r="KCA95" s="55"/>
      <c r="KCB95" s="55"/>
      <c r="KCC95" s="55"/>
      <c r="KCD95" s="55"/>
      <c r="KCE95" s="55"/>
      <c r="KCF95" s="55"/>
      <c r="KCG95" s="55"/>
      <c r="KCH95" s="55"/>
      <c r="KCI95" s="55"/>
      <c r="KCJ95" s="55"/>
      <c r="KCK95" s="55"/>
      <c r="KCL95" s="55"/>
      <c r="KCM95" s="55"/>
      <c r="KCN95" s="55"/>
      <c r="KCO95" s="55"/>
      <c r="KCP95" s="55"/>
      <c r="KCQ95" s="55"/>
      <c r="KCR95" s="55"/>
      <c r="KCS95" s="55"/>
      <c r="KCT95" s="55"/>
      <c r="KCU95" s="55"/>
      <c r="KCV95" s="55"/>
      <c r="KCW95" s="55"/>
      <c r="KCX95" s="55"/>
      <c r="KCY95" s="55"/>
      <c r="KCZ95" s="55"/>
      <c r="KDA95" s="55"/>
      <c r="KDB95" s="55"/>
      <c r="KDC95" s="55"/>
      <c r="KDD95" s="55"/>
      <c r="KDE95" s="55"/>
      <c r="KDF95" s="55"/>
      <c r="KDG95" s="55"/>
      <c r="KDH95" s="55"/>
      <c r="KDI95" s="55"/>
      <c r="KDJ95" s="55"/>
      <c r="KDK95" s="55"/>
      <c r="KDL95" s="55"/>
      <c r="KDM95" s="55"/>
      <c r="KDN95" s="55"/>
      <c r="KDO95" s="55"/>
      <c r="KDP95" s="55"/>
      <c r="KDQ95" s="55"/>
      <c r="KDR95" s="55"/>
      <c r="KDS95" s="55"/>
      <c r="KDT95" s="55"/>
      <c r="KDU95" s="55"/>
      <c r="KDV95" s="55"/>
      <c r="KDW95" s="55"/>
      <c r="KDX95" s="55"/>
      <c r="KDY95" s="55"/>
      <c r="KDZ95" s="55"/>
      <c r="KEA95" s="55"/>
      <c r="KEB95" s="55"/>
      <c r="KEC95" s="55"/>
      <c r="KED95" s="55"/>
      <c r="KEE95" s="55"/>
      <c r="KEF95" s="55"/>
      <c r="KEG95" s="55"/>
      <c r="KEH95" s="55"/>
      <c r="KEI95" s="55"/>
      <c r="KEJ95" s="55"/>
      <c r="KEK95" s="55"/>
      <c r="KEL95" s="55"/>
      <c r="KEM95" s="55"/>
      <c r="KEN95" s="55"/>
      <c r="KEO95" s="55"/>
      <c r="KEP95" s="55"/>
      <c r="KEQ95" s="55"/>
      <c r="KER95" s="55"/>
      <c r="KES95" s="55"/>
      <c r="KET95" s="55"/>
      <c r="KEU95" s="55"/>
      <c r="KEV95" s="55"/>
      <c r="KEW95" s="55"/>
      <c r="KEX95" s="55"/>
      <c r="KEY95" s="55"/>
      <c r="KEZ95" s="55"/>
      <c r="KFA95" s="55"/>
      <c r="KFB95" s="55"/>
      <c r="KFC95" s="55"/>
      <c r="KFD95" s="55"/>
      <c r="KFE95" s="55"/>
      <c r="KFF95" s="55"/>
      <c r="KFG95" s="55"/>
      <c r="KFH95" s="55"/>
      <c r="KFI95" s="55"/>
      <c r="KFJ95" s="55"/>
      <c r="KFK95" s="55"/>
      <c r="KFL95" s="55"/>
      <c r="KFM95" s="55"/>
      <c r="KFN95" s="55"/>
      <c r="KFO95" s="55"/>
      <c r="KFP95" s="55"/>
      <c r="KFQ95" s="55"/>
      <c r="KFR95" s="55"/>
      <c r="KFS95" s="55"/>
      <c r="KFT95" s="55"/>
      <c r="KFU95" s="55"/>
      <c r="KFV95" s="55"/>
      <c r="KFW95" s="55"/>
      <c r="KFX95" s="55"/>
      <c r="KFY95" s="55"/>
      <c r="KFZ95" s="55"/>
      <c r="KGA95" s="55"/>
      <c r="KGB95" s="55"/>
      <c r="KGC95" s="55"/>
      <c r="KGD95" s="55"/>
      <c r="KGE95" s="55"/>
      <c r="KGF95" s="55"/>
      <c r="KGG95" s="55"/>
      <c r="KGH95" s="55"/>
      <c r="KGI95" s="55"/>
      <c r="KGJ95" s="55"/>
      <c r="KGK95" s="55"/>
      <c r="KGL95" s="55"/>
      <c r="KGM95" s="55"/>
      <c r="KGN95" s="55"/>
      <c r="KGO95" s="55"/>
      <c r="KGP95" s="55"/>
      <c r="KGQ95" s="55"/>
      <c r="KGR95" s="55"/>
      <c r="KGS95" s="55"/>
      <c r="KGT95" s="55"/>
      <c r="KGU95" s="55"/>
      <c r="KGV95" s="55"/>
      <c r="KGW95" s="55"/>
      <c r="KGX95" s="55"/>
      <c r="KGY95" s="55"/>
      <c r="KGZ95" s="55"/>
      <c r="KHA95" s="55"/>
      <c r="KHB95" s="55"/>
      <c r="KHC95" s="55"/>
      <c r="KHD95" s="55"/>
      <c r="KHE95" s="55"/>
      <c r="KHF95" s="55"/>
      <c r="KHG95" s="55"/>
      <c r="KHH95" s="55"/>
      <c r="KHI95" s="55"/>
      <c r="KHJ95" s="55"/>
      <c r="KHK95" s="55"/>
      <c r="KHL95" s="55"/>
      <c r="KHM95" s="55"/>
      <c r="KHN95" s="55"/>
      <c r="KHO95" s="55"/>
      <c r="KHP95" s="55"/>
      <c r="KHQ95" s="55"/>
      <c r="KHR95" s="55"/>
      <c r="KHS95" s="55"/>
      <c r="KHT95" s="55"/>
      <c r="KHU95" s="55"/>
      <c r="KHV95" s="55"/>
      <c r="KHW95" s="55"/>
      <c r="KHX95" s="55"/>
      <c r="KHY95" s="55"/>
      <c r="KHZ95" s="55"/>
      <c r="KIA95" s="55"/>
      <c r="KIB95" s="55"/>
      <c r="KIC95" s="55"/>
      <c r="KID95" s="55"/>
      <c r="KIE95" s="55"/>
      <c r="KIF95" s="55"/>
      <c r="KIG95" s="55"/>
      <c r="KIH95" s="55"/>
      <c r="KII95" s="55"/>
      <c r="KIJ95" s="55"/>
      <c r="KIK95" s="55"/>
      <c r="KIL95" s="55"/>
      <c r="KIM95" s="55"/>
      <c r="KIN95" s="55"/>
      <c r="KIO95" s="55"/>
      <c r="KIP95" s="55"/>
      <c r="KIQ95" s="55"/>
      <c r="KIR95" s="55"/>
      <c r="KIS95" s="55"/>
      <c r="KIT95" s="55"/>
      <c r="KIU95" s="55"/>
      <c r="KIV95" s="55"/>
      <c r="KIW95" s="55"/>
      <c r="KIX95" s="55"/>
      <c r="KIY95" s="55"/>
      <c r="KIZ95" s="55"/>
      <c r="KJA95" s="55"/>
      <c r="KJB95" s="55"/>
      <c r="KJC95" s="55"/>
      <c r="KJD95" s="55"/>
      <c r="KJE95" s="55"/>
      <c r="KJF95" s="55"/>
      <c r="KJG95" s="55"/>
      <c r="KJH95" s="55"/>
      <c r="KJI95" s="55"/>
      <c r="KJJ95" s="55"/>
      <c r="KJK95" s="55"/>
      <c r="KJL95" s="55"/>
      <c r="KJM95" s="55"/>
      <c r="KJN95" s="55"/>
      <c r="KJO95" s="55"/>
      <c r="KJP95" s="55"/>
      <c r="KJQ95" s="55"/>
      <c r="KJR95" s="55"/>
      <c r="KJS95" s="55"/>
      <c r="KJT95" s="55"/>
      <c r="KJU95" s="55"/>
      <c r="KJV95" s="55"/>
      <c r="KJW95" s="55"/>
      <c r="KJX95" s="55"/>
      <c r="KJY95" s="55"/>
      <c r="KJZ95" s="55"/>
      <c r="KKA95" s="55"/>
      <c r="KKB95" s="55"/>
      <c r="KKC95" s="55"/>
      <c r="KKD95" s="55"/>
      <c r="KKE95" s="55"/>
      <c r="KKF95" s="55"/>
      <c r="KKG95" s="55"/>
      <c r="KKH95" s="55"/>
      <c r="KKI95" s="55"/>
      <c r="KKJ95" s="55"/>
      <c r="KKK95" s="55"/>
      <c r="KKL95" s="55"/>
      <c r="KKM95" s="55"/>
      <c r="KKN95" s="55"/>
      <c r="KKO95" s="55"/>
      <c r="KKP95" s="55"/>
      <c r="KKQ95" s="55"/>
      <c r="KKR95" s="55"/>
      <c r="KKS95" s="55"/>
      <c r="KKT95" s="55"/>
      <c r="KKU95" s="55"/>
      <c r="KKV95" s="55"/>
      <c r="KKW95" s="55"/>
      <c r="KKX95" s="55"/>
      <c r="KKY95" s="55"/>
      <c r="KKZ95" s="55"/>
      <c r="KLA95" s="55"/>
      <c r="KLB95" s="55"/>
      <c r="KLC95" s="55"/>
      <c r="KLD95" s="55"/>
      <c r="KLE95" s="55"/>
      <c r="KLF95" s="55"/>
      <c r="KLG95" s="55"/>
      <c r="KLH95" s="55"/>
      <c r="KLI95" s="55"/>
      <c r="KLJ95" s="55"/>
      <c r="KLK95" s="55"/>
      <c r="KLL95" s="55"/>
      <c r="KLM95" s="55"/>
      <c r="KLN95" s="55"/>
      <c r="KLO95" s="55"/>
      <c r="KLP95" s="55"/>
      <c r="KLQ95" s="55"/>
      <c r="KLR95" s="55"/>
      <c r="KLS95" s="55"/>
      <c r="KLT95" s="55"/>
      <c r="KLU95" s="55"/>
      <c r="KLV95" s="55"/>
      <c r="KLW95" s="55"/>
      <c r="KLX95" s="55"/>
      <c r="KLY95" s="55"/>
      <c r="KLZ95" s="55"/>
      <c r="KMA95" s="55"/>
      <c r="KMB95" s="55"/>
      <c r="KMC95" s="55"/>
      <c r="KMD95" s="55"/>
      <c r="KME95" s="55"/>
      <c r="KMF95" s="55"/>
      <c r="KMG95" s="55"/>
      <c r="KMH95" s="55"/>
      <c r="KMI95" s="55"/>
      <c r="KMJ95" s="55"/>
      <c r="KMK95" s="55"/>
      <c r="KML95" s="55"/>
      <c r="KMM95" s="55"/>
      <c r="KMN95" s="55"/>
      <c r="KMO95" s="55"/>
      <c r="KMP95" s="55"/>
      <c r="KMQ95" s="55"/>
      <c r="KMR95" s="55"/>
      <c r="KMS95" s="55"/>
      <c r="KMT95" s="55"/>
      <c r="KMU95" s="55"/>
      <c r="KMV95" s="55"/>
      <c r="KMW95" s="55"/>
      <c r="KMX95" s="55"/>
      <c r="KMY95" s="55"/>
      <c r="KMZ95" s="55"/>
      <c r="KNA95" s="55"/>
      <c r="KNB95" s="55"/>
      <c r="KNC95" s="55"/>
      <c r="KND95" s="55"/>
      <c r="KNE95" s="55"/>
      <c r="KNF95" s="55"/>
      <c r="KNG95" s="55"/>
      <c r="KNH95" s="55"/>
      <c r="KNI95" s="55"/>
      <c r="KNJ95" s="55"/>
      <c r="KNK95" s="55"/>
      <c r="KNL95" s="55"/>
      <c r="KNM95" s="55"/>
      <c r="KNN95" s="55"/>
      <c r="KNO95" s="55"/>
      <c r="KNP95" s="55"/>
      <c r="KNQ95" s="55"/>
      <c r="KNR95" s="55"/>
      <c r="KNS95" s="55"/>
      <c r="KNT95" s="55"/>
      <c r="KNU95" s="55"/>
      <c r="KNV95" s="55"/>
      <c r="KNW95" s="55"/>
      <c r="KNX95" s="55"/>
      <c r="KNY95" s="55"/>
      <c r="KNZ95" s="55"/>
      <c r="KOA95" s="55"/>
      <c r="KOB95" s="55"/>
      <c r="KOC95" s="55"/>
      <c r="KOD95" s="55"/>
      <c r="KOE95" s="55"/>
      <c r="KOF95" s="55"/>
      <c r="KOG95" s="55"/>
      <c r="KOH95" s="55"/>
      <c r="KOI95" s="55"/>
      <c r="KOJ95" s="55"/>
      <c r="KOK95" s="55"/>
      <c r="KOL95" s="55"/>
      <c r="KOM95" s="55"/>
      <c r="KON95" s="55"/>
      <c r="KOO95" s="55"/>
      <c r="KOP95" s="55"/>
      <c r="KOQ95" s="55"/>
      <c r="KOR95" s="55"/>
      <c r="KOS95" s="55"/>
      <c r="KOT95" s="55"/>
      <c r="KOU95" s="55"/>
      <c r="KOV95" s="55"/>
      <c r="KOW95" s="55"/>
      <c r="KOX95" s="55"/>
      <c r="KOY95" s="55"/>
      <c r="KOZ95" s="55"/>
      <c r="KPA95" s="55"/>
      <c r="KPB95" s="55"/>
      <c r="KPC95" s="55"/>
      <c r="KPD95" s="55"/>
      <c r="KPE95" s="55"/>
      <c r="KPF95" s="55"/>
      <c r="KPG95" s="55"/>
      <c r="KPH95" s="55"/>
      <c r="KPI95" s="55"/>
      <c r="KPJ95" s="55"/>
      <c r="KPK95" s="55"/>
      <c r="KPL95" s="55"/>
      <c r="KPM95" s="55"/>
      <c r="KPN95" s="55"/>
      <c r="KPO95" s="55"/>
      <c r="KPP95" s="55"/>
      <c r="KPQ95" s="55"/>
      <c r="KPR95" s="55"/>
      <c r="KPS95" s="55"/>
      <c r="KPT95" s="55"/>
      <c r="KPU95" s="55"/>
      <c r="KPV95" s="55"/>
      <c r="KPW95" s="55"/>
      <c r="KPX95" s="55"/>
      <c r="KPY95" s="55"/>
      <c r="KPZ95" s="55"/>
      <c r="KQA95" s="55"/>
      <c r="KQB95" s="55"/>
      <c r="KQC95" s="55"/>
      <c r="KQD95" s="55"/>
      <c r="KQE95" s="55"/>
      <c r="KQF95" s="55"/>
      <c r="KQG95" s="55"/>
      <c r="KQH95" s="55"/>
      <c r="KQI95" s="55"/>
      <c r="KQJ95" s="55"/>
      <c r="KQK95" s="55"/>
      <c r="KQL95" s="55"/>
      <c r="KQM95" s="55"/>
      <c r="KQN95" s="55"/>
      <c r="KQO95" s="55"/>
      <c r="KQP95" s="55"/>
      <c r="KQQ95" s="55"/>
      <c r="KQR95" s="55"/>
      <c r="KQS95" s="55"/>
      <c r="KQT95" s="55"/>
      <c r="KQU95" s="55"/>
      <c r="KQV95" s="55"/>
      <c r="KQW95" s="55"/>
      <c r="KQX95" s="55"/>
      <c r="KQY95" s="55"/>
      <c r="KQZ95" s="55"/>
      <c r="KRA95" s="55"/>
      <c r="KRB95" s="55"/>
      <c r="KRC95" s="55"/>
      <c r="KRD95" s="55"/>
      <c r="KRE95" s="55"/>
      <c r="KRF95" s="55"/>
      <c r="KRG95" s="55"/>
      <c r="KRH95" s="55"/>
      <c r="KRI95" s="55"/>
      <c r="KRJ95" s="55"/>
      <c r="KRK95" s="55"/>
      <c r="KRL95" s="55"/>
      <c r="KRM95" s="55"/>
      <c r="KRN95" s="55"/>
      <c r="KRO95" s="55"/>
      <c r="KRP95" s="55"/>
      <c r="KRQ95" s="55"/>
      <c r="KRR95" s="55"/>
      <c r="KRS95" s="55"/>
      <c r="KRT95" s="55"/>
      <c r="KRU95" s="55"/>
      <c r="KRV95" s="55"/>
      <c r="KRW95" s="55"/>
      <c r="KRX95" s="55"/>
      <c r="KRY95" s="55"/>
      <c r="KRZ95" s="55"/>
      <c r="KSA95" s="55"/>
      <c r="KSB95" s="55"/>
      <c r="KSC95" s="55"/>
      <c r="KSD95" s="55"/>
      <c r="KSE95" s="55"/>
      <c r="KSF95" s="55"/>
      <c r="KSG95" s="55"/>
      <c r="KSH95" s="55"/>
      <c r="KSI95" s="55"/>
      <c r="KSJ95" s="55"/>
      <c r="KSK95" s="55"/>
      <c r="KSL95" s="55"/>
      <c r="KSM95" s="55"/>
      <c r="KSN95" s="55"/>
      <c r="KSO95" s="55"/>
      <c r="KSP95" s="55"/>
      <c r="KSQ95" s="55"/>
      <c r="KSR95" s="55"/>
      <c r="KSS95" s="55"/>
      <c r="KST95" s="55"/>
      <c r="KSU95" s="55"/>
      <c r="KSV95" s="55"/>
      <c r="KSW95" s="55"/>
      <c r="KSX95" s="55"/>
      <c r="KSY95" s="55"/>
      <c r="KSZ95" s="55"/>
      <c r="KTA95" s="55"/>
      <c r="KTB95" s="55"/>
      <c r="KTC95" s="55"/>
      <c r="KTD95" s="55"/>
      <c r="KTE95" s="55"/>
      <c r="KTF95" s="55"/>
      <c r="KTG95" s="55"/>
      <c r="KTH95" s="55"/>
      <c r="KTI95" s="55"/>
      <c r="KTJ95" s="55"/>
      <c r="KTK95" s="55"/>
      <c r="KTL95" s="55"/>
      <c r="KTM95" s="55"/>
      <c r="KTN95" s="55"/>
      <c r="KTO95" s="55"/>
      <c r="KTP95" s="55"/>
      <c r="KTQ95" s="55"/>
      <c r="KTR95" s="55"/>
      <c r="KTS95" s="55"/>
      <c r="KTT95" s="55"/>
      <c r="KTU95" s="55"/>
      <c r="KTV95" s="55"/>
      <c r="KTW95" s="55"/>
      <c r="KTX95" s="55"/>
      <c r="KTY95" s="55"/>
      <c r="KTZ95" s="55"/>
      <c r="KUA95" s="55"/>
      <c r="KUB95" s="55"/>
      <c r="KUC95" s="55"/>
      <c r="KUD95" s="55"/>
      <c r="KUE95" s="55"/>
      <c r="KUF95" s="55"/>
      <c r="KUG95" s="55"/>
      <c r="KUH95" s="55"/>
      <c r="KUI95" s="55"/>
      <c r="KUJ95" s="55"/>
      <c r="KUK95" s="55"/>
      <c r="KUL95" s="55"/>
      <c r="KUM95" s="55"/>
      <c r="KUN95" s="55"/>
      <c r="KUO95" s="55"/>
      <c r="KUP95" s="55"/>
      <c r="KUQ95" s="55"/>
      <c r="KUR95" s="55"/>
      <c r="KUS95" s="55"/>
      <c r="KUT95" s="55"/>
      <c r="KUU95" s="55"/>
      <c r="KUV95" s="55"/>
      <c r="KUW95" s="55"/>
      <c r="KUX95" s="55"/>
      <c r="KUY95" s="55"/>
      <c r="KUZ95" s="55"/>
      <c r="KVA95" s="55"/>
      <c r="KVB95" s="55"/>
      <c r="KVC95" s="55"/>
      <c r="KVD95" s="55"/>
      <c r="KVE95" s="55"/>
      <c r="KVF95" s="55"/>
      <c r="KVG95" s="55"/>
      <c r="KVH95" s="55"/>
      <c r="KVI95" s="55"/>
      <c r="KVJ95" s="55"/>
      <c r="KVK95" s="55"/>
      <c r="KVL95" s="55"/>
      <c r="KVM95" s="55"/>
      <c r="KVN95" s="55"/>
      <c r="KVO95" s="55"/>
      <c r="KVP95" s="55"/>
      <c r="KVQ95" s="55"/>
      <c r="KVR95" s="55"/>
      <c r="KVS95" s="55"/>
      <c r="KVT95" s="55"/>
      <c r="KVU95" s="55"/>
      <c r="KVV95" s="55"/>
      <c r="KVW95" s="55"/>
      <c r="KVX95" s="55"/>
      <c r="KVY95" s="55"/>
      <c r="KVZ95" s="55"/>
      <c r="KWA95" s="55"/>
      <c r="KWB95" s="55"/>
      <c r="KWC95" s="55"/>
      <c r="KWD95" s="55"/>
      <c r="KWE95" s="55"/>
      <c r="KWF95" s="55"/>
      <c r="KWG95" s="55"/>
      <c r="KWH95" s="55"/>
      <c r="KWI95" s="55"/>
      <c r="KWJ95" s="55"/>
      <c r="KWK95" s="55"/>
      <c r="KWL95" s="55"/>
      <c r="KWM95" s="55"/>
      <c r="KWN95" s="55"/>
      <c r="KWO95" s="55"/>
      <c r="KWP95" s="55"/>
      <c r="KWQ95" s="55"/>
      <c r="KWR95" s="55"/>
      <c r="KWS95" s="55"/>
      <c r="KWT95" s="55"/>
      <c r="KWU95" s="55"/>
      <c r="KWV95" s="55"/>
      <c r="KWW95" s="55"/>
      <c r="KWX95" s="55"/>
      <c r="KWY95" s="55"/>
      <c r="KWZ95" s="55"/>
      <c r="KXA95" s="55"/>
      <c r="KXB95" s="55"/>
      <c r="KXC95" s="55"/>
      <c r="KXD95" s="55"/>
      <c r="KXE95" s="55"/>
      <c r="KXF95" s="55"/>
      <c r="KXG95" s="55"/>
      <c r="KXH95" s="55"/>
      <c r="KXI95" s="55"/>
      <c r="KXJ95" s="55"/>
      <c r="KXK95" s="55"/>
      <c r="KXL95" s="55"/>
      <c r="KXM95" s="55"/>
      <c r="KXN95" s="55"/>
      <c r="KXO95" s="55"/>
      <c r="KXP95" s="55"/>
      <c r="KXQ95" s="55"/>
      <c r="KXR95" s="55"/>
      <c r="KXS95" s="55"/>
      <c r="KXT95" s="55"/>
      <c r="KXU95" s="55"/>
      <c r="KXV95" s="55"/>
      <c r="KXW95" s="55"/>
      <c r="KXX95" s="55"/>
      <c r="KXY95" s="55"/>
      <c r="KXZ95" s="55"/>
      <c r="KYA95" s="55"/>
      <c r="KYB95" s="55"/>
      <c r="KYC95" s="55"/>
      <c r="KYD95" s="55"/>
      <c r="KYE95" s="55"/>
      <c r="KYF95" s="55"/>
      <c r="KYG95" s="55"/>
      <c r="KYH95" s="55"/>
      <c r="KYI95" s="55"/>
      <c r="KYJ95" s="55"/>
      <c r="KYK95" s="55"/>
      <c r="KYL95" s="55"/>
      <c r="KYM95" s="55"/>
      <c r="KYN95" s="55"/>
      <c r="KYO95" s="55"/>
      <c r="KYP95" s="55"/>
      <c r="KYQ95" s="55"/>
      <c r="KYR95" s="55"/>
      <c r="KYS95" s="55"/>
      <c r="KYT95" s="55"/>
      <c r="KYU95" s="55"/>
      <c r="KYV95" s="55"/>
      <c r="KYW95" s="55"/>
      <c r="KYX95" s="55"/>
      <c r="KYY95" s="55"/>
      <c r="KYZ95" s="55"/>
      <c r="KZA95" s="55"/>
      <c r="KZB95" s="55"/>
      <c r="KZC95" s="55"/>
      <c r="KZD95" s="55"/>
      <c r="KZE95" s="55"/>
      <c r="KZF95" s="55"/>
      <c r="KZG95" s="55"/>
      <c r="KZH95" s="55"/>
      <c r="KZI95" s="55"/>
      <c r="KZJ95" s="55"/>
      <c r="KZK95" s="55"/>
      <c r="KZL95" s="55"/>
      <c r="KZM95" s="55"/>
      <c r="KZN95" s="55"/>
      <c r="KZO95" s="55"/>
      <c r="KZP95" s="55"/>
      <c r="KZQ95" s="55"/>
      <c r="KZR95" s="55"/>
      <c r="KZS95" s="55"/>
      <c r="KZT95" s="55"/>
      <c r="KZU95" s="55"/>
      <c r="KZV95" s="55"/>
      <c r="KZW95" s="55"/>
      <c r="KZX95" s="55"/>
      <c r="KZY95" s="55"/>
      <c r="KZZ95" s="55"/>
      <c r="LAA95" s="55"/>
      <c r="LAB95" s="55"/>
      <c r="LAC95" s="55"/>
      <c r="LAD95" s="55"/>
      <c r="LAE95" s="55"/>
      <c r="LAF95" s="55"/>
      <c r="LAG95" s="55"/>
      <c r="LAH95" s="55"/>
      <c r="LAI95" s="55"/>
      <c r="LAJ95" s="55"/>
      <c r="LAK95" s="55"/>
      <c r="LAL95" s="55"/>
      <c r="LAM95" s="55"/>
      <c r="LAN95" s="55"/>
      <c r="LAO95" s="55"/>
      <c r="LAP95" s="55"/>
      <c r="LAQ95" s="55"/>
      <c r="LAR95" s="55"/>
      <c r="LAS95" s="55"/>
      <c r="LAT95" s="55"/>
      <c r="LAU95" s="55"/>
      <c r="LAV95" s="55"/>
      <c r="LAW95" s="55"/>
      <c r="LAX95" s="55"/>
      <c r="LAY95" s="55"/>
      <c r="LAZ95" s="55"/>
      <c r="LBA95" s="55"/>
      <c r="LBB95" s="55"/>
      <c r="LBC95" s="55"/>
      <c r="LBD95" s="55"/>
      <c r="LBE95" s="55"/>
      <c r="LBF95" s="55"/>
      <c r="LBG95" s="55"/>
      <c r="LBH95" s="55"/>
      <c r="LBI95" s="55"/>
      <c r="LBJ95" s="55"/>
      <c r="LBK95" s="55"/>
      <c r="LBL95" s="55"/>
      <c r="LBM95" s="55"/>
      <c r="LBN95" s="55"/>
      <c r="LBO95" s="55"/>
      <c r="LBP95" s="55"/>
      <c r="LBQ95" s="55"/>
      <c r="LBR95" s="55"/>
      <c r="LBS95" s="55"/>
      <c r="LBT95" s="55"/>
      <c r="LBU95" s="55"/>
      <c r="LBV95" s="55"/>
      <c r="LBW95" s="55"/>
      <c r="LBX95" s="55"/>
      <c r="LBY95" s="55"/>
      <c r="LBZ95" s="55"/>
      <c r="LCA95" s="55"/>
      <c r="LCB95" s="55"/>
      <c r="LCC95" s="55"/>
      <c r="LCD95" s="55"/>
      <c r="LCE95" s="55"/>
      <c r="LCF95" s="55"/>
      <c r="LCG95" s="55"/>
      <c r="LCH95" s="55"/>
      <c r="LCI95" s="55"/>
      <c r="LCJ95" s="55"/>
      <c r="LCK95" s="55"/>
      <c r="LCL95" s="55"/>
      <c r="LCM95" s="55"/>
      <c r="LCN95" s="55"/>
      <c r="LCO95" s="55"/>
      <c r="LCP95" s="55"/>
      <c r="LCQ95" s="55"/>
      <c r="LCR95" s="55"/>
      <c r="LCS95" s="55"/>
      <c r="LCT95" s="55"/>
      <c r="LCU95" s="55"/>
      <c r="LCV95" s="55"/>
      <c r="LCW95" s="55"/>
      <c r="LCX95" s="55"/>
      <c r="LCY95" s="55"/>
      <c r="LCZ95" s="55"/>
      <c r="LDA95" s="55"/>
      <c r="LDB95" s="55"/>
      <c r="LDC95" s="55"/>
      <c r="LDD95" s="55"/>
      <c r="LDE95" s="55"/>
      <c r="LDF95" s="55"/>
      <c r="LDG95" s="55"/>
      <c r="LDH95" s="55"/>
      <c r="LDI95" s="55"/>
      <c r="LDJ95" s="55"/>
      <c r="LDK95" s="55"/>
      <c r="LDL95" s="55"/>
      <c r="LDM95" s="55"/>
      <c r="LDN95" s="55"/>
      <c r="LDO95" s="55"/>
      <c r="LDP95" s="55"/>
      <c r="LDQ95" s="55"/>
      <c r="LDR95" s="55"/>
      <c r="LDS95" s="55"/>
      <c r="LDT95" s="55"/>
      <c r="LDU95" s="55"/>
      <c r="LDV95" s="55"/>
      <c r="LDW95" s="55"/>
      <c r="LDX95" s="55"/>
      <c r="LDY95" s="55"/>
      <c r="LDZ95" s="55"/>
      <c r="LEA95" s="55"/>
      <c r="LEB95" s="55"/>
      <c r="LEC95" s="55"/>
      <c r="LED95" s="55"/>
      <c r="LEE95" s="55"/>
      <c r="LEF95" s="55"/>
      <c r="LEG95" s="55"/>
      <c r="LEH95" s="55"/>
      <c r="LEI95" s="55"/>
      <c r="LEJ95" s="55"/>
      <c r="LEK95" s="55"/>
      <c r="LEL95" s="55"/>
      <c r="LEM95" s="55"/>
      <c r="LEN95" s="55"/>
      <c r="LEO95" s="55"/>
      <c r="LEP95" s="55"/>
      <c r="LEQ95" s="55"/>
      <c r="LER95" s="55"/>
      <c r="LES95" s="55"/>
      <c r="LET95" s="55"/>
      <c r="LEU95" s="55"/>
      <c r="LEV95" s="55"/>
      <c r="LEW95" s="55"/>
      <c r="LEX95" s="55"/>
      <c r="LEY95" s="55"/>
      <c r="LEZ95" s="55"/>
      <c r="LFA95" s="55"/>
      <c r="LFB95" s="55"/>
      <c r="LFC95" s="55"/>
      <c r="LFD95" s="55"/>
      <c r="LFE95" s="55"/>
      <c r="LFF95" s="55"/>
      <c r="LFG95" s="55"/>
      <c r="LFH95" s="55"/>
      <c r="LFI95" s="55"/>
      <c r="LFJ95" s="55"/>
      <c r="LFK95" s="55"/>
      <c r="LFL95" s="55"/>
      <c r="LFM95" s="55"/>
      <c r="LFN95" s="55"/>
      <c r="LFO95" s="55"/>
      <c r="LFP95" s="55"/>
      <c r="LFQ95" s="55"/>
      <c r="LFR95" s="55"/>
      <c r="LFS95" s="55"/>
      <c r="LFT95" s="55"/>
      <c r="LFU95" s="55"/>
      <c r="LFV95" s="55"/>
      <c r="LFW95" s="55"/>
      <c r="LFX95" s="55"/>
      <c r="LFY95" s="55"/>
      <c r="LFZ95" s="55"/>
      <c r="LGA95" s="55"/>
      <c r="LGB95" s="55"/>
      <c r="LGC95" s="55"/>
      <c r="LGD95" s="55"/>
      <c r="LGE95" s="55"/>
      <c r="LGF95" s="55"/>
      <c r="LGG95" s="55"/>
      <c r="LGH95" s="55"/>
      <c r="LGI95" s="55"/>
      <c r="LGJ95" s="55"/>
      <c r="LGK95" s="55"/>
      <c r="LGL95" s="55"/>
      <c r="LGM95" s="55"/>
      <c r="LGN95" s="55"/>
      <c r="LGO95" s="55"/>
      <c r="LGP95" s="55"/>
      <c r="LGQ95" s="55"/>
      <c r="LGR95" s="55"/>
      <c r="LGS95" s="55"/>
      <c r="LGT95" s="55"/>
      <c r="LGU95" s="55"/>
      <c r="LGV95" s="55"/>
      <c r="LGW95" s="55"/>
      <c r="LGX95" s="55"/>
      <c r="LGY95" s="55"/>
      <c r="LGZ95" s="55"/>
      <c r="LHA95" s="55"/>
      <c r="LHB95" s="55"/>
      <c r="LHC95" s="55"/>
      <c r="LHD95" s="55"/>
      <c r="LHE95" s="55"/>
      <c r="LHF95" s="55"/>
      <c r="LHG95" s="55"/>
      <c r="LHH95" s="55"/>
      <c r="LHI95" s="55"/>
      <c r="LHJ95" s="55"/>
      <c r="LHK95" s="55"/>
      <c r="LHL95" s="55"/>
      <c r="LHM95" s="55"/>
      <c r="LHN95" s="55"/>
      <c r="LHO95" s="55"/>
      <c r="LHP95" s="55"/>
      <c r="LHQ95" s="55"/>
      <c r="LHR95" s="55"/>
      <c r="LHS95" s="55"/>
      <c r="LHT95" s="55"/>
      <c r="LHU95" s="55"/>
      <c r="LHV95" s="55"/>
      <c r="LHW95" s="55"/>
      <c r="LHX95" s="55"/>
      <c r="LHY95" s="55"/>
      <c r="LHZ95" s="55"/>
      <c r="LIA95" s="55"/>
      <c r="LIB95" s="55"/>
      <c r="LIC95" s="55"/>
      <c r="LID95" s="55"/>
      <c r="LIE95" s="55"/>
      <c r="LIF95" s="55"/>
      <c r="LIG95" s="55"/>
      <c r="LIH95" s="55"/>
      <c r="LII95" s="55"/>
      <c r="LIJ95" s="55"/>
      <c r="LIK95" s="55"/>
      <c r="LIL95" s="55"/>
      <c r="LIM95" s="55"/>
      <c r="LIN95" s="55"/>
      <c r="LIO95" s="55"/>
      <c r="LIP95" s="55"/>
      <c r="LIQ95" s="55"/>
      <c r="LIR95" s="55"/>
      <c r="LIS95" s="55"/>
      <c r="LIT95" s="55"/>
      <c r="LIU95" s="55"/>
      <c r="LIV95" s="55"/>
      <c r="LIW95" s="55"/>
      <c r="LIX95" s="55"/>
      <c r="LIY95" s="55"/>
      <c r="LIZ95" s="55"/>
      <c r="LJA95" s="55"/>
      <c r="LJB95" s="55"/>
      <c r="LJC95" s="55"/>
      <c r="LJD95" s="55"/>
      <c r="LJE95" s="55"/>
      <c r="LJF95" s="55"/>
      <c r="LJG95" s="55"/>
      <c r="LJH95" s="55"/>
      <c r="LJI95" s="55"/>
      <c r="LJJ95" s="55"/>
      <c r="LJK95" s="55"/>
      <c r="LJL95" s="55"/>
      <c r="LJM95" s="55"/>
      <c r="LJN95" s="55"/>
      <c r="LJO95" s="55"/>
      <c r="LJP95" s="55"/>
      <c r="LJQ95" s="55"/>
      <c r="LJR95" s="55"/>
      <c r="LJS95" s="55"/>
      <c r="LJT95" s="55"/>
      <c r="LJU95" s="55"/>
      <c r="LJV95" s="55"/>
      <c r="LJW95" s="55"/>
      <c r="LJX95" s="55"/>
      <c r="LJY95" s="55"/>
      <c r="LJZ95" s="55"/>
      <c r="LKA95" s="55"/>
      <c r="LKB95" s="55"/>
      <c r="LKC95" s="55"/>
      <c r="LKD95" s="55"/>
      <c r="LKE95" s="55"/>
      <c r="LKF95" s="55"/>
      <c r="LKG95" s="55"/>
      <c r="LKH95" s="55"/>
      <c r="LKI95" s="55"/>
      <c r="LKJ95" s="55"/>
      <c r="LKK95" s="55"/>
      <c r="LKL95" s="55"/>
      <c r="LKM95" s="55"/>
      <c r="LKN95" s="55"/>
      <c r="LKO95" s="55"/>
      <c r="LKP95" s="55"/>
      <c r="LKQ95" s="55"/>
      <c r="LKR95" s="55"/>
      <c r="LKS95" s="55"/>
      <c r="LKT95" s="55"/>
      <c r="LKU95" s="55"/>
      <c r="LKV95" s="55"/>
      <c r="LKW95" s="55"/>
      <c r="LKX95" s="55"/>
      <c r="LKY95" s="55"/>
      <c r="LKZ95" s="55"/>
      <c r="LLA95" s="55"/>
      <c r="LLB95" s="55"/>
      <c r="LLC95" s="55"/>
      <c r="LLD95" s="55"/>
      <c r="LLE95" s="55"/>
      <c r="LLF95" s="55"/>
      <c r="LLG95" s="55"/>
      <c r="LLH95" s="55"/>
      <c r="LLI95" s="55"/>
      <c r="LLJ95" s="55"/>
      <c r="LLK95" s="55"/>
      <c r="LLL95" s="55"/>
      <c r="LLM95" s="55"/>
      <c r="LLN95" s="55"/>
      <c r="LLO95" s="55"/>
      <c r="LLP95" s="55"/>
      <c r="LLQ95" s="55"/>
      <c r="LLR95" s="55"/>
      <c r="LLS95" s="55"/>
      <c r="LLT95" s="55"/>
      <c r="LLU95" s="55"/>
      <c r="LLV95" s="55"/>
      <c r="LLW95" s="55"/>
      <c r="LLX95" s="55"/>
      <c r="LLY95" s="55"/>
      <c r="LLZ95" s="55"/>
      <c r="LMA95" s="55"/>
      <c r="LMB95" s="55"/>
      <c r="LMC95" s="55"/>
      <c r="LMD95" s="55"/>
      <c r="LME95" s="55"/>
      <c r="LMF95" s="55"/>
      <c r="LMG95" s="55"/>
      <c r="LMH95" s="55"/>
      <c r="LMI95" s="55"/>
      <c r="LMJ95" s="55"/>
      <c r="LMK95" s="55"/>
      <c r="LML95" s="55"/>
      <c r="LMM95" s="55"/>
      <c r="LMN95" s="55"/>
      <c r="LMO95" s="55"/>
      <c r="LMP95" s="55"/>
      <c r="LMQ95" s="55"/>
      <c r="LMR95" s="55"/>
      <c r="LMS95" s="55"/>
      <c r="LMT95" s="55"/>
      <c r="LMU95" s="55"/>
      <c r="LMV95" s="55"/>
      <c r="LMW95" s="55"/>
      <c r="LMX95" s="55"/>
      <c r="LMY95" s="55"/>
      <c r="LMZ95" s="55"/>
      <c r="LNA95" s="55"/>
      <c r="LNB95" s="55"/>
      <c r="LNC95" s="55"/>
      <c r="LND95" s="55"/>
      <c r="LNE95" s="55"/>
      <c r="LNF95" s="55"/>
      <c r="LNG95" s="55"/>
      <c r="LNH95" s="55"/>
      <c r="LNI95" s="55"/>
      <c r="LNJ95" s="55"/>
      <c r="LNK95" s="55"/>
      <c r="LNL95" s="55"/>
      <c r="LNM95" s="55"/>
      <c r="LNN95" s="55"/>
      <c r="LNO95" s="55"/>
      <c r="LNP95" s="55"/>
      <c r="LNQ95" s="55"/>
      <c r="LNR95" s="55"/>
      <c r="LNS95" s="55"/>
      <c r="LNT95" s="55"/>
      <c r="LNU95" s="55"/>
      <c r="LNV95" s="55"/>
      <c r="LNW95" s="55"/>
      <c r="LNX95" s="55"/>
      <c r="LNY95" s="55"/>
      <c r="LNZ95" s="55"/>
      <c r="LOA95" s="55"/>
      <c r="LOB95" s="55"/>
      <c r="LOC95" s="55"/>
      <c r="LOD95" s="55"/>
      <c r="LOE95" s="55"/>
      <c r="LOF95" s="55"/>
      <c r="LOG95" s="55"/>
      <c r="LOH95" s="55"/>
      <c r="LOI95" s="55"/>
      <c r="LOJ95" s="55"/>
      <c r="LOK95" s="55"/>
      <c r="LOL95" s="55"/>
      <c r="LOM95" s="55"/>
      <c r="LON95" s="55"/>
      <c r="LOO95" s="55"/>
      <c r="LOP95" s="55"/>
      <c r="LOQ95" s="55"/>
      <c r="LOR95" s="55"/>
      <c r="LOS95" s="55"/>
      <c r="LOT95" s="55"/>
      <c r="LOU95" s="55"/>
      <c r="LOV95" s="55"/>
      <c r="LOW95" s="55"/>
      <c r="LOX95" s="55"/>
      <c r="LOY95" s="55"/>
      <c r="LOZ95" s="55"/>
      <c r="LPA95" s="55"/>
      <c r="LPB95" s="55"/>
      <c r="LPC95" s="55"/>
      <c r="LPD95" s="55"/>
      <c r="LPE95" s="55"/>
      <c r="LPF95" s="55"/>
      <c r="LPG95" s="55"/>
      <c r="LPH95" s="55"/>
      <c r="LPI95" s="55"/>
      <c r="LPJ95" s="55"/>
      <c r="LPK95" s="55"/>
      <c r="LPL95" s="55"/>
      <c r="LPM95" s="55"/>
      <c r="LPN95" s="55"/>
      <c r="LPO95" s="55"/>
      <c r="LPP95" s="55"/>
      <c r="LPQ95" s="55"/>
      <c r="LPR95" s="55"/>
      <c r="LPS95" s="55"/>
      <c r="LPT95" s="55"/>
      <c r="LPU95" s="55"/>
      <c r="LPV95" s="55"/>
      <c r="LPW95" s="55"/>
      <c r="LPX95" s="55"/>
      <c r="LPY95" s="55"/>
      <c r="LPZ95" s="55"/>
      <c r="LQA95" s="55"/>
      <c r="LQB95" s="55"/>
      <c r="LQC95" s="55"/>
      <c r="LQD95" s="55"/>
      <c r="LQE95" s="55"/>
      <c r="LQF95" s="55"/>
      <c r="LQG95" s="55"/>
      <c r="LQH95" s="55"/>
      <c r="LQI95" s="55"/>
      <c r="LQJ95" s="55"/>
      <c r="LQK95" s="55"/>
      <c r="LQL95" s="55"/>
      <c r="LQM95" s="55"/>
      <c r="LQN95" s="55"/>
      <c r="LQO95" s="55"/>
      <c r="LQP95" s="55"/>
      <c r="LQQ95" s="55"/>
      <c r="LQR95" s="55"/>
      <c r="LQS95" s="55"/>
      <c r="LQT95" s="55"/>
      <c r="LQU95" s="55"/>
      <c r="LQV95" s="55"/>
      <c r="LQW95" s="55"/>
      <c r="LQX95" s="55"/>
      <c r="LQY95" s="55"/>
      <c r="LQZ95" s="55"/>
      <c r="LRA95" s="55"/>
      <c r="LRB95" s="55"/>
      <c r="LRC95" s="55"/>
      <c r="LRD95" s="55"/>
      <c r="LRE95" s="55"/>
      <c r="LRF95" s="55"/>
      <c r="LRG95" s="55"/>
      <c r="LRH95" s="55"/>
      <c r="LRI95" s="55"/>
      <c r="LRJ95" s="55"/>
      <c r="LRK95" s="55"/>
      <c r="LRL95" s="55"/>
      <c r="LRM95" s="55"/>
      <c r="LRN95" s="55"/>
      <c r="LRO95" s="55"/>
      <c r="LRP95" s="55"/>
      <c r="LRQ95" s="55"/>
      <c r="LRR95" s="55"/>
      <c r="LRS95" s="55"/>
      <c r="LRT95" s="55"/>
      <c r="LRU95" s="55"/>
      <c r="LRV95" s="55"/>
      <c r="LRW95" s="55"/>
      <c r="LRX95" s="55"/>
      <c r="LRY95" s="55"/>
      <c r="LRZ95" s="55"/>
      <c r="LSA95" s="55"/>
      <c r="LSB95" s="55"/>
      <c r="LSC95" s="55"/>
      <c r="LSD95" s="55"/>
      <c r="LSE95" s="55"/>
      <c r="LSF95" s="55"/>
      <c r="LSG95" s="55"/>
      <c r="LSH95" s="55"/>
      <c r="LSI95" s="55"/>
      <c r="LSJ95" s="55"/>
      <c r="LSK95" s="55"/>
      <c r="LSL95" s="55"/>
      <c r="LSM95" s="55"/>
      <c r="LSN95" s="55"/>
      <c r="LSO95" s="55"/>
      <c r="LSP95" s="55"/>
      <c r="LSQ95" s="55"/>
      <c r="LSR95" s="55"/>
      <c r="LSS95" s="55"/>
      <c r="LST95" s="55"/>
      <c r="LSU95" s="55"/>
      <c r="LSV95" s="55"/>
      <c r="LSW95" s="55"/>
      <c r="LSX95" s="55"/>
      <c r="LSY95" s="55"/>
      <c r="LSZ95" s="55"/>
      <c r="LTA95" s="55"/>
      <c r="LTB95" s="55"/>
      <c r="LTC95" s="55"/>
      <c r="LTD95" s="55"/>
      <c r="LTE95" s="55"/>
      <c r="LTF95" s="55"/>
      <c r="LTG95" s="55"/>
      <c r="LTH95" s="55"/>
      <c r="LTI95" s="55"/>
      <c r="LTJ95" s="55"/>
      <c r="LTK95" s="55"/>
      <c r="LTL95" s="55"/>
      <c r="LTM95" s="55"/>
      <c r="LTN95" s="55"/>
      <c r="LTO95" s="55"/>
      <c r="LTP95" s="55"/>
      <c r="LTQ95" s="55"/>
      <c r="LTR95" s="55"/>
      <c r="LTS95" s="55"/>
      <c r="LTT95" s="55"/>
      <c r="LTU95" s="55"/>
      <c r="LTV95" s="55"/>
      <c r="LTW95" s="55"/>
      <c r="LTX95" s="55"/>
      <c r="LTY95" s="55"/>
      <c r="LTZ95" s="55"/>
      <c r="LUA95" s="55"/>
      <c r="LUB95" s="55"/>
      <c r="LUC95" s="55"/>
      <c r="LUD95" s="55"/>
      <c r="LUE95" s="55"/>
      <c r="LUF95" s="55"/>
      <c r="LUG95" s="55"/>
      <c r="LUH95" s="55"/>
      <c r="LUI95" s="55"/>
      <c r="LUJ95" s="55"/>
      <c r="LUK95" s="55"/>
      <c r="LUL95" s="55"/>
      <c r="LUM95" s="55"/>
      <c r="LUN95" s="55"/>
      <c r="LUO95" s="55"/>
      <c r="LUP95" s="55"/>
      <c r="LUQ95" s="55"/>
      <c r="LUR95" s="55"/>
      <c r="LUS95" s="55"/>
      <c r="LUT95" s="55"/>
      <c r="LUU95" s="55"/>
      <c r="LUV95" s="55"/>
      <c r="LUW95" s="55"/>
      <c r="LUX95" s="55"/>
      <c r="LUY95" s="55"/>
      <c r="LUZ95" s="55"/>
      <c r="LVA95" s="55"/>
      <c r="LVB95" s="55"/>
      <c r="LVC95" s="55"/>
      <c r="LVD95" s="55"/>
      <c r="LVE95" s="55"/>
      <c r="LVF95" s="55"/>
      <c r="LVG95" s="55"/>
      <c r="LVH95" s="55"/>
      <c r="LVI95" s="55"/>
      <c r="LVJ95" s="55"/>
      <c r="LVK95" s="55"/>
      <c r="LVL95" s="55"/>
      <c r="LVM95" s="55"/>
      <c r="LVN95" s="55"/>
      <c r="LVO95" s="55"/>
      <c r="LVP95" s="55"/>
      <c r="LVQ95" s="55"/>
      <c r="LVR95" s="55"/>
      <c r="LVS95" s="55"/>
      <c r="LVT95" s="55"/>
      <c r="LVU95" s="55"/>
      <c r="LVV95" s="55"/>
      <c r="LVW95" s="55"/>
      <c r="LVX95" s="55"/>
      <c r="LVY95" s="55"/>
      <c r="LVZ95" s="55"/>
      <c r="LWA95" s="55"/>
      <c r="LWB95" s="55"/>
      <c r="LWC95" s="55"/>
      <c r="LWD95" s="55"/>
      <c r="LWE95" s="55"/>
      <c r="LWF95" s="55"/>
      <c r="LWG95" s="55"/>
      <c r="LWH95" s="55"/>
      <c r="LWI95" s="55"/>
      <c r="LWJ95" s="55"/>
      <c r="LWK95" s="55"/>
      <c r="LWL95" s="55"/>
      <c r="LWM95" s="55"/>
      <c r="LWN95" s="55"/>
      <c r="LWO95" s="55"/>
      <c r="LWP95" s="55"/>
      <c r="LWQ95" s="55"/>
      <c r="LWR95" s="55"/>
      <c r="LWS95" s="55"/>
      <c r="LWT95" s="55"/>
      <c r="LWU95" s="55"/>
      <c r="LWV95" s="55"/>
      <c r="LWW95" s="55"/>
      <c r="LWX95" s="55"/>
      <c r="LWY95" s="55"/>
      <c r="LWZ95" s="55"/>
      <c r="LXA95" s="55"/>
      <c r="LXB95" s="55"/>
      <c r="LXC95" s="55"/>
      <c r="LXD95" s="55"/>
      <c r="LXE95" s="55"/>
      <c r="LXF95" s="55"/>
      <c r="LXG95" s="55"/>
      <c r="LXH95" s="55"/>
      <c r="LXI95" s="55"/>
      <c r="LXJ95" s="55"/>
      <c r="LXK95" s="55"/>
      <c r="LXL95" s="55"/>
      <c r="LXM95" s="55"/>
      <c r="LXN95" s="55"/>
      <c r="LXO95" s="55"/>
      <c r="LXP95" s="55"/>
      <c r="LXQ95" s="55"/>
      <c r="LXR95" s="55"/>
      <c r="LXS95" s="55"/>
      <c r="LXT95" s="55"/>
      <c r="LXU95" s="55"/>
      <c r="LXV95" s="55"/>
      <c r="LXW95" s="55"/>
      <c r="LXX95" s="55"/>
      <c r="LXY95" s="55"/>
      <c r="LXZ95" s="55"/>
      <c r="LYA95" s="55"/>
      <c r="LYB95" s="55"/>
      <c r="LYC95" s="55"/>
      <c r="LYD95" s="55"/>
      <c r="LYE95" s="55"/>
      <c r="LYF95" s="55"/>
      <c r="LYG95" s="55"/>
      <c r="LYH95" s="55"/>
      <c r="LYI95" s="55"/>
      <c r="LYJ95" s="55"/>
      <c r="LYK95" s="55"/>
      <c r="LYL95" s="55"/>
      <c r="LYM95" s="55"/>
      <c r="LYN95" s="55"/>
      <c r="LYO95" s="55"/>
      <c r="LYP95" s="55"/>
      <c r="LYQ95" s="55"/>
      <c r="LYR95" s="55"/>
      <c r="LYS95" s="55"/>
      <c r="LYT95" s="55"/>
      <c r="LYU95" s="55"/>
      <c r="LYV95" s="55"/>
      <c r="LYW95" s="55"/>
      <c r="LYX95" s="55"/>
      <c r="LYY95" s="55"/>
      <c r="LYZ95" s="55"/>
      <c r="LZA95" s="55"/>
      <c r="LZB95" s="55"/>
      <c r="LZC95" s="55"/>
      <c r="LZD95" s="55"/>
      <c r="LZE95" s="55"/>
      <c r="LZF95" s="55"/>
      <c r="LZG95" s="55"/>
      <c r="LZH95" s="55"/>
      <c r="LZI95" s="55"/>
      <c r="LZJ95" s="55"/>
      <c r="LZK95" s="55"/>
      <c r="LZL95" s="55"/>
      <c r="LZM95" s="55"/>
      <c r="LZN95" s="55"/>
      <c r="LZO95" s="55"/>
      <c r="LZP95" s="55"/>
      <c r="LZQ95" s="55"/>
      <c r="LZR95" s="55"/>
      <c r="LZS95" s="55"/>
      <c r="LZT95" s="55"/>
      <c r="LZU95" s="55"/>
      <c r="LZV95" s="55"/>
      <c r="LZW95" s="55"/>
      <c r="LZX95" s="55"/>
      <c r="LZY95" s="55"/>
      <c r="LZZ95" s="55"/>
      <c r="MAA95" s="55"/>
      <c r="MAB95" s="55"/>
      <c r="MAC95" s="55"/>
      <c r="MAD95" s="55"/>
      <c r="MAE95" s="55"/>
      <c r="MAF95" s="55"/>
      <c r="MAG95" s="55"/>
      <c r="MAH95" s="55"/>
      <c r="MAI95" s="55"/>
      <c r="MAJ95" s="55"/>
      <c r="MAK95" s="55"/>
      <c r="MAL95" s="55"/>
      <c r="MAM95" s="55"/>
      <c r="MAN95" s="55"/>
      <c r="MAO95" s="55"/>
      <c r="MAP95" s="55"/>
      <c r="MAQ95" s="55"/>
      <c r="MAR95" s="55"/>
      <c r="MAS95" s="55"/>
      <c r="MAT95" s="55"/>
      <c r="MAU95" s="55"/>
      <c r="MAV95" s="55"/>
      <c r="MAW95" s="55"/>
      <c r="MAX95" s="55"/>
      <c r="MAY95" s="55"/>
      <c r="MAZ95" s="55"/>
      <c r="MBA95" s="55"/>
      <c r="MBB95" s="55"/>
      <c r="MBC95" s="55"/>
      <c r="MBD95" s="55"/>
      <c r="MBE95" s="55"/>
      <c r="MBF95" s="55"/>
      <c r="MBG95" s="55"/>
      <c r="MBH95" s="55"/>
      <c r="MBI95" s="55"/>
      <c r="MBJ95" s="55"/>
      <c r="MBK95" s="55"/>
      <c r="MBL95" s="55"/>
      <c r="MBM95" s="55"/>
      <c r="MBN95" s="55"/>
      <c r="MBO95" s="55"/>
      <c r="MBP95" s="55"/>
      <c r="MBQ95" s="55"/>
      <c r="MBR95" s="55"/>
      <c r="MBS95" s="55"/>
      <c r="MBT95" s="55"/>
      <c r="MBU95" s="55"/>
      <c r="MBV95" s="55"/>
      <c r="MBW95" s="55"/>
      <c r="MBX95" s="55"/>
      <c r="MBY95" s="55"/>
      <c r="MBZ95" s="55"/>
      <c r="MCA95" s="55"/>
      <c r="MCB95" s="55"/>
      <c r="MCC95" s="55"/>
      <c r="MCD95" s="55"/>
      <c r="MCE95" s="55"/>
      <c r="MCF95" s="55"/>
      <c r="MCG95" s="55"/>
      <c r="MCH95" s="55"/>
      <c r="MCI95" s="55"/>
      <c r="MCJ95" s="55"/>
      <c r="MCK95" s="55"/>
      <c r="MCL95" s="55"/>
      <c r="MCM95" s="55"/>
      <c r="MCN95" s="55"/>
      <c r="MCO95" s="55"/>
      <c r="MCP95" s="55"/>
      <c r="MCQ95" s="55"/>
      <c r="MCR95" s="55"/>
      <c r="MCS95" s="55"/>
      <c r="MCT95" s="55"/>
      <c r="MCU95" s="55"/>
      <c r="MCV95" s="55"/>
      <c r="MCW95" s="55"/>
      <c r="MCX95" s="55"/>
      <c r="MCY95" s="55"/>
      <c r="MCZ95" s="55"/>
      <c r="MDA95" s="55"/>
      <c r="MDB95" s="55"/>
      <c r="MDC95" s="55"/>
      <c r="MDD95" s="55"/>
      <c r="MDE95" s="55"/>
      <c r="MDF95" s="55"/>
      <c r="MDG95" s="55"/>
      <c r="MDH95" s="55"/>
      <c r="MDI95" s="55"/>
      <c r="MDJ95" s="55"/>
      <c r="MDK95" s="55"/>
      <c r="MDL95" s="55"/>
      <c r="MDM95" s="55"/>
      <c r="MDN95" s="55"/>
      <c r="MDO95" s="55"/>
      <c r="MDP95" s="55"/>
      <c r="MDQ95" s="55"/>
      <c r="MDR95" s="55"/>
      <c r="MDS95" s="55"/>
      <c r="MDT95" s="55"/>
      <c r="MDU95" s="55"/>
      <c r="MDV95" s="55"/>
      <c r="MDW95" s="55"/>
      <c r="MDX95" s="55"/>
      <c r="MDY95" s="55"/>
      <c r="MDZ95" s="55"/>
      <c r="MEA95" s="55"/>
      <c r="MEB95" s="55"/>
      <c r="MEC95" s="55"/>
      <c r="MED95" s="55"/>
      <c r="MEE95" s="55"/>
      <c r="MEF95" s="55"/>
      <c r="MEG95" s="55"/>
      <c r="MEH95" s="55"/>
      <c r="MEI95" s="55"/>
      <c r="MEJ95" s="55"/>
      <c r="MEK95" s="55"/>
      <c r="MEL95" s="55"/>
      <c r="MEM95" s="55"/>
      <c r="MEN95" s="55"/>
      <c r="MEO95" s="55"/>
      <c r="MEP95" s="55"/>
      <c r="MEQ95" s="55"/>
      <c r="MER95" s="55"/>
      <c r="MES95" s="55"/>
      <c r="MET95" s="55"/>
      <c r="MEU95" s="55"/>
      <c r="MEV95" s="55"/>
      <c r="MEW95" s="55"/>
      <c r="MEX95" s="55"/>
      <c r="MEY95" s="55"/>
      <c r="MEZ95" s="55"/>
      <c r="MFA95" s="55"/>
      <c r="MFB95" s="55"/>
      <c r="MFC95" s="55"/>
      <c r="MFD95" s="55"/>
      <c r="MFE95" s="55"/>
      <c r="MFF95" s="55"/>
      <c r="MFG95" s="55"/>
      <c r="MFH95" s="55"/>
      <c r="MFI95" s="55"/>
      <c r="MFJ95" s="55"/>
      <c r="MFK95" s="55"/>
      <c r="MFL95" s="55"/>
      <c r="MFM95" s="55"/>
      <c r="MFN95" s="55"/>
      <c r="MFO95" s="55"/>
      <c r="MFP95" s="55"/>
      <c r="MFQ95" s="55"/>
      <c r="MFR95" s="55"/>
      <c r="MFS95" s="55"/>
      <c r="MFT95" s="55"/>
      <c r="MFU95" s="55"/>
      <c r="MFV95" s="55"/>
      <c r="MFW95" s="55"/>
      <c r="MFX95" s="55"/>
      <c r="MFY95" s="55"/>
      <c r="MFZ95" s="55"/>
      <c r="MGA95" s="55"/>
      <c r="MGB95" s="55"/>
      <c r="MGC95" s="55"/>
      <c r="MGD95" s="55"/>
      <c r="MGE95" s="55"/>
      <c r="MGF95" s="55"/>
      <c r="MGG95" s="55"/>
      <c r="MGH95" s="55"/>
      <c r="MGI95" s="55"/>
      <c r="MGJ95" s="55"/>
      <c r="MGK95" s="55"/>
      <c r="MGL95" s="55"/>
      <c r="MGM95" s="55"/>
      <c r="MGN95" s="55"/>
      <c r="MGO95" s="55"/>
      <c r="MGP95" s="55"/>
      <c r="MGQ95" s="55"/>
      <c r="MGR95" s="55"/>
      <c r="MGS95" s="55"/>
      <c r="MGT95" s="55"/>
      <c r="MGU95" s="55"/>
      <c r="MGV95" s="55"/>
      <c r="MGW95" s="55"/>
      <c r="MGX95" s="55"/>
      <c r="MGY95" s="55"/>
      <c r="MGZ95" s="55"/>
      <c r="MHA95" s="55"/>
      <c r="MHB95" s="55"/>
      <c r="MHC95" s="55"/>
      <c r="MHD95" s="55"/>
      <c r="MHE95" s="55"/>
      <c r="MHF95" s="55"/>
      <c r="MHG95" s="55"/>
      <c r="MHH95" s="55"/>
      <c r="MHI95" s="55"/>
      <c r="MHJ95" s="55"/>
      <c r="MHK95" s="55"/>
      <c r="MHL95" s="55"/>
      <c r="MHM95" s="55"/>
      <c r="MHN95" s="55"/>
      <c r="MHO95" s="55"/>
      <c r="MHP95" s="55"/>
      <c r="MHQ95" s="55"/>
      <c r="MHR95" s="55"/>
      <c r="MHS95" s="55"/>
      <c r="MHT95" s="55"/>
      <c r="MHU95" s="55"/>
      <c r="MHV95" s="55"/>
      <c r="MHW95" s="55"/>
      <c r="MHX95" s="55"/>
      <c r="MHY95" s="55"/>
      <c r="MHZ95" s="55"/>
      <c r="MIA95" s="55"/>
      <c r="MIB95" s="55"/>
      <c r="MIC95" s="55"/>
      <c r="MID95" s="55"/>
      <c r="MIE95" s="55"/>
      <c r="MIF95" s="55"/>
      <c r="MIG95" s="55"/>
      <c r="MIH95" s="55"/>
      <c r="MII95" s="55"/>
      <c r="MIJ95" s="55"/>
      <c r="MIK95" s="55"/>
      <c r="MIL95" s="55"/>
      <c r="MIM95" s="55"/>
      <c r="MIN95" s="55"/>
      <c r="MIO95" s="55"/>
      <c r="MIP95" s="55"/>
      <c r="MIQ95" s="55"/>
      <c r="MIR95" s="55"/>
      <c r="MIS95" s="55"/>
      <c r="MIT95" s="55"/>
      <c r="MIU95" s="55"/>
      <c r="MIV95" s="55"/>
      <c r="MIW95" s="55"/>
      <c r="MIX95" s="55"/>
      <c r="MIY95" s="55"/>
      <c r="MIZ95" s="55"/>
      <c r="MJA95" s="55"/>
      <c r="MJB95" s="55"/>
      <c r="MJC95" s="55"/>
      <c r="MJD95" s="55"/>
      <c r="MJE95" s="55"/>
      <c r="MJF95" s="55"/>
      <c r="MJG95" s="55"/>
      <c r="MJH95" s="55"/>
      <c r="MJI95" s="55"/>
      <c r="MJJ95" s="55"/>
      <c r="MJK95" s="55"/>
      <c r="MJL95" s="55"/>
      <c r="MJM95" s="55"/>
      <c r="MJN95" s="55"/>
      <c r="MJO95" s="55"/>
      <c r="MJP95" s="55"/>
      <c r="MJQ95" s="55"/>
      <c r="MJR95" s="55"/>
      <c r="MJS95" s="55"/>
      <c r="MJT95" s="55"/>
      <c r="MJU95" s="55"/>
      <c r="MJV95" s="55"/>
      <c r="MJW95" s="55"/>
      <c r="MJX95" s="55"/>
      <c r="MJY95" s="55"/>
      <c r="MJZ95" s="55"/>
      <c r="MKA95" s="55"/>
      <c r="MKB95" s="55"/>
      <c r="MKC95" s="55"/>
      <c r="MKD95" s="55"/>
      <c r="MKE95" s="55"/>
      <c r="MKF95" s="55"/>
      <c r="MKG95" s="55"/>
      <c r="MKH95" s="55"/>
      <c r="MKI95" s="55"/>
      <c r="MKJ95" s="55"/>
      <c r="MKK95" s="55"/>
      <c r="MKL95" s="55"/>
      <c r="MKM95" s="55"/>
      <c r="MKN95" s="55"/>
      <c r="MKO95" s="55"/>
      <c r="MKP95" s="55"/>
      <c r="MKQ95" s="55"/>
      <c r="MKR95" s="55"/>
      <c r="MKS95" s="55"/>
      <c r="MKT95" s="55"/>
      <c r="MKU95" s="55"/>
      <c r="MKV95" s="55"/>
      <c r="MKW95" s="55"/>
      <c r="MKX95" s="55"/>
      <c r="MKY95" s="55"/>
      <c r="MKZ95" s="55"/>
      <c r="MLA95" s="55"/>
      <c r="MLB95" s="55"/>
      <c r="MLC95" s="55"/>
      <c r="MLD95" s="55"/>
      <c r="MLE95" s="55"/>
      <c r="MLF95" s="55"/>
      <c r="MLG95" s="55"/>
      <c r="MLH95" s="55"/>
      <c r="MLI95" s="55"/>
      <c r="MLJ95" s="55"/>
      <c r="MLK95" s="55"/>
      <c r="MLL95" s="55"/>
      <c r="MLM95" s="55"/>
      <c r="MLN95" s="55"/>
      <c r="MLO95" s="55"/>
      <c r="MLP95" s="55"/>
      <c r="MLQ95" s="55"/>
      <c r="MLR95" s="55"/>
      <c r="MLS95" s="55"/>
      <c r="MLT95" s="55"/>
      <c r="MLU95" s="55"/>
      <c r="MLV95" s="55"/>
      <c r="MLW95" s="55"/>
      <c r="MLX95" s="55"/>
      <c r="MLY95" s="55"/>
      <c r="MLZ95" s="55"/>
      <c r="MMA95" s="55"/>
      <c r="MMB95" s="55"/>
      <c r="MMC95" s="55"/>
      <c r="MMD95" s="55"/>
      <c r="MME95" s="55"/>
      <c r="MMF95" s="55"/>
      <c r="MMG95" s="55"/>
      <c r="MMH95" s="55"/>
      <c r="MMI95" s="55"/>
      <c r="MMJ95" s="55"/>
      <c r="MMK95" s="55"/>
      <c r="MML95" s="55"/>
      <c r="MMM95" s="55"/>
      <c r="MMN95" s="55"/>
      <c r="MMO95" s="55"/>
      <c r="MMP95" s="55"/>
      <c r="MMQ95" s="55"/>
      <c r="MMR95" s="55"/>
      <c r="MMS95" s="55"/>
      <c r="MMT95" s="55"/>
      <c r="MMU95" s="55"/>
      <c r="MMV95" s="55"/>
      <c r="MMW95" s="55"/>
      <c r="MMX95" s="55"/>
      <c r="MMY95" s="55"/>
      <c r="MMZ95" s="55"/>
      <c r="MNA95" s="55"/>
      <c r="MNB95" s="55"/>
      <c r="MNC95" s="55"/>
      <c r="MND95" s="55"/>
      <c r="MNE95" s="55"/>
      <c r="MNF95" s="55"/>
      <c r="MNG95" s="55"/>
      <c r="MNH95" s="55"/>
      <c r="MNI95" s="55"/>
      <c r="MNJ95" s="55"/>
      <c r="MNK95" s="55"/>
      <c r="MNL95" s="55"/>
      <c r="MNM95" s="55"/>
      <c r="MNN95" s="55"/>
      <c r="MNO95" s="55"/>
      <c r="MNP95" s="55"/>
      <c r="MNQ95" s="55"/>
      <c r="MNR95" s="55"/>
      <c r="MNS95" s="55"/>
      <c r="MNT95" s="55"/>
      <c r="MNU95" s="55"/>
      <c r="MNV95" s="55"/>
      <c r="MNW95" s="55"/>
      <c r="MNX95" s="55"/>
      <c r="MNY95" s="55"/>
      <c r="MNZ95" s="55"/>
      <c r="MOA95" s="55"/>
      <c r="MOB95" s="55"/>
      <c r="MOC95" s="55"/>
      <c r="MOD95" s="55"/>
      <c r="MOE95" s="55"/>
      <c r="MOF95" s="55"/>
      <c r="MOG95" s="55"/>
      <c r="MOH95" s="55"/>
      <c r="MOI95" s="55"/>
      <c r="MOJ95" s="55"/>
      <c r="MOK95" s="55"/>
      <c r="MOL95" s="55"/>
      <c r="MOM95" s="55"/>
      <c r="MON95" s="55"/>
      <c r="MOO95" s="55"/>
      <c r="MOP95" s="55"/>
      <c r="MOQ95" s="55"/>
      <c r="MOR95" s="55"/>
      <c r="MOS95" s="55"/>
      <c r="MOT95" s="55"/>
      <c r="MOU95" s="55"/>
      <c r="MOV95" s="55"/>
      <c r="MOW95" s="55"/>
      <c r="MOX95" s="55"/>
      <c r="MOY95" s="55"/>
      <c r="MOZ95" s="55"/>
      <c r="MPA95" s="55"/>
      <c r="MPB95" s="55"/>
      <c r="MPC95" s="55"/>
      <c r="MPD95" s="55"/>
      <c r="MPE95" s="55"/>
      <c r="MPF95" s="55"/>
      <c r="MPG95" s="55"/>
      <c r="MPH95" s="55"/>
      <c r="MPI95" s="55"/>
      <c r="MPJ95" s="55"/>
      <c r="MPK95" s="55"/>
      <c r="MPL95" s="55"/>
      <c r="MPM95" s="55"/>
      <c r="MPN95" s="55"/>
      <c r="MPO95" s="55"/>
      <c r="MPP95" s="55"/>
      <c r="MPQ95" s="55"/>
      <c r="MPR95" s="55"/>
      <c r="MPS95" s="55"/>
      <c r="MPT95" s="55"/>
      <c r="MPU95" s="55"/>
      <c r="MPV95" s="55"/>
      <c r="MPW95" s="55"/>
      <c r="MPX95" s="55"/>
      <c r="MPY95" s="55"/>
      <c r="MPZ95" s="55"/>
      <c r="MQA95" s="55"/>
      <c r="MQB95" s="55"/>
      <c r="MQC95" s="55"/>
      <c r="MQD95" s="55"/>
      <c r="MQE95" s="55"/>
      <c r="MQF95" s="55"/>
      <c r="MQG95" s="55"/>
      <c r="MQH95" s="55"/>
      <c r="MQI95" s="55"/>
      <c r="MQJ95" s="55"/>
      <c r="MQK95" s="55"/>
      <c r="MQL95" s="55"/>
      <c r="MQM95" s="55"/>
      <c r="MQN95" s="55"/>
      <c r="MQO95" s="55"/>
      <c r="MQP95" s="55"/>
      <c r="MQQ95" s="55"/>
      <c r="MQR95" s="55"/>
      <c r="MQS95" s="55"/>
      <c r="MQT95" s="55"/>
      <c r="MQU95" s="55"/>
      <c r="MQV95" s="55"/>
      <c r="MQW95" s="55"/>
      <c r="MQX95" s="55"/>
      <c r="MQY95" s="55"/>
      <c r="MQZ95" s="55"/>
      <c r="MRA95" s="55"/>
      <c r="MRB95" s="55"/>
      <c r="MRC95" s="55"/>
      <c r="MRD95" s="55"/>
      <c r="MRE95" s="55"/>
      <c r="MRF95" s="55"/>
      <c r="MRG95" s="55"/>
      <c r="MRH95" s="55"/>
      <c r="MRI95" s="55"/>
      <c r="MRJ95" s="55"/>
      <c r="MRK95" s="55"/>
      <c r="MRL95" s="55"/>
      <c r="MRM95" s="55"/>
      <c r="MRN95" s="55"/>
      <c r="MRO95" s="55"/>
      <c r="MRP95" s="55"/>
      <c r="MRQ95" s="55"/>
      <c r="MRR95" s="55"/>
      <c r="MRS95" s="55"/>
      <c r="MRT95" s="55"/>
      <c r="MRU95" s="55"/>
      <c r="MRV95" s="55"/>
      <c r="MRW95" s="55"/>
      <c r="MRX95" s="55"/>
      <c r="MRY95" s="55"/>
      <c r="MRZ95" s="55"/>
      <c r="MSA95" s="55"/>
      <c r="MSB95" s="55"/>
      <c r="MSC95" s="55"/>
      <c r="MSD95" s="55"/>
      <c r="MSE95" s="55"/>
      <c r="MSF95" s="55"/>
      <c r="MSG95" s="55"/>
      <c r="MSH95" s="55"/>
      <c r="MSI95" s="55"/>
      <c r="MSJ95" s="55"/>
      <c r="MSK95" s="55"/>
      <c r="MSL95" s="55"/>
      <c r="MSM95" s="55"/>
      <c r="MSN95" s="55"/>
      <c r="MSO95" s="55"/>
      <c r="MSP95" s="55"/>
      <c r="MSQ95" s="55"/>
      <c r="MSR95" s="55"/>
      <c r="MSS95" s="55"/>
      <c r="MST95" s="55"/>
      <c r="MSU95" s="55"/>
      <c r="MSV95" s="55"/>
      <c r="MSW95" s="55"/>
      <c r="MSX95" s="55"/>
      <c r="MSY95" s="55"/>
      <c r="MSZ95" s="55"/>
      <c r="MTA95" s="55"/>
      <c r="MTB95" s="55"/>
      <c r="MTC95" s="55"/>
      <c r="MTD95" s="55"/>
      <c r="MTE95" s="55"/>
      <c r="MTF95" s="55"/>
      <c r="MTG95" s="55"/>
      <c r="MTH95" s="55"/>
      <c r="MTI95" s="55"/>
      <c r="MTJ95" s="55"/>
      <c r="MTK95" s="55"/>
      <c r="MTL95" s="55"/>
      <c r="MTM95" s="55"/>
      <c r="MTN95" s="55"/>
      <c r="MTO95" s="55"/>
      <c r="MTP95" s="55"/>
      <c r="MTQ95" s="55"/>
      <c r="MTR95" s="55"/>
      <c r="MTS95" s="55"/>
      <c r="MTT95" s="55"/>
      <c r="MTU95" s="55"/>
      <c r="MTV95" s="55"/>
      <c r="MTW95" s="55"/>
      <c r="MTX95" s="55"/>
      <c r="MTY95" s="55"/>
      <c r="MTZ95" s="55"/>
      <c r="MUA95" s="55"/>
      <c r="MUB95" s="55"/>
      <c r="MUC95" s="55"/>
      <c r="MUD95" s="55"/>
      <c r="MUE95" s="55"/>
      <c r="MUF95" s="55"/>
      <c r="MUG95" s="55"/>
      <c r="MUH95" s="55"/>
      <c r="MUI95" s="55"/>
      <c r="MUJ95" s="55"/>
      <c r="MUK95" s="55"/>
      <c r="MUL95" s="55"/>
      <c r="MUM95" s="55"/>
      <c r="MUN95" s="55"/>
      <c r="MUO95" s="55"/>
      <c r="MUP95" s="55"/>
      <c r="MUQ95" s="55"/>
      <c r="MUR95" s="55"/>
      <c r="MUS95" s="55"/>
      <c r="MUT95" s="55"/>
      <c r="MUU95" s="55"/>
      <c r="MUV95" s="55"/>
      <c r="MUW95" s="55"/>
      <c r="MUX95" s="55"/>
      <c r="MUY95" s="55"/>
      <c r="MUZ95" s="55"/>
      <c r="MVA95" s="55"/>
      <c r="MVB95" s="55"/>
      <c r="MVC95" s="55"/>
      <c r="MVD95" s="55"/>
      <c r="MVE95" s="55"/>
      <c r="MVF95" s="55"/>
      <c r="MVG95" s="55"/>
      <c r="MVH95" s="55"/>
      <c r="MVI95" s="55"/>
      <c r="MVJ95" s="55"/>
      <c r="MVK95" s="55"/>
      <c r="MVL95" s="55"/>
      <c r="MVM95" s="55"/>
      <c r="MVN95" s="55"/>
      <c r="MVO95" s="55"/>
      <c r="MVP95" s="55"/>
      <c r="MVQ95" s="55"/>
      <c r="MVR95" s="55"/>
      <c r="MVS95" s="55"/>
      <c r="MVT95" s="55"/>
      <c r="MVU95" s="55"/>
      <c r="MVV95" s="55"/>
      <c r="MVW95" s="55"/>
      <c r="MVX95" s="55"/>
      <c r="MVY95" s="55"/>
      <c r="MVZ95" s="55"/>
      <c r="MWA95" s="55"/>
      <c r="MWB95" s="55"/>
      <c r="MWC95" s="55"/>
      <c r="MWD95" s="55"/>
      <c r="MWE95" s="55"/>
      <c r="MWF95" s="55"/>
      <c r="MWG95" s="55"/>
      <c r="MWH95" s="55"/>
      <c r="MWI95" s="55"/>
      <c r="MWJ95" s="55"/>
      <c r="MWK95" s="55"/>
      <c r="MWL95" s="55"/>
      <c r="MWM95" s="55"/>
      <c r="MWN95" s="55"/>
      <c r="MWO95" s="55"/>
      <c r="MWP95" s="55"/>
      <c r="MWQ95" s="55"/>
      <c r="MWR95" s="55"/>
      <c r="MWS95" s="55"/>
      <c r="MWT95" s="55"/>
      <c r="MWU95" s="55"/>
      <c r="MWV95" s="55"/>
      <c r="MWW95" s="55"/>
      <c r="MWX95" s="55"/>
      <c r="MWY95" s="55"/>
      <c r="MWZ95" s="55"/>
      <c r="MXA95" s="55"/>
      <c r="MXB95" s="55"/>
      <c r="MXC95" s="55"/>
      <c r="MXD95" s="55"/>
      <c r="MXE95" s="55"/>
      <c r="MXF95" s="55"/>
      <c r="MXG95" s="55"/>
      <c r="MXH95" s="55"/>
      <c r="MXI95" s="55"/>
      <c r="MXJ95" s="55"/>
      <c r="MXK95" s="55"/>
      <c r="MXL95" s="55"/>
      <c r="MXM95" s="55"/>
      <c r="MXN95" s="55"/>
      <c r="MXO95" s="55"/>
      <c r="MXP95" s="55"/>
      <c r="MXQ95" s="55"/>
      <c r="MXR95" s="55"/>
      <c r="MXS95" s="55"/>
      <c r="MXT95" s="55"/>
      <c r="MXU95" s="55"/>
      <c r="MXV95" s="55"/>
      <c r="MXW95" s="55"/>
      <c r="MXX95" s="55"/>
      <c r="MXY95" s="55"/>
      <c r="MXZ95" s="55"/>
      <c r="MYA95" s="55"/>
      <c r="MYB95" s="55"/>
      <c r="MYC95" s="55"/>
      <c r="MYD95" s="55"/>
      <c r="MYE95" s="55"/>
      <c r="MYF95" s="55"/>
      <c r="MYG95" s="55"/>
      <c r="MYH95" s="55"/>
      <c r="MYI95" s="55"/>
      <c r="MYJ95" s="55"/>
      <c r="MYK95" s="55"/>
      <c r="MYL95" s="55"/>
      <c r="MYM95" s="55"/>
      <c r="MYN95" s="55"/>
      <c r="MYO95" s="55"/>
      <c r="MYP95" s="55"/>
      <c r="MYQ95" s="55"/>
      <c r="MYR95" s="55"/>
      <c r="MYS95" s="55"/>
      <c r="MYT95" s="55"/>
      <c r="MYU95" s="55"/>
      <c r="MYV95" s="55"/>
      <c r="MYW95" s="55"/>
      <c r="MYX95" s="55"/>
      <c r="MYY95" s="55"/>
      <c r="MYZ95" s="55"/>
      <c r="MZA95" s="55"/>
      <c r="MZB95" s="55"/>
      <c r="MZC95" s="55"/>
      <c r="MZD95" s="55"/>
      <c r="MZE95" s="55"/>
      <c r="MZF95" s="55"/>
      <c r="MZG95" s="55"/>
      <c r="MZH95" s="55"/>
      <c r="MZI95" s="55"/>
      <c r="MZJ95" s="55"/>
      <c r="MZK95" s="55"/>
      <c r="MZL95" s="55"/>
      <c r="MZM95" s="55"/>
      <c r="MZN95" s="55"/>
      <c r="MZO95" s="55"/>
      <c r="MZP95" s="55"/>
      <c r="MZQ95" s="55"/>
      <c r="MZR95" s="55"/>
      <c r="MZS95" s="55"/>
      <c r="MZT95" s="55"/>
      <c r="MZU95" s="55"/>
      <c r="MZV95" s="55"/>
      <c r="MZW95" s="55"/>
      <c r="MZX95" s="55"/>
      <c r="MZY95" s="55"/>
      <c r="MZZ95" s="55"/>
      <c r="NAA95" s="55"/>
      <c r="NAB95" s="55"/>
      <c r="NAC95" s="55"/>
      <c r="NAD95" s="55"/>
      <c r="NAE95" s="55"/>
      <c r="NAF95" s="55"/>
      <c r="NAG95" s="55"/>
      <c r="NAH95" s="55"/>
      <c r="NAI95" s="55"/>
      <c r="NAJ95" s="55"/>
      <c r="NAK95" s="55"/>
      <c r="NAL95" s="55"/>
      <c r="NAM95" s="55"/>
      <c r="NAN95" s="55"/>
      <c r="NAO95" s="55"/>
      <c r="NAP95" s="55"/>
      <c r="NAQ95" s="55"/>
      <c r="NAR95" s="55"/>
      <c r="NAS95" s="55"/>
      <c r="NAT95" s="55"/>
      <c r="NAU95" s="55"/>
      <c r="NAV95" s="55"/>
      <c r="NAW95" s="55"/>
      <c r="NAX95" s="55"/>
      <c r="NAY95" s="55"/>
      <c r="NAZ95" s="55"/>
      <c r="NBA95" s="55"/>
      <c r="NBB95" s="55"/>
      <c r="NBC95" s="55"/>
      <c r="NBD95" s="55"/>
      <c r="NBE95" s="55"/>
      <c r="NBF95" s="55"/>
      <c r="NBG95" s="55"/>
      <c r="NBH95" s="55"/>
      <c r="NBI95" s="55"/>
      <c r="NBJ95" s="55"/>
      <c r="NBK95" s="55"/>
      <c r="NBL95" s="55"/>
      <c r="NBM95" s="55"/>
      <c r="NBN95" s="55"/>
      <c r="NBO95" s="55"/>
      <c r="NBP95" s="55"/>
      <c r="NBQ95" s="55"/>
      <c r="NBR95" s="55"/>
      <c r="NBS95" s="55"/>
      <c r="NBT95" s="55"/>
      <c r="NBU95" s="55"/>
      <c r="NBV95" s="55"/>
      <c r="NBW95" s="55"/>
      <c r="NBX95" s="55"/>
      <c r="NBY95" s="55"/>
      <c r="NBZ95" s="55"/>
      <c r="NCA95" s="55"/>
      <c r="NCB95" s="55"/>
      <c r="NCC95" s="55"/>
      <c r="NCD95" s="55"/>
      <c r="NCE95" s="55"/>
      <c r="NCF95" s="55"/>
      <c r="NCG95" s="55"/>
      <c r="NCH95" s="55"/>
      <c r="NCI95" s="55"/>
      <c r="NCJ95" s="55"/>
      <c r="NCK95" s="55"/>
      <c r="NCL95" s="55"/>
      <c r="NCM95" s="55"/>
      <c r="NCN95" s="55"/>
      <c r="NCO95" s="55"/>
      <c r="NCP95" s="55"/>
      <c r="NCQ95" s="55"/>
      <c r="NCR95" s="55"/>
      <c r="NCS95" s="55"/>
      <c r="NCT95" s="55"/>
      <c r="NCU95" s="55"/>
      <c r="NCV95" s="55"/>
      <c r="NCW95" s="55"/>
      <c r="NCX95" s="55"/>
      <c r="NCY95" s="55"/>
      <c r="NCZ95" s="55"/>
      <c r="NDA95" s="55"/>
      <c r="NDB95" s="55"/>
      <c r="NDC95" s="55"/>
      <c r="NDD95" s="55"/>
      <c r="NDE95" s="55"/>
      <c r="NDF95" s="55"/>
      <c r="NDG95" s="55"/>
      <c r="NDH95" s="55"/>
      <c r="NDI95" s="55"/>
      <c r="NDJ95" s="55"/>
      <c r="NDK95" s="55"/>
      <c r="NDL95" s="55"/>
      <c r="NDM95" s="55"/>
      <c r="NDN95" s="55"/>
      <c r="NDO95" s="55"/>
      <c r="NDP95" s="55"/>
      <c r="NDQ95" s="55"/>
      <c r="NDR95" s="55"/>
      <c r="NDS95" s="55"/>
      <c r="NDT95" s="55"/>
      <c r="NDU95" s="55"/>
      <c r="NDV95" s="55"/>
      <c r="NDW95" s="55"/>
      <c r="NDX95" s="55"/>
      <c r="NDY95" s="55"/>
      <c r="NDZ95" s="55"/>
      <c r="NEA95" s="55"/>
      <c r="NEB95" s="55"/>
      <c r="NEC95" s="55"/>
      <c r="NED95" s="55"/>
      <c r="NEE95" s="55"/>
      <c r="NEF95" s="55"/>
      <c r="NEG95" s="55"/>
      <c r="NEH95" s="55"/>
      <c r="NEI95" s="55"/>
      <c r="NEJ95" s="55"/>
      <c r="NEK95" s="55"/>
      <c r="NEL95" s="55"/>
      <c r="NEM95" s="55"/>
      <c r="NEN95" s="55"/>
      <c r="NEO95" s="55"/>
      <c r="NEP95" s="55"/>
      <c r="NEQ95" s="55"/>
      <c r="NER95" s="55"/>
      <c r="NES95" s="55"/>
      <c r="NET95" s="55"/>
      <c r="NEU95" s="55"/>
      <c r="NEV95" s="55"/>
      <c r="NEW95" s="55"/>
      <c r="NEX95" s="55"/>
      <c r="NEY95" s="55"/>
      <c r="NEZ95" s="55"/>
      <c r="NFA95" s="55"/>
      <c r="NFB95" s="55"/>
      <c r="NFC95" s="55"/>
      <c r="NFD95" s="55"/>
      <c r="NFE95" s="55"/>
      <c r="NFF95" s="55"/>
      <c r="NFG95" s="55"/>
      <c r="NFH95" s="55"/>
      <c r="NFI95" s="55"/>
      <c r="NFJ95" s="55"/>
      <c r="NFK95" s="55"/>
      <c r="NFL95" s="55"/>
      <c r="NFM95" s="55"/>
      <c r="NFN95" s="55"/>
      <c r="NFO95" s="55"/>
      <c r="NFP95" s="55"/>
      <c r="NFQ95" s="55"/>
      <c r="NFR95" s="55"/>
      <c r="NFS95" s="55"/>
      <c r="NFT95" s="55"/>
      <c r="NFU95" s="55"/>
      <c r="NFV95" s="55"/>
      <c r="NFW95" s="55"/>
      <c r="NFX95" s="55"/>
      <c r="NFY95" s="55"/>
      <c r="NFZ95" s="55"/>
      <c r="NGA95" s="55"/>
      <c r="NGB95" s="55"/>
      <c r="NGC95" s="55"/>
      <c r="NGD95" s="55"/>
      <c r="NGE95" s="55"/>
      <c r="NGF95" s="55"/>
      <c r="NGG95" s="55"/>
      <c r="NGH95" s="55"/>
      <c r="NGI95" s="55"/>
      <c r="NGJ95" s="55"/>
      <c r="NGK95" s="55"/>
      <c r="NGL95" s="55"/>
      <c r="NGM95" s="55"/>
      <c r="NGN95" s="55"/>
      <c r="NGO95" s="55"/>
      <c r="NGP95" s="55"/>
      <c r="NGQ95" s="55"/>
      <c r="NGR95" s="55"/>
      <c r="NGS95" s="55"/>
      <c r="NGT95" s="55"/>
      <c r="NGU95" s="55"/>
      <c r="NGV95" s="55"/>
      <c r="NGW95" s="55"/>
      <c r="NGX95" s="55"/>
      <c r="NGY95" s="55"/>
      <c r="NGZ95" s="55"/>
      <c r="NHA95" s="55"/>
      <c r="NHB95" s="55"/>
      <c r="NHC95" s="55"/>
      <c r="NHD95" s="55"/>
      <c r="NHE95" s="55"/>
      <c r="NHF95" s="55"/>
      <c r="NHG95" s="55"/>
      <c r="NHH95" s="55"/>
      <c r="NHI95" s="55"/>
      <c r="NHJ95" s="55"/>
      <c r="NHK95" s="55"/>
      <c r="NHL95" s="55"/>
      <c r="NHM95" s="55"/>
      <c r="NHN95" s="55"/>
      <c r="NHO95" s="55"/>
      <c r="NHP95" s="55"/>
      <c r="NHQ95" s="55"/>
      <c r="NHR95" s="55"/>
      <c r="NHS95" s="55"/>
      <c r="NHT95" s="55"/>
      <c r="NHU95" s="55"/>
      <c r="NHV95" s="55"/>
      <c r="NHW95" s="55"/>
      <c r="NHX95" s="55"/>
      <c r="NHY95" s="55"/>
      <c r="NHZ95" s="55"/>
      <c r="NIA95" s="55"/>
      <c r="NIB95" s="55"/>
      <c r="NIC95" s="55"/>
      <c r="NID95" s="55"/>
      <c r="NIE95" s="55"/>
      <c r="NIF95" s="55"/>
      <c r="NIG95" s="55"/>
      <c r="NIH95" s="55"/>
      <c r="NII95" s="55"/>
      <c r="NIJ95" s="55"/>
      <c r="NIK95" s="55"/>
      <c r="NIL95" s="55"/>
      <c r="NIM95" s="55"/>
      <c r="NIN95" s="55"/>
      <c r="NIO95" s="55"/>
      <c r="NIP95" s="55"/>
      <c r="NIQ95" s="55"/>
      <c r="NIR95" s="55"/>
      <c r="NIS95" s="55"/>
      <c r="NIT95" s="55"/>
      <c r="NIU95" s="55"/>
      <c r="NIV95" s="55"/>
      <c r="NIW95" s="55"/>
      <c r="NIX95" s="55"/>
      <c r="NIY95" s="55"/>
      <c r="NIZ95" s="55"/>
      <c r="NJA95" s="55"/>
      <c r="NJB95" s="55"/>
      <c r="NJC95" s="55"/>
      <c r="NJD95" s="55"/>
      <c r="NJE95" s="55"/>
      <c r="NJF95" s="55"/>
      <c r="NJG95" s="55"/>
      <c r="NJH95" s="55"/>
      <c r="NJI95" s="55"/>
      <c r="NJJ95" s="55"/>
      <c r="NJK95" s="55"/>
      <c r="NJL95" s="55"/>
      <c r="NJM95" s="55"/>
      <c r="NJN95" s="55"/>
      <c r="NJO95" s="55"/>
      <c r="NJP95" s="55"/>
      <c r="NJQ95" s="55"/>
      <c r="NJR95" s="55"/>
      <c r="NJS95" s="55"/>
      <c r="NJT95" s="55"/>
      <c r="NJU95" s="55"/>
      <c r="NJV95" s="55"/>
      <c r="NJW95" s="55"/>
      <c r="NJX95" s="55"/>
      <c r="NJY95" s="55"/>
      <c r="NJZ95" s="55"/>
      <c r="NKA95" s="55"/>
      <c r="NKB95" s="55"/>
      <c r="NKC95" s="55"/>
      <c r="NKD95" s="55"/>
      <c r="NKE95" s="55"/>
      <c r="NKF95" s="55"/>
      <c r="NKG95" s="55"/>
      <c r="NKH95" s="55"/>
      <c r="NKI95" s="55"/>
      <c r="NKJ95" s="55"/>
      <c r="NKK95" s="55"/>
      <c r="NKL95" s="55"/>
      <c r="NKM95" s="55"/>
      <c r="NKN95" s="55"/>
      <c r="NKO95" s="55"/>
      <c r="NKP95" s="55"/>
      <c r="NKQ95" s="55"/>
      <c r="NKR95" s="55"/>
      <c r="NKS95" s="55"/>
      <c r="NKT95" s="55"/>
      <c r="NKU95" s="55"/>
      <c r="NKV95" s="55"/>
      <c r="NKW95" s="55"/>
      <c r="NKX95" s="55"/>
      <c r="NKY95" s="55"/>
      <c r="NKZ95" s="55"/>
      <c r="NLA95" s="55"/>
      <c r="NLB95" s="55"/>
      <c r="NLC95" s="55"/>
      <c r="NLD95" s="55"/>
      <c r="NLE95" s="55"/>
      <c r="NLF95" s="55"/>
      <c r="NLG95" s="55"/>
      <c r="NLH95" s="55"/>
      <c r="NLI95" s="55"/>
      <c r="NLJ95" s="55"/>
      <c r="NLK95" s="55"/>
      <c r="NLL95" s="55"/>
      <c r="NLM95" s="55"/>
      <c r="NLN95" s="55"/>
      <c r="NLO95" s="55"/>
      <c r="NLP95" s="55"/>
      <c r="NLQ95" s="55"/>
      <c r="NLR95" s="55"/>
      <c r="NLS95" s="55"/>
      <c r="NLT95" s="55"/>
      <c r="NLU95" s="55"/>
      <c r="NLV95" s="55"/>
      <c r="NLW95" s="55"/>
      <c r="NLX95" s="55"/>
      <c r="NLY95" s="55"/>
      <c r="NLZ95" s="55"/>
      <c r="NMA95" s="55"/>
      <c r="NMB95" s="55"/>
      <c r="NMC95" s="55"/>
      <c r="NMD95" s="55"/>
      <c r="NME95" s="55"/>
      <c r="NMF95" s="55"/>
      <c r="NMG95" s="55"/>
      <c r="NMH95" s="55"/>
      <c r="NMI95" s="55"/>
      <c r="NMJ95" s="55"/>
      <c r="NMK95" s="55"/>
      <c r="NML95" s="55"/>
      <c r="NMM95" s="55"/>
      <c r="NMN95" s="55"/>
      <c r="NMO95" s="55"/>
      <c r="NMP95" s="55"/>
      <c r="NMQ95" s="55"/>
      <c r="NMR95" s="55"/>
      <c r="NMS95" s="55"/>
      <c r="NMT95" s="55"/>
      <c r="NMU95" s="55"/>
      <c r="NMV95" s="55"/>
      <c r="NMW95" s="55"/>
      <c r="NMX95" s="55"/>
      <c r="NMY95" s="55"/>
      <c r="NMZ95" s="55"/>
      <c r="NNA95" s="55"/>
      <c r="NNB95" s="55"/>
      <c r="NNC95" s="55"/>
      <c r="NND95" s="55"/>
      <c r="NNE95" s="55"/>
      <c r="NNF95" s="55"/>
      <c r="NNG95" s="55"/>
      <c r="NNH95" s="55"/>
      <c r="NNI95" s="55"/>
      <c r="NNJ95" s="55"/>
      <c r="NNK95" s="55"/>
      <c r="NNL95" s="55"/>
      <c r="NNM95" s="55"/>
      <c r="NNN95" s="55"/>
      <c r="NNO95" s="55"/>
      <c r="NNP95" s="55"/>
      <c r="NNQ95" s="55"/>
      <c r="NNR95" s="55"/>
      <c r="NNS95" s="55"/>
      <c r="NNT95" s="55"/>
      <c r="NNU95" s="55"/>
      <c r="NNV95" s="55"/>
      <c r="NNW95" s="55"/>
      <c r="NNX95" s="55"/>
      <c r="NNY95" s="55"/>
      <c r="NNZ95" s="55"/>
      <c r="NOA95" s="55"/>
      <c r="NOB95" s="55"/>
      <c r="NOC95" s="55"/>
      <c r="NOD95" s="55"/>
      <c r="NOE95" s="55"/>
      <c r="NOF95" s="55"/>
      <c r="NOG95" s="55"/>
      <c r="NOH95" s="55"/>
      <c r="NOI95" s="55"/>
      <c r="NOJ95" s="55"/>
      <c r="NOK95" s="55"/>
      <c r="NOL95" s="55"/>
      <c r="NOM95" s="55"/>
      <c r="NON95" s="55"/>
      <c r="NOO95" s="55"/>
      <c r="NOP95" s="55"/>
      <c r="NOQ95" s="55"/>
      <c r="NOR95" s="55"/>
      <c r="NOS95" s="55"/>
      <c r="NOT95" s="55"/>
      <c r="NOU95" s="55"/>
      <c r="NOV95" s="55"/>
      <c r="NOW95" s="55"/>
      <c r="NOX95" s="55"/>
      <c r="NOY95" s="55"/>
      <c r="NOZ95" s="55"/>
      <c r="NPA95" s="55"/>
      <c r="NPB95" s="55"/>
      <c r="NPC95" s="55"/>
      <c r="NPD95" s="55"/>
      <c r="NPE95" s="55"/>
      <c r="NPF95" s="55"/>
      <c r="NPG95" s="55"/>
      <c r="NPH95" s="55"/>
      <c r="NPI95" s="55"/>
      <c r="NPJ95" s="55"/>
      <c r="NPK95" s="55"/>
      <c r="NPL95" s="55"/>
      <c r="NPM95" s="55"/>
      <c r="NPN95" s="55"/>
      <c r="NPO95" s="55"/>
      <c r="NPP95" s="55"/>
      <c r="NPQ95" s="55"/>
      <c r="NPR95" s="55"/>
      <c r="NPS95" s="55"/>
      <c r="NPT95" s="55"/>
      <c r="NPU95" s="55"/>
      <c r="NPV95" s="55"/>
      <c r="NPW95" s="55"/>
      <c r="NPX95" s="55"/>
      <c r="NPY95" s="55"/>
      <c r="NPZ95" s="55"/>
      <c r="NQA95" s="55"/>
      <c r="NQB95" s="55"/>
      <c r="NQC95" s="55"/>
      <c r="NQD95" s="55"/>
      <c r="NQE95" s="55"/>
      <c r="NQF95" s="55"/>
      <c r="NQG95" s="55"/>
      <c r="NQH95" s="55"/>
      <c r="NQI95" s="55"/>
      <c r="NQJ95" s="55"/>
      <c r="NQK95" s="55"/>
      <c r="NQL95" s="55"/>
      <c r="NQM95" s="55"/>
      <c r="NQN95" s="55"/>
      <c r="NQO95" s="55"/>
      <c r="NQP95" s="55"/>
      <c r="NQQ95" s="55"/>
      <c r="NQR95" s="55"/>
      <c r="NQS95" s="55"/>
      <c r="NQT95" s="55"/>
      <c r="NQU95" s="55"/>
      <c r="NQV95" s="55"/>
      <c r="NQW95" s="55"/>
      <c r="NQX95" s="55"/>
      <c r="NQY95" s="55"/>
      <c r="NQZ95" s="55"/>
      <c r="NRA95" s="55"/>
      <c r="NRB95" s="55"/>
      <c r="NRC95" s="55"/>
      <c r="NRD95" s="55"/>
      <c r="NRE95" s="55"/>
      <c r="NRF95" s="55"/>
      <c r="NRG95" s="55"/>
      <c r="NRH95" s="55"/>
      <c r="NRI95" s="55"/>
      <c r="NRJ95" s="55"/>
      <c r="NRK95" s="55"/>
      <c r="NRL95" s="55"/>
      <c r="NRM95" s="55"/>
      <c r="NRN95" s="55"/>
      <c r="NRO95" s="55"/>
      <c r="NRP95" s="55"/>
      <c r="NRQ95" s="55"/>
      <c r="NRR95" s="55"/>
      <c r="NRS95" s="55"/>
      <c r="NRT95" s="55"/>
      <c r="NRU95" s="55"/>
      <c r="NRV95" s="55"/>
      <c r="NRW95" s="55"/>
      <c r="NRX95" s="55"/>
      <c r="NRY95" s="55"/>
      <c r="NRZ95" s="55"/>
      <c r="NSA95" s="55"/>
      <c r="NSB95" s="55"/>
      <c r="NSC95" s="55"/>
      <c r="NSD95" s="55"/>
      <c r="NSE95" s="55"/>
      <c r="NSF95" s="55"/>
      <c r="NSG95" s="55"/>
      <c r="NSH95" s="55"/>
      <c r="NSI95" s="55"/>
      <c r="NSJ95" s="55"/>
      <c r="NSK95" s="55"/>
      <c r="NSL95" s="55"/>
      <c r="NSM95" s="55"/>
      <c r="NSN95" s="55"/>
      <c r="NSO95" s="55"/>
      <c r="NSP95" s="55"/>
      <c r="NSQ95" s="55"/>
      <c r="NSR95" s="55"/>
      <c r="NSS95" s="55"/>
      <c r="NST95" s="55"/>
      <c r="NSU95" s="55"/>
      <c r="NSV95" s="55"/>
      <c r="NSW95" s="55"/>
      <c r="NSX95" s="55"/>
      <c r="NSY95" s="55"/>
      <c r="NSZ95" s="55"/>
      <c r="NTA95" s="55"/>
      <c r="NTB95" s="55"/>
      <c r="NTC95" s="55"/>
      <c r="NTD95" s="55"/>
      <c r="NTE95" s="55"/>
      <c r="NTF95" s="55"/>
      <c r="NTG95" s="55"/>
      <c r="NTH95" s="55"/>
      <c r="NTI95" s="55"/>
      <c r="NTJ95" s="55"/>
      <c r="NTK95" s="55"/>
      <c r="NTL95" s="55"/>
      <c r="NTM95" s="55"/>
      <c r="NTN95" s="55"/>
      <c r="NTO95" s="55"/>
      <c r="NTP95" s="55"/>
      <c r="NTQ95" s="55"/>
      <c r="NTR95" s="55"/>
      <c r="NTS95" s="55"/>
      <c r="NTT95" s="55"/>
      <c r="NTU95" s="55"/>
      <c r="NTV95" s="55"/>
      <c r="NTW95" s="55"/>
      <c r="NTX95" s="55"/>
      <c r="NTY95" s="55"/>
      <c r="NTZ95" s="55"/>
      <c r="NUA95" s="55"/>
      <c r="NUB95" s="55"/>
      <c r="NUC95" s="55"/>
      <c r="NUD95" s="55"/>
      <c r="NUE95" s="55"/>
      <c r="NUF95" s="55"/>
      <c r="NUG95" s="55"/>
      <c r="NUH95" s="55"/>
      <c r="NUI95" s="55"/>
      <c r="NUJ95" s="55"/>
      <c r="NUK95" s="55"/>
      <c r="NUL95" s="55"/>
      <c r="NUM95" s="55"/>
      <c r="NUN95" s="55"/>
      <c r="NUO95" s="55"/>
      <c r="NUP95" s="55"/>
      <c r="NUQ95" s="55"/>
      <c r="NUR95" s="55"/>
      <c r="NUS95" s="55"/>
      <c r="NUT95" s="55"/>
      <c r="NUU95" s="55"/>
      <c r="NUV95" s="55"/>
      <c r="NUW95" s="55"/>
      <c r="NUX95" s="55"/>
      <c r="NUY95" s="55"/>
      <c r="NUZ95" s="55"/>
      <c r="NVA95" s="55"/>
      <c r="NVB95" s="55"/>
      <c r="NVC95" s="55"/>
      <c r="NVD95" s="55"/>
      <c r="NVE95" s="55"/>
      <c r="NVF95" s="55"/>
      <c r="NVG95" s="55"/>
      <c r="NVH95" s="55"/>
      <c r="NVI95" s="55"/>
      <c r="NVJ95" s="55"/>
      <c r="NVK95" s="55"/>
      <c r="NVL95" s="55"/>
      <c r="NVM95" s="55"/>
      <c r="NVN95" s="55"/>
      <c r="NVO95" s="55"/>
      <c r="NVP95" s="55"/>
      <c r="NVQ95" s="55"/>
      <c r="NVR95" s="55"/>
      <c r="NVS95" s="55"/>
      <c r="NVT95" s="55"/>
      <c r="NVU95" s="55"/>
      <c r="NVV95" s="55"/>
      <c r="NVW95" s="55"/>
      <c r="NVX95" s="55"/>
      <c r="NVY95" s="55"/>
      <c r="NVZ95" s="55"/>
      <c r="NWA95" s="55"/>
      <c r="NWB95" s="55"/>
      <c r="NWC95" s="55"/>
      <c r="NWD95" s="55"/>
      <c r="NWE95" s="55"/>
      <c r="NWF95" s="55"/>
      <c r="NWG95" s="55"/>
      <c r="NWH95" s="55"/>
      <c r="NWI95" s="55"/>
      <c r="NWJ95" s="55"/>
      <c r="NWK95" s="55"/>
      <c r="NWL95" s="55"/>
      <c r="NWM95" s="55"/>
      <c r="NWN95" s="55"/>
      <c r="NWO95" s="55"/>
      <c r="NWP95" s="55"/>
      <c r="NWQ95" s="55"/>
      <c r="NWR95" s="55"/>
      <c r="NWS95" s="55"/>
      <c r="NWT95" s="55"/>
      <c r="NWU95" s="55"/>
      <c r="NWV95" s="55"/>
      <c r="NWW95" s="55"/>
      <c r="NWX95" s="55"/>
      <c r="NWY95" s="55"/>
      <c r="NWZ95" s="55"/>
      <c r="NXA95" s="55"/>
      <c r="NXB95" s="55"/>
      <c r="NXC95" s="55"/>
      <c r="NXD95" s="55"/>
      <c r="NXE95" s="55"/>
      <c r="NXF95" s="55"/>
      <c r="NXG95" s="55"/>
      <c r="NXH95" s="55"/>
      <c r="NXI95" s="55"/>
      <c r="NXJ95" s="55"/>
      <c r="NXK95" s="55"/>
      <c r="NXL95" s="55"/>
      <c r="NXM95" s="55"/>
      <c r="NXN95" s="55"/>
      <c r="NXO95" s="55"/>
      <c r="NXP95" s="55"/>
      <c r="NXQ95" s="55"/>
      <c r="NXR95" s="55"/>
      <c r="NXS95" s="55"/>
      <c r="NXT95" s="55"/>
      <c r="NXU95" s="55"/>
      <c r="NXV95" s="55"/>
      <c r="NXW95" s="55"/>
      <c r="NXX95" s="55"/>
      <c r="NXY95" s="55"/>
      <c r="NXZ95" s="55"/>
      <c r="NYA95" s="55"/>
      <c r="NYB95" s="55"/>
      <c r="NYC95" s="55"/>
      <c r="NYD95" s="55"/>
      <c r="NYE95" s="55"/>
      <c r="NYF95" s="55"/>
      <c r="NYG95" s="55"/>
      <c r="NYH95" s="55"/>
      <c r="NYI95" s="55"/>
      <c r="NYJ95" s="55"/>
      <c r="NYK95" s="55"/>
      <c r="NYL95" s="55"/>
      <c r="NYM95" s="55"/>
      <c r="NYN95" s="55"/>
      <c r="NYO95" s="55"/>
      <c r="NYP95" s="55"/>
      <c r="NYQ95" s="55"/>
      <c r="NYR95" s="55"/>
      <c r="NYS95" s="55"/>
      <c r="NYT95" s="55"/>
      <c r="NYU95" s="55"/>
      <c r="NYV95" s="55"/>
      <c r="NYW95" s="55"/>
      <c r="NYX95" s="55"/>
      <c r="NYY95" s="55"/>
      <c r="NYZ95" s="55"/>
      <c r="NZA95" s="55"/>
      <c r="NZB95" s="55"/>
      <c r="NZC95" s="55"/>
      <c r="NZD95" s="55"/>
      <c r="NZE95" s="55"/>
      <c r="NZF95" s="55"/>
      <c r="NZG95" s="55"/>
      <c r="NZH95" s="55"/>
      <c r="NZI95" s="55"/>
      <c r="NZJ95" s="55"/>
      <c r="NZK95" s="55"/>
      <c r="NZL95" s="55"/>
      <c r="NZM95" s="55"/>
      <c r="NZN95" s="55"/>
      <c r="NZO95" s="55"/>
      <c r="NZP95" s="55"/>
      <c r="NZQ95" s="55"/>
      <c r="NZR95" s="55"/>
      <c r="NZS95" s="55"/>
      <c r="NZT95" s="55"/>
      <c r="NZU95" s="55"/>
      <c r="NZV95" s="55"/>
      <c r="NZW95" s="55"/>
      <c r="NZX95" s="55"/>
      <c r="NZY95" s="55"/>
      <c r="NZZ95" s="55"/>
      <c r="OAA95" s="55"/>
      <c r="OAB95" s="55"/>
      <c r="OAC95" s="55"/>
      <c r="OAD95" s="55"/>
      <c r="OAE95" s="55"/>
      <c r="OAF95" s="55"/>
      <c r="OAG95" s="55"/>
      <c r="OAH95" s="55"/>
      <c r="OAI95" s="55"/>
      <c r="OAJ95" s="55"/>
      <c r="OAK95" s="55"/>
      <c r="OAL95" s="55"/>
      <c r="OAM95" s="55"/>
      <c r="OAN95" s="55"/>
      <c r="OAO95" s="55"/>
      <c r="OAP95" s="55"/>
      <c r="OAQ95" s="55"/>
      <c r="OAR95" s="55"/>
      <c r="OAS95" s="55"/>
      <c r="OAT95" s="55"/>
      <c r="OAU95" s="55"/>
      <c r="OAV95" s="55"/>
      <c r="OAW95" s="55"/>
      <c r="OAX95" s="55"/>
      <c r="OAY95" s="55"/>
      <c r="OAZ95" s="55"/>
      <c r="OBA95" s="55"/>
      <c r="OBB95" s="55"/>
      <c r="OBC95" s="55"/>
      <c r="OBD95" s="55"/>
      <c r="OBE95" s="55"/>
      <c r="OBF95" s="55"/>
      <c r="OBG95" s="55"/>
      <c r="OBH95" s="55"/>
      <c r="OBI95" s="55"/>
      <c r="OBJ95" s="55"/>
      <c r="OBK95" s="55"/>
      <c r="OBL95" s="55"/>
      <c r="OBM95" s="55"/>
      <c r="OBN95" s="55"/>
      <c r="OBO95" s="55"/>
      <c r="OBP95" s="55"/>
      <c r="OBQ95" s="55"/>
      <c r="OBR95" s="55"/>
      <c r="OBS95" s="55"/>
      <c r="OBT95" s="55"/>
      <c r="OBU95" s="55"/>
      <c r="OBV95" s="55"/>
      <c r="OBW95" s="55"/>
      <c r="OBX95" s="55"/>
      <c r="OBY95" s="55"/>
      <c r="OBZ95" s="55"/>
      <c r="OCA95" s="55"/>
      <c r="OCB95" s="55"/>
      <c r="OCC95" s="55"/>
      <c r="OCD95" s="55"/>
      <c r="OCE95" s="55"/>
      <c r="OCF95" s="55"/>
      <c r="OCG95" s="55"/>
      <c r="OCH95" s="55"/>
      <c r="OCI95" s="55"/>
      <c r="OCJ95" s="55"/>
      <c r="OCK95" s="55"/>
      <c r="OCL95" s="55"/>
      <c r="OCM95" s="55"/>
      <c r="OCN95" s="55"/>
      <c r="OCO95" s="55"/>
      <c r="OCP95" s="55"/>
      <c r="OCQ95" s="55"/>
      <c r="OCR95" s="55"/>
      <c r="OCS95" s="55"/>
      <c r="OCT95" s="55"/>
      <c r="OCU95" s="55"/>
      <c r="OCV95" s="55"/>
      <c r="OCW95" s="55"/>
      <c r="OCX95" s="55"/>
      <c r="OCY95" s="55"/>
      <c r="OCZ95" s="55"/>
      <c r="ODA95" s="55"/>
      <c r="ODB95" s="55"/>
      <c r="ODC95" s="55"/>
      <c r="ODD95" s="55"/>
      <c r="ODE95" s="55"/>
      <c r="ODF95" s="55"/>
      <c r="ODG95" s="55"/>
      <c r="ODH95" s="55"/>
      <c r="ODI95" s="55"/>
      <c r="ODJ95" s="55"/>
      <c r="ODK95" s="55"/>
      <c r="ODL95" s="55"/>
      <c r="ODM95" s="55"/>
      <c r="ODN95" s="55"/>
      <c r="ODO95" s="55"/>
      <c r="ODP95" s="55"/>
      <c r="ODQ95" s="55"/>
      <c r="ODR95" s="55"/>
      <c r="ODS95" s="55"/>
      <c r="ODT95" s="55"/>
      <c r="ODU95" s="55"/>
      <c r="ODV95" s="55"/>
      <c r="ODW95" s="55"/>
      <c r="ODX95" s="55"/>
      <c r="ODY95" s="55"/>
      <c r="ODZ95" s="55"/>
      <c r="OEA95" s="55"/>
      <c r="OEB95" s="55"/>
      <c r="OEC95" s="55"/>
      <c r="OED95" s="55"/>
      <c r="OEE95" s="55"/>
      <c r="OEF95" s="55"/>
      <c r="OEG95" s="55"/>
      <c r="OEH95" s="55"/>
      <c r="OEI95" s="55"/>
      <c r="OEJ95" s="55"/>
      <c r="OEK95" s="55"/>
      <c r="OEL95" s="55"/>
      <c r="OEM95" s="55"/>
      <c r="OEN95" s="55"/>
      <c r="OEO95" s="55"/>
      <c r="OEP95" s="55"/>
      <c r="OEQ95" s="55"/>
      <c r="OER95" s="55"/>
      <c r="OES95" s="55"/>
      <c r="OET95" s="55"/>
      <c r="OEU95" s="55"/>
      <c r="OEV95" s="55"/>
      <c r="OEW95" s="55"/>
      <c r="OEX95" s="55"/>
      <c r="OEY95" s="55"/>
      <c r="OEZ95" s="55"/>
      <c r="OFA95" s="55"/>
      <c r="OFB95" s="55"/>
      <c r="OFC95" s="55"/>
      <c r="OFD95" s="55"/>
      <c r="OFE95" s="55"/>
      <c r="OFF95" s="55"/>
      <c r="OFG95" s="55"/>
      <c r="OFH95" s="55"/>
      <c r="OFI95" s="55"/>
      <c r="OFJ95" s="55"/>
      <c r="OFK95" s="55"/>
      <c r="OFL95" s="55"/>
      <c r="OFM95" s="55"/>
      <c r="OFN95" s="55"/>
      <c r="OFO95" s="55"/>
      <c r="OFP95" s="55"/>
      <c r="OFQ95" s="55"/>
      <c r="OFR95" s="55"/>
      <c r="OFS95" s="55"/>
      <c r="OFT95" s="55"/>
      <c r="OFU95" s="55"/>
      <c r="OFV95" s="55"/>
      <c r="OFW95" s="55"/>
      <c r="OFX95" s="55"/>
      <c r="OFY95" s="55"/>
      <c r="OFZ95" s="55"/>
      <c r="OGA95" s="55"/>
      <c r="OGB95" s="55"/>
      <c r="OGC95" s="55"/>
      <c r="OGD95" s="55"/>
      <c r="OGE95" s="55"/>
      <c r="OGF95" s="55"/>
      <c r="OGG95" s="55"/>
      <c r="OGH95" s="55"/>
      <c r="OGI95" s="55"/>
      <c r="OGJ95" s="55"/>
      <c r="OGK95" s="55"/>
      <c r="OGL95" s="55"/>
      <c r="OGM95" s="55"/>
      <c r="OGN95" s="55"/>
      <c r="OGO95" s="55"/>
      <c r="OGP95" s="55"/>
      <c r="OGQ95" s="55"/>
      <c r="OGR95" s="55"/>
      <c r="OGS95" s="55"/>
      <c r="OGT95" s="55"/>
      <c r="OGU95" s="55"/>
      <c r="OGV95" s="55"/>
      <c r="OGW95" s="55"/>
      <c r="OGX95" s="55"/>
      <c r="OGY95" s="55"/>
      <c r="OGZ95" s="55"/>
      <c r="OHA95" s="55"/>
      <c r="OHB95" s="55"/>
      <c r="OHC95" s="55"/>
      <c r="OHD95" s="55"/>
      <c r="OHE95" s="55"/>
      <c r="OHF95" s="55"/>
      <c r="OHG95" s="55"/>
      <c r="OHH95" s="55"/>
      <c r="OHI95" s="55"/>
      <c r="OHJ95" s="55"/>
      <c r="OHK95" s="55"/>
      <c r="OHL95" s="55"/>
      <c r="OHM95" s="55"/>
      <c r="OHN95" s="55"/>
      <c r="OHO95" s="55"/>
      <c r="OHP95" s="55"/>
      <c r="OHQ95" s="55"/>
      <c r="OHR95" s="55"/>
      <c r="OHS95" s="55"/>
      <c r="OHT95" s="55"/>
      <c r="OHU95" s="55"/>
      <c r="OHV95" s="55"/>
      <c r="OHW95" s="55"/>
      <c r="OHX95" s="55"/>
      <c r="OHY95" s="55"/>
      <c r="OHZ95" s="55"/>
      <c r="OIA95" s="55"/>
      <c r="OIB95" s="55"/>
      <c r="OIC95" s="55"/>
      <c r="OID95" s="55"/>
      <c r="OIE95" s="55"/>
      <c r="OIF95" s="55"/>
      <c r="OIG95" s="55"/>
      <c r="OIH95" s="55"/>
      <c r="OII95" s="55"/>
      <c r="OIJ95" s="55"/>
      <c r="OIK95" s="55"/>
      <c r="OIL95" s="55"/>
      <c r="OIM95" s="55"/>
      <c r="OIN95" s="55"/>
      <c r="OIO95" s="55"/>
      <c r="OIP95" s="55"/>
      <c r="OIQ95" s="55"/>
      <c r="OIR95" s="55"/>
      <c r="OIS95" s="55"/>
      <c r="OIT95" s="55"/>
      <c r="OIU95" s="55"/>
      <c r="OIV95" s="55"/>
      <c r="OIW95" s="55"/>
      <c r="OIX95" s="55"/>
      <c r="OIY95" s="55"/>
      <c r="OIZ95" s="55"/>
      <c r="OJA95" s="55"/>
      <c r="OJB95" s="55"/>
      <c r="OJC95" s="55"/>
      <c r="OJD95" s="55"/>
      <c r="OJE95" s="55"/>
      <c r="OJF95" s="55"/>
      <c r="OJG95" s="55"/>
      <c r="OJH95" s="55"/>
      <c r="OJI95" s="55"/>
      <c r="OJJ95" s="55"/>
      <c r="OJK95" s="55"/>
      <c r="OJL95" s="55"/>
      <c r="OJM95" s="55"/>
      <c r="OJN95" s="55"/>
      <c r="OJO95" s="55"/>
      <c r="OJP95" s="55"/>
      <c r="OJQ95" s="55"/>
      <c r="OJR95" s="55"/>
      <c r="OJS95" s="55"/>
      <c r="OJT95" s="55"/>
      <c r="OJU95" s="55"/>
      <c r="OJV95" s="55"/>
      <c r="OJW95" s="55"/>
      <c r="OJX95" s="55"/>
      <c r="OJY95" s="55"/>
      <c r="OJZ95" s="55"/>
      <c r="OKA95" s="55"/>
      <c r="OKB95" s="55"/>
      <c r="OKC95" s="55"/>
      <c r="OKD95" s="55"/>
      <c r="OKE95" s="55"/>
      <c r="OKF95" s="55"/>
      <c r="OKG95" s="55"/>
      <c r="OKH95" s="55"/>
      <c r="OKI95" s="55"/>
      <c r="OKJ95" s="55"/>
      <c r="OKK95" s="55"/>
      <c r="OKL95" s="55"/>
      <c r="OKM95" s="55"/>
      <c r="OKN95" s="55"/>
      <c r="OKO95" s="55"/>
      <c r="OKP95" s="55"/>
      <c r="OKQ95" s="55"/>
      <c r="OKR95" s="55"/>
      <c r="OKS95" s="55"/>
      <c r="OKT95" s="55"/>
      <c r="OKU95" s="55"/>
      <c r="OKV95" s="55"/>
      <c r="OKW95" s="55"/>
      <c r="OKX95" s="55"/>
      <c r="OKY95" s="55"/>
      <c r="OKZ95" s="55"/>
      <c r="OLA95" s="55"/>
      <c r="OLB95" s="55"/>
      <c r="OLC95" s="55"/>
      <c r="OLD95" s="55"/>
      <c r="OLE95" s="55"/>
      <c r="OLF95" s="55"/>
      <c r="OLG95" s="55"/>
      <c r="OLH95" s="55"/>
      <c r="OLI95" s="55"/>
      <c r="OLJ95" s="55"/>
      <c r="OLK95" s="55"/>
      <c r="OLL95" s="55"/>
      <c r="OLM95" s="55"/>
      <c r="OLN95" s="55"/>
      <c r="OLO95" s="55"/>
      <c r="OLP95" s="55"/>
      <c r="OLQ95" s="55"/>
      <c r="OLR95" s="55"/>
      <c r="OLS95" s="55"/>
      <c r="OLT95" s="55"/>
      <c r="OLU95" s="55"/>
      <c r="OLV95" s="55"/>
      <c r="OLW95" s="55"/>
      <c r="OLX95" s="55"/>
      <c r="OLY95" s="55"/>
      <c r="OLZ95" s="55"/>
      <c r="OMA95" s="55"/>
      <c r="OMB95" s="55"/>
      <c r="OMC95" s="55"/>
      <c r="OMD95" s="55"/>
      <c r="OME95" s="55"/>
      <c r="OMF95" s="55"/>
      <c r="OMG95" s="55"/>
      <c r="OMH95" s="55"/>
      <c r="OMI95" s="55"/>
      <c r="OMJ95" s="55"/>
      <c r="OMK95" s="55"/>
      <c r="OML95" s="55"/>
      <c r="OMM95" s="55"/>
      <c r="OMN95" s="55"/>
      <c r="OMO95" s="55"/>
      <c r="OMP95" s="55"/>
      <c r="OMQ95" s="55"/>
      <c r="OMR95" s="55"/>
      <c r="OMS95" s="55"/>
      <c r="OMT95" s="55"/>
      <c r="OMU95" s="55"/>
      <c r="OMV95" s="55"/>
      <c r="OMW95" s="55"/>
      <c r="OMX95" s="55"/>
      <c r="OMY95" s="55"/>
      <c r="OMZ95" s="55"/>
      <c r="ONA95" s="55"/>
      <c r="ONB95" s="55"/>
      <c r="ONC95" s="55"/>
      <c r="OND95" s="55"/>
      <c r="ONE95" s="55"/>
      <c r="ONF95" s="55"/>
      <c r="ONG95" s="55"/>
      <c r="ONH95" s="55"/>
      <c r="ONI95" s="55"/>
      <c r="ONJ95" s="55"/>
      <c r="ONK95" s="55"/>
      <c r="ONL95" s="55"/>
      <c r="ONM95" s="55"/>
      <c r="ONN95" s="55"/>
      <c r="ONO95" s="55"/>
      <c r="ONP95" s="55"/>
      <c r="ONQ95" s="55"/>
      <c r="ONR95" s="55"/>
      <c r="ONS95" s="55"/>
      <c r="ONT95" s="55"/>
      <c r="ONU95" s="55"/>
      <c r="ONV95" s="55"/>
      <c r="ONW95" s="55"/>
      <c r="ONX95" s="55"/>
      <c r="ONY95" s="55"/>
      <c r="ONZ95" s="55"/>
      <c r="OOA95" s="55"/>
      <c r="OOB95" s="55"/>
      <c r="OOC95" s="55"/>
      <c r="OOD95" s="55"/>
      <c r="OOE95" s="55"/>
      <c r="OOF95" s="55"/>
      <c r="OOG95" s="55"/>
      <c r="OOH95" s="55"/>
      <c r="OOI95" s="55"/>
      <c r="OOJ95" s="55"/>
      <c r="OOK95" s="55"/>
      <c r="OOL95" s="55"/>
      <c r="OOM95" s="55"/>
      <c r="OON95" s="55"/>
      <c r="OOO95" s="55"/>
      <c r="OOP95" s="55"/>
      <c r="OOQ95" s="55"/>
      <c r="OOR95" s="55"/>
      <c r="OOS95" s="55"/>
      <c r="OOT95" s="55"/>
      <c r="OOU95" s="55"/>
      <c r="OOV95" s="55"/>
      <c r="OOW95" s="55"/>
      <c r="OOX95" s="55"/>
      <c r="OOY95" s="55"/>
      <c r="OOZ95" s="55"/>
      <c r="OPA95" s="55"/>
      <c r="OPB95" s="55"/>
      <c r="OPC95" s="55"/>
      <c r="OPD95" s="55"/>
      <c r="OPE95" s="55"/>
      <c r="OPF95" s="55"/>
      <c r="OPG95" s="55"/>
      <c r="OPH95" s="55"/>
      <c r="OPI95" s="55"/>
      <c r="OPJ95" s="55"/>
      <c r="OPK95" s="55"/>
      <c r="OPL95" s="55"/>
      <c r="OPM95" s="55"/>
      <c r="OPN95" s="55"/>
      <c r="OPO95" s="55"/>
      <c r="OPP95" s="55"/>
      <c r="OPQ95" s="55"/>
      <c r="OPR95" s="55"/>
      <c r="OPS95" s="55"/>
      <c r="OPT95" s="55"/>
      <c r="OPU95" s="55"/>
      <c r="OPV95" s="55"/>
      <c r="OPW95" s="55"/>
      <c r="OPX95" s="55"/>
      <c r="OPY95" s="55"/>
      <c r="OPZ95" s="55"/>
      <c r="OQA95" s="55"/>
      <c r="OQB95" s="55"/>
      <c r="OQC95" s="55"/>
      <c r="OQD95" s="55"/>
      <c r="OQE95" s="55"/>
      <c r="OQF95" s="55"/>
      <c r="OQG95" s="55"/>
      <c r="OQH95" s="55"/>
      <c r="OQI95" s="55"/>
      <c r="OQJ95" s="55"/>
      <c r="OQK95" s="55"/>
      <c r="OQL95" s="55"/>
      <c r="OQM95" s="55"/>
      <c r="OQN95" s="55"/>
      <c r="OQO95" s="55"/>
      <c r="OQP95" s="55"/>
      <c r="OQQ95" s="55"/>
      <c r="OQR95" s="55"/>
      <c r="OQS95" s="55"/>
      <c r="OQT95" s="55"/>
      <c r="OQU95" s="55"/>
      <c r="OQV95" s="55"/>
      <c r="OQW95" s="55"/>
      <c r="OQX95" s="55"/>
      <c r="OQY95" s="55"/>
      <c r="OQZ95" s="55"/>
      <c r="ORA95" s="55"/>
      <c r="ORB95" s="55"/>
      <c r="ORC95" s="55"/>
      <c r="ORD95" s="55"/>
      <c r="ORE95" s="55"/>
      <c r="ORF95" s="55"/>
      <c r="ORG95" s="55"/>
      <c r="ORH95" s="55"/>
      <c r="ORI95" s="55"/>
      <c r="ORJ95" s="55"/>
      <c r="ORK95" s="55"/>
      <c r="ORL95" s="55"/>
      <c r="ORM95" s="55"/>
      <c r="ORN95" s="55"/>
      <c r="ORO95" s="55"/>
      <c r="ORP95" s="55"/>
      <c r="ORQ95" s="55"/>
      <c r="ORR95" s="55"/>
      <c r="ORS95" s="55"/>
      <c r="ORT95" s="55"/>
      <c r="ORU95" s="55"/>
      <c r="ORV95" s="55"/>
      <c r="ORW95" s="55"/>
      <c r="ORX95" s="55"/>
      <c r="ORY95" s="55"/>
      <c r="ORZ95" s="55"/>
      <c r="OSA95" s="55"/>
      <c r="OSB95" s="55"/>
      <c r="OSC95" s="55"/>
      <c r="OSD95" s="55"/>
      <c r="OSE95" s="55"/>
      <c r="OSF95" s="55"/>
      <c r="OSG95" s="55"/>
      <c r="OSH95" s="55"/>
      <c r="OSI95" s="55"/>
      <c r="OSJ95" s="55"/>
      <c r="OSK95" s="55"/>
      <c r="OSL95" s="55"/>
      <c r="OSM95" s="55"/>
      <c r="OSN95" s="55"/>
      <c r="OSO95" s="55"/>
      <c r="OSP95" s="55"/>
      <c r="OSQ95" s="55"/>
      <c r="OSR95" s="55"/>
      <c r="OSS95" s="55"/>
      <c r="OST95" s="55"/>
      <c r="OSU95" s="55"/>
      <c r="OSV95" s="55"/>
      <c r="OSW95" s="55"/>
      <c r="OSX95" s="55"/>
      <c r="OSY95" s="55"/>
      <c r="OSZ95" s="55"/>
      <c r="OTA95" s="55"/>
      <c r="OTB95" s="55"/>
      <c r="OTC95" s="55"/>
      <c r="OTD95" s="55"/>
      <c r="OTE95" s="55"/>
      <c r="OTF95" s="55"/>
      <c r="OTG95" s="55"/>
      <c r="OTH95" s="55"/>
      <c r="OTI95" s="55"/>
      <c r="OTJ95" s="55"/>
      <c r="OTK95" s="55"/>
      <c r="OTL95" s="55"/>
      <c r="OTM95" s="55"/>
      <c r="OTN95" s="55"/>
      <c r="OTO95" s="55"/>
      <c r="OTP95" s="55"/>
      <c r="OTQ95" s="55"/>
      <c r="OTR95" s="55"/>
      <c r="OTS95" s="55"/>
      <c r="OTT95" s="55"/>
      <c r="OTU95" s="55"/>
      <c r="OTV95" s="55"/>
      <c r="OTW95" s="55"/>
      <c r="OTX95" s="55"/>
      <c r="OTY95" s="55"/>
      <c r="OTZ95" s="55"/>
      <c r="OUA95" s="55"/>
      <c r="OUB95" s="55"/>
      <c r="OUC95" s="55"/>
      <c r="OUD95" s="55"/>
      <c r="OUE95" s="55"/>
      <c r="OUF95" s="55"/>
      <c r="OUG95" s="55"/>
      <c r="OUH95" s="55"/>
      <c r="OUI95" s="55"/>
      <c r="OUJ95" s="55"/>
      <c r="OUK95" s="55"/>
      <c r="OUL95" s="55"/>
      <c r="OUM95" s="55"/>
      <c r="OUN95" s="55"/>
      <c r="OUO95" s="55"/>
      <c r="OUP95" s="55"/>
      <c r="OUQ95" s="55"/>
      <c r="OUR95" s="55"/>
      <c r="OUS95" s="55"/>
      <c r="OUT95" s="55"/>
      <c r="OUU95" s="55"/>
      <c r="OUV95" s="55"/>
      <c r="OUW95" s="55"/>
      <c r="OUX95" s="55"/>
      <c r="OUY95" s="55"/>
      <c r="OUZ95" s="55"/>
      <c r="OVA95" s="55"/>
      <c r="OVB95" s="55"/>
      <c r="OVC95" s="55"/>
      <c r="OVD95" s="55"/>
      <c r="OVE95" s="55"/>
      <c r="OVF95" s="55"/>
      <c r="OVG95" s="55"/>
      <c r="OVH95" s="55"/>
      <c r="OVI95" s="55"/>
      <c r="OVJ95" s="55"/>
      <c r="OVK95" s="55"/>
      <c r="OVL95" s="55"/>
      <c r="OVM95" s="55"/>
      <c r="OVN95" s="55"/>
      <c r="OVO95" s="55"/>
      <c r="OVP95" s="55"/>
      <c r="OVQ95" s="55"/>
      <c r="OVR95" s="55"/>
      <c r="OVS95" s="55"/>
      <c r="OVT95" s="55"/>
      <c r="OVU95" s="55"/>
      <c r="OVV95" s="55"/>
      <c r="OVW95" s="55"/>
      <c r="OVX95" s="55"/>
      <c r="OVY95" s="55"/>
      <c r="OVZ95" s="55"/>
      <c r="OWA95" s="55"/>
      <c r="OWB95" s="55"/>
      <c r="OWC95" s="55"/>
      <c r="OWD95" s="55"/>
      <c r="OWE95" s="55"/>
      <c r="OWF95" s="55"/>
      <c r="OWG95" s="55"/>
      <c r="OWH95" s="55"/>
      <c r="OWI95" s="55"/>
      <c r="OWJ95" s="55"/>
      <c r="OWK95" s="55"/>
      <c r="OWL95" s="55"/>
      <c r="OWM95" s="55"/>
      <c r="OWN95" s="55"/>
      <c r="OWO95" s="55"/>
      <c r="OWP95" s="55"/>
      <c r="OWQ95" s="55"/>
      <c r="OWR95" s="55"/>
      <c r="OWS95" s="55"/>
      <c r="OWT95" s="55"/>
      <c r="OWU95" s="55"/>
      <c r="OWV95" s="55"/>
      <c r="OWW95" s="55"/>
      <c r="OWX95" s="55"/>
      <c r="OWY95" s="55"/>
      <c r="OWZ95" s="55"/>
      <c r="OXA95" s="55"/>
      <c r="OXB95" s="55"/>
      <c r="OXC95" s="55"/>
      <c r="OXD95" s="55"/>
      <c r="OXE95" s="55"/>
      <c r="OXF95" s="55"/>
      <c r="OXG95" s="55"/>
      <c r="OXH95" s="55"/>
      <c r="OXI95" s="55"/>
      <c r="OXJ95" s="55"/>
      <c r="OXK95" s="55"/>
      <c r="OXL95" s="55"/>
      <c r="OXM95" s="55"/>
      <c r="OXN95" s="55"/>
      <c r="OXO95" s="55"/>
      <c r="OXP95" s="55"/>
      <c r="OXQ95" s="55"/>
      <c r="OXR95" s="55"/>
      <c r="OXS95" s="55"/>
      <c r="OXT95" s="55"/>
      <c r="OXU95" s="55"/>
      <c r="OXV95" s="55"/>
      <c r="OXW95" s="55"/>
      <c r="OXX95" s="55"/>
      <c r="OXY95" s="55"/>
      <c r="OXZ95" s="55"/>
      <c r="OYA95" s="55"/>
      <c r="OYB95" s="55"/>
      <c r="OYC95" s="55"/>
      <c r="OYD95" s="55"/>
      <c r="OYE95" s="55"/>
      <c r="OYF95" s="55"/>
      <c r="OYG95" s="55"/>
      <c r="OYH95" s="55"/>
      <c r="OYI95" s="55"/>
      <c r="OYJ95" s="55"/>
      <c r="OYK95" s="55"/>
      <c r="OYL95" s="55"/>
      <c r="OYM95" s="55"/>
      <c r="OYN95" s="55"/>
      <c r="OYO95" s="55"/>
      <c r="OYP95" s="55"/>
      <c r="OYQ95" s="55"/>
      <c r="OYR95" s="55"/>
      <c r="OYS95" s="55"/>
      <c r="OYT95" s="55"/>
      <c r="OYU95" s="55"/>
      <c r="OYV95" s="55"/>
      <c r="OYW95" s="55"/>
      <c r="OYX95" s="55"/>
      <c r="OYY95" s="55"/>
      <c r="OYZ95" s="55"/>
      <c r="OZA95" s="55"/>
      <c r="OZB95" s="55"/>
      <c r="OZC95" s="55"/>
      <c r="OZD95" s="55"/>
      <c r="OZE95" s="55"/>
      <c r="OZF95" s="55"/>
      <c r="OZG95" s="55"/>
      <c r="OZH95" s="55"/>
      <c r="OZI95" s="55"/>
      <c r="OZJ95" s="55"/>
      <c r="OZK95" s="55"/>
      <c r="OZL95" s="55"/>
      <c r="OZM95" s="55"/>
      <c r="OZN95" s="55"/>
      <c r="OZO95" s="55"/>
      <c r="OZP95" s="55"/>
      <c r="OZQ95" s="55"/>
      <c r="OZR95" s="55"/>
      <c r="OZS95" s="55"/>
      <c r="OZT95" s="55"/>
      <c r="OZU95" s="55"/>
      <c r="OZV95" s="55"/>
      <c r="OZW95" s="55"/>
      <c r="OZX95" s="55"/>
      <c r="OZY95" s="55"/>
      <c r="OZZ95" s="55"/>
      <c r="PAA95" s="55"/>
      <c r="PAB95" s="55"/>
      <c r="PAC95" s="55"/>
      <c r="PAD95" s="55"/>
      <c r="PAE95" s="55"/>
      <c r="PAF95" s="55"/>
      <c r="PAG95" s="55"/>
      <c r="PAH95" s="55"/>
      <c r="PAI95" s="55"/>
      <c r="PAJ95" s="55"/>
      <c r="PAK95" s="55"/>
      <c r="PAL95" s="55"/>
      <c r="PAM95" s="55"/>
      <c r="PAN95" s="55"/>
      <c r="PAO95" s="55"/>
      <c r="PAP95" s="55"/>
      <c r="PAQ95" s="55"/>
      <c r="PAR95" s="55"/>
      <c r="PAS95" s="55"/>
      <c r="PAT95" s="55"/>
      <c r="PAU95" s="55"/>
      <c r="PAV95" s="55"/>
      <c r="PAW95" s="55"/>
      <c r="PAX95" s="55"/>
      <c r="PAY95" s="55"/>
      <c r="PAZ95" s="55"/>
      <c r="PBA95" s="55"/>
      <c r="PBB95" s="55"/>
      <c r="PBC95" s="55"/>
      <c r="PBD95" s="55"/>
      <c r="PBE95" s="55"/>
      <c r="PBF95" s="55"/>
      <c r="PBG95" s="55"/>
      <c r="PBH95" s="55"/>
      <c r="PBI95" s="55"/>
      <c r="PBJ95" s="55"/>
      <c r="PBK95" s="55"/>
      <c r="PBL95" s="55"/>
      <c r="PBM95" s="55"/>
      <c r="PBN95" s="55"/>
      <c r="PBO95" s="55"/>
      <c r="PBP95" s="55"/>
      <c r="PBQ95" s="55"/>
      <c r="PBR95" s="55"/>
      <c r="PBS95" s="55"/>
      <c r="PBT95" s="55"/>
      <c r="PBU95" s="55"/>
      <c r="PBV95" s="55"/>
      <c r="PBW95" s="55"/>
      <c r="PBX95" s="55"/>
      <c r="PBY95" s="55"/>
      <c r="PBZ95" s="55"/>
      <c r="PCA95" s="55"/>
      <c r="PCB95" s="55"/>
      <c r="PCC95" s="55"/>
      <c r="PCD95" s="55"/>
      <c r="PCE95" s="55"/>
      <c r="PCF95" s="55"/>
      <c r="PCG95" s="55"/>
      <c r="PCH95" s="55"/>
      <c r="PCI95" s="55"/>
      <c r="PCJ95" s="55"/>
      <c r="PCK95" s="55"/>
      <c r="PCL95" s="55"/>
      <c r="PCM95" s="55"/>
      <c r="PCN95" s="55"/>
      <c r="PCO95" s="55"/>
      <c r="PCP95" s="55"/>
      <c r="PCQ95" s="55"/>
      <c r="PCR95" s="55"/>
      <c r="PCS95" s="55"/>
      <c r="PCT95" s="55"/>
      <c r="PCU95" s="55"/>
      <c r="PCV95" s="55"/>
      <c r="PCW95" s="55"/>
      <c r="PCX95" s="55"/>
      <c r="PCY95" s="55"/>
      <c r="PCZ95" s="55"/>
      <c r="PDA95" s="55"/>
      <c r="PDB95" s="55"/>
      <c r="PDC95" s="55"/>
      <c r="PDD95" s="55"/>
      <c r="PDE95" s="55"/>
      <c r="PDF95" s="55"/>
      <c r="PDG95" s="55"/>
      <c r="PDH95" s="55"/>
      <c r="PDI95" s="55"/>
      <c r="PDJ95" s="55"/>
      <c r="PDK95" s="55"/>
      <c r="PDL95" s="55"/>
      <c r="PDM95" s="55"/>
      <c r="PDN95" s="55"/>
      <c r="PDO95" s="55"/>
      <c r="PDP95" s="55"/>
      <c r="PDQ95" s="55"/>
      <c r="PDR95" s="55"/>
      <c r="PDS95" s="55"/>
      <c r="PDT95" s="55"/>
      <c r="PDU95" s="55"/>
      <c r="PDV95" s="55"/>
      <c r="PDW95" s="55"/>
      <c r="PDX95" s="55"/>
      <c r="PDY95" s="55"/>
      <c r="PDZ95" s="55"/>
      <c r="PEA95" s="55"/>
      <c r="PEB95" s="55"/>
      <c r="PEC95" s="55"/>
      <c r="PED95" s="55"/>
      <c r="PEE95" s="55"/>
      <c r="PEF95" s="55"/>
      <c r="PEG95" s="55"/>
      <c r="PEH95" s="55"/>
      <c r="PEI95" s="55"/>
      <c r="PEJ95" s="55"/>
      <c r="PEK95" s="55"/>
      <c r="PEL95" s="55"/>
      <c r="PEM95" s="55"/>
      <c r="PEN95" s="55"/>
      <c r="PEO95" s="55"/>
      <c r="PEP95" s="55"/>
      <c r="PEQ95" s="55"/>
      <c r="PER95" s="55"/>
      <c r="PES95" s="55"/>
      <c r="PET95" s="55"/>
      <c r="PEU95" s="55"/>
      <c r="PEV95" s="55"/>
      <c r="PEW95" s="55"/>
      <c r="PEX95" s="55"/>
      <c r="PEY95" s="55"/>
      <c r="PEZ95" s="55"/>
      <c r="PFA95" s="55"/>
      <c r="PFB95" s="55"/>
      <c r="PFC95" s="55"/>
      <c r="PFD95" s="55"/>
      <c r="PFE95" s="55"/>
      <c r="PFF95" s="55"/>
      <c r="PFG95" s="55"/>
      <c r="PFH95" s="55"/>
      <c r="PFI95" s="55"/>
      <c r="PFJ95" s="55"/>
      <c r="PFK95" s="55"/>
      <c r="PFL95" s="55"/>
      <c r="PFM95" s="55"/>
      <c r="PFN95" s="55"/>
      <c r="PFO95" s="55"/>
      <c r="PFP95" s="55"/>
      <c r="PFQ95" s="55"/>
      <c r="PFR95" s="55"/>
      <c r="PFS95" s="55"/>
      <c r="PFT95" s="55"/>
      <c r="PFU95" s="55"/>
      <c r="PFV95" s="55"/>
      <c r="PFW95" s="55"/>
      <c r="PFX95" s="55"/>
      <c r="PFY95" s="55"/>
      <c r="PFZ95" s="55"/>
      <c r="PGA95" s="55"/>
      <c r="PGB95" s="55"/>
      <c r="PGC95" s="55"/>
      <c r="PGD95" s="55"/>
      <c r="PGE95" s="55"/>
      <c r="PGF95" s="55"/>
      <c r="PGG95" s="55"/>
      <c r="PGH95" s="55"/>
      <c r="PGI95" s="55"/>
      <c r="PGJ95" s="55"/>
      <c r="PGK95" s="55"/>
      <c r="PGL95" s="55"/>
      <c r="PGM95" s="55"/>
      <c r="PGN95" s="55"/>
      <c r="PGO95" s="55"/>
      <c r="PGP95" s="55"/>
      <c r="PGQ95" s="55"/>
      <c r="PGR95" s="55"/>
      <c r="PGS95" s="55"/>
      <c r="PGT95" s="55"/>
      <c r="PGU95" s="55"/>
      <c r="PGV95" s="55"/>
      <c r="PGW95" s="55"/>
      <c r="PGX95" s="55"/>
      <c r="PGY95" s="55"/>
      <c r="PGZ95" s="55"/>
      <c r="PHA95" s="55"/>
      <c r="PHB95" s="55"/>
      <c r="PHC95" s="55"/>
      <c r="PHD95" s="55"/>
      <c r="PHE95" s="55"/>
      <c r="PHF95" s="55"/>
      <c r="PHG95" s="55"/>
      <c r="PHH95" s="55"/>
      <c r="PHI95" s="55"/>
      <c r="PHJ95" s="55"/>
      <c r="PHK95" s="55"/>
      <c r="PHL95" s="55"/>
      <c r="PHM95" s="55"/>
      <c r="PHN95" s="55"/>
      <c r="PHO95" s="55"/>
      <c r="PHP95" s="55"/>
      <c r="PHQ95" s="55"/>
      <c r="PHR95" s="55"/>
      <c r="PHS95" s="55"/>
      <c r="PHT95" s="55"/>
      <c r="PHU95" s="55"/>
      <c r="PHV95" s="55"/>
      <c r="PHW95" s="55"/>
      <c r="PHX95" s="55"/>
      <c r="PHY95" s="55"/>
      <c r="PHZ95" s="55"/>
      <c r="PIA95" s="55"/>
      <c r="PIB95" s="55"/>
      <c r="PIC95" s="55"/>
      <c r="PID95" s="55"/>
      <c r="PIE95" s="55"/>
      <c r="PIF95" s="55"/>
      <c r="PIG95" s="55"/>
      <c r="PIH95" s="55"/>
      <c r="PII95" s="55"/>
      <c r="PIJ95" s="55"/>
      <c r="PIK95" s="55"/>
      <c r="PIL95" s="55"/>
      <c r="PIM95" s="55"/>
      <c r="PIN95" s="55"/>
      <c r="PIO95" s="55"/>
      <c r="PIP95" s="55"/>
      <c r="PIQ95" s="55"/>
      <c r="PIR95" s="55"/>
      <c r="PIS95" s="55"/>
      <c r="PIT95" s="55"/>
      <c r="PIU95" s="55"/>
      <c r="PIV95" s="55"/>
      <c r="PIW95" s="55"/>
      <c r="PIX95" s="55"/>
      <c r="PIY95" s="55"/>
      <c r="PIZ95" s="55"/>
      <c r="PJA95" s="55"/>
      <c r="PJB95" s="55"/>
      <c r="PJC95" s="55"/>
      <c r="PJD95" s="55"/>
      <c r="PJE95" s="55"/>
      <c r="PJF95" s="55"/>
      <c r="PJG95" s="55"/>
      <c r="PJH95" s="55"/>
      <c r="PJI95" s="55"/>
      <c r="PJJ95" s="55"/>
      <c r="PJK95" s="55"/>
      <c r="PJL95" s="55"/>
      <c r="PJM95" s="55"/>
      <c r="PJN95" s="55"/>
      <c r="PJO95" s="55"/>
      <c r="PJP95" s="55"/>
      <c r="PJQ95" s="55"/>
      <c r="PJR95" s="55"/>
      <c r="PJS95" s="55"/>
      <c r="PJT95" s="55"/>
      <c r="PJU95" s="55"/>
      <c r="PJV95" s="55"/>
      <c r="PJW95" s="55"/>
      <c r="PJX95" s="55"/>
      <c r="PJY95" s="55"/>
      <c r="PJZ95" s="55"/>
      <c r="PKA95" s="55"/>
      <c r="PKB95" s="55"/>
      <c r="PKC95" s="55"/>
      <c r="PKD95" s="55"/>
      <c r="PKE95" s="55"/>
      <c r="PKF95" s="55"/>
      <c r="PKG95" s="55"/>
      <c r="PKH95" s="55"/>
      <c r="PKI95" s="55"/>
      <c r="PKJ95" s="55"/>
      <c r="PKK95" s="55"/>
      <c r="PKL95" s="55"/>
      <c r="PKM95" s="55"/>
      <c r="PKN95" s="55"/>
      <c r="PKO95" s="55"/>
      <c r="PKP95" s="55"/>
      <c r="PKQ95" s="55"/>
      <c r="PKR95" s="55"/>
      <c r="PKS95" s="55"/>
      <c r="PKT95" s="55"/>
      <c r="PKU95" s="55"/>
      <c r="PKV95" s="55"/>
      <c r="PKW95" s="55"/>
      <c r="PKX95" s="55"/>
      <c r="PKY95" s="55"/>
      <c r="PKZ95" s="55"/>
      <c r="PLA95" s="55"/>
      <c r="PLB95" s="55"/>
      <c r="PLC95" s="55"/>
      <c r="PLD95" s="55"/>
      <c r="PLE95" s="55"/>
      <c r="PLF95" s="55"/>
      <c r="PLG95" s="55"/>
      <c r="PLH95" s="55"/>
      <c r="PLI95" s="55"/>
      <c r="PLJ95" s="55"/>
      <c r="PLK95" s="55"/>
      <c r="PLL95" s="55"/>
      <c r="PLM95" s="55"/>
      <c r="PLN95" s="55"/>
      <c r="PLO95" s="55"/>
      <c r="PLP95" s="55"/>
      <c r="PLQ95" s="55"/>
      <c r="PLR95" s="55"/>
      <c r="PLS95" s="55"/>
      <c r="PLT95" s="55"/>
      <c r="PLU95" s="55"/>
      <c r="PLV95" s="55"/>
      <c r="PLW95" s="55"/>
      <c r="PLX95" s="55"/>
      <c r="PLY95" s="55"/>
      <c r="PLZ95" s="55"/>
      <c r="PMA95" s="55"/>
      <c r="PMB95" s="55"/>
      <c r="PMC95" s="55"/>
      <c r="PMD95" s="55"/>
      <c r="PME95" s="55"/>
      <c r="PMF95" s="55"/>
      <c r="PMG95" s="55"/>
      <c r="PMH95" s="55"/>
      <c r="PMI95" s="55"/>
      <c r="PMJ95" s="55"/>
      <c r="PMK95" s="55"/>
      <c r="PML95" s="55"/>
      <c r="PMM95" s="55"/>
      <c r="PMN95" s="55"/>
      <c r="PMO95" s="55"/>
      <c r="PMP95" s="55"/>
      <c r="PMQ95" s="55"/>
      <c r="PMR95" s="55"/>
      <c r="PMS95" s="55"/>
      <c r="PMT95" s="55"/>
      <c r="PMU95" s="55"/>
      <c r="PMV95" s="55"/>
      <c r="PMW95" s="55"/>
      <c r="PMX95" s="55"/>
      <c r="PMY95" s="55"/>
      <c r="PMZ95" s="55"/>
      <c r="PNA95" s="55"/>
      <c r="PNB95" s="55"/>
      <c r="PNC95" s="55"/>
      <c r="PND95" s="55"/>
      <c r="PNE95" s="55"/>
      <c r="PNF95" s="55"/>
      <c r="PNG95" s="55"/>
      <c r="PNH95" s="55"/>
      <c r="PNI95" s="55"/>
      <c r="PNJ95" s="55"/>
      <c r="PNK95" s="55"/>
      <c r="PNL95" s="55"/>
      <c r="PNM95" s="55"/>
      <c r="PNN95" s="55"/>
      <c r="PNO95" s="55"/>
      <c r="PNP95" s="55"/>
      <c r="PNQ95" s="55"/>
      <c r="PNR95" s="55"/>
      <c r="PNS95" s="55"/>
      <c r="PNT95" s="55"/>
      <c r="PNU95" s="55"/>
      <c r="PNV95" s="55"/>
      <c r="PNW95" s="55"/>
      <c r="PNX95" s="55"/>
      <c r="PNY95" s="55"/>
      <c r="PNZ95" s="55"/>
      <c r="POA95" s="55"/>
      <c r="POB95" s="55"/>
      <c r="POC95" s="55"/>
      <c r="POD95" s="55"/>
      <c r="POE95" s="55"/>
      <c r="POF95" s="55"/>
      <c r="POG95" s="55"/>
      <c r="POH95" s="55"/>
      <c r="POI95" s="55"/>
      <c r="POJ95" s="55"/>
      <c r="POK95" s="55"/>
      <c r="POL95" s="55"/>
      <c r="POM95" s="55"/>
      <c r="PON95" s="55"/>
      <c r="POO95" s="55"/>
      <c r="POP95" s="55"/>
      <c r="POQ95" s="55"/>
      <c r="POR95" s="55"/>
      <c r="POS95" s="55"/>
      <c r="POT95" s="55"/>
      <c r="POU95" s="55"/>
      <c r="POV95" s="55"/>
      <c r="POW95" s="55"/>
      <c r="POX95" s="55"/>
      <c r="POY95" s="55"/>
      <c r="POZ95" s="55"/>
      <c r="PPA95" s="55"/>
      <c r="PPB95" s="55"/>
      <c r="PPC95" s="55"/>
      <c r="PPD95" s="55"/>
      <c r="PPE95" s="55"/>
      <c r="PPF95" s="55"/>
      <c r="PPG95" s="55"/>
      <c r="PPH95" s="55"/>
      <c r="PPI95" s="55"/>
      <c r="PPJ95" s="55"/>
      <c r="PPK95" s="55"/>
      <c r="PPL95" s="55"/>
      <c r="PPM95" s="55"/>
      <c r="PPN95" s="55"/>
      <c r="PPO95" s="55"/>
      <c r="PPP95" s="55"/>
      <c r="PPQ95" s="55"/>
      <c r="PPR95" s="55"/>
      <c r="PPS95" s="55"/>
      <c r="PPT95" s="55"/>
      <c r="PPU95" s="55"/>
      <c r="PPV95" s="55"/>
      <c r="PPW95" s="55"/>
      <c r="PPX95" s="55"/>
      <c r="PPY95" s="55"/>
      <c r="PPZ95" s="55"/>
      <c r="PQA95" s="55"/>
      <c r="PQB95" s="55"/>
      <c r="PQC95" s="55"/>
      <c r="PQD95" s="55"/>
      <c r="PQE95" s="55"/>
      <c r="PQF95" s="55"/>
      <c r="PQG95" s="55"/>
      <c r="PQH95" s="55"/>
      <c r="PQI95" s="55"/>
      <c r="PQJ95" s="55"/>
      <c r="PQK95" s="55"/>
      <c r="PQL95" s="55"/>
      <c r="PQM95" s="55"/>
      <c r="PQN95" s="55"/>
      <c r="PQO95" s="55"/>
      <c r="PQP95" s="55"/>
      <c r="PQQ95" s="55"/>
      <c r="PQR95" s="55"/>
      <c r="PQS95" s="55"/>
      <c r="PQT95" s="55"/>
      <c r="PQU95" s="55"/>
      <c r="PQV95" s="55"/>
      <c r="PQW95" s="55"/>
      <c r="PQX95" s="55"/>
      <c r="PQY95" s="55"/>
      <c r="PQZ95" s="55"/>
      <c r="PRA95" s="55"/>
      <c r="PRB95" s="55"/>
      <c r="PRC95" s="55"/>
      <c r="PRD95" s="55"/>
      <c r="PRE95" s="55"/>
      <c r="PRF95" s="55"/>
      <c r="PRG95" s="55"/>
      <c r="PRH95" s="55"/>
      <c r="PRI95" s="55"/>
      <c r="PRJ95" s="55"/>
      <c r="PRK95" s="55"/>
      <c r="PRL95" s="55"/>
      <c r="PRM95" s="55"/>
      <c r="PRN95" s="55"/>
      <c r="PRO95" s="55"/>
      <c r="PRP95" s="55"/>
      <c r="PRQ95" s="55"/>
      <c r="PRR95" s="55"/>
      <c r="PRS95" s="55"/>
      <c r="PRT95" s="55"/>
      <c r="PRU95" s="55"/>
      <c r="PRV95" s="55"/>
      <c r="PRW95" s="55"/>
      <c r="PRX95" s="55"/>
      <c r="PRY95" s="55"/>
      <c r="PRZ95" s="55"/>
      <c r="PSA95" s="55"/>
      <c r="PSB95" s="55"/>
      <c r="PSC95" s="55"/>
      <c r="PSD95" s="55"/>
      <c r="PSE95" s="55"/>
      <c r="PSF95" s="55"/>
      <c r="PSG95" s="55"/>
      <c r="PSH95" s="55"/>
      <c r="PSI95" s="55"/>
      <c r="PSJ95" s="55"/>
      <c r="PSK95" s="55"/>
      <c r="PSL95" s="55"/>
      <c r="PSM95" s="55"/>
      <c r="PSN95" s="55"/>
      <c r="PSO95" s="55"/>
      <c r="PSP95" s="55"/>
      <c r="PSQ95" s="55"/>
      <c r="PSR95" s="55"/>
      <c r="PSS95" s="55"/>
      <c r="PST95" s="55"/>
      <c r="PSU95" s="55"/>
      <c r="PSV95" s="55"/>
      <c r="PSW95" s="55"/>
      <c r="PSX95" s="55"/>
      <c r="PSY95" s="55"/>
      <c r="PSZ95" s="55"/>
      <c r="PTA95" s="55"/>
      <c r="PTB95" s="55"/>
      <c r="PTC95" s="55"/>
      <c r="PTD95" s="55"/>
      <c r="PTE95" s="55"/>
      <c r="PTF95" s="55"/>
      <c r="PTG95" s="55"/>
      <c r="PTH95" s="55"/>
      <c r="PTI95" s="55"/>
      <c r="PTJ95" s="55"/>
      <c r="PTK95" s="55"/>
      <c r="PTL95" s="55"/>
      <c r="PTM95" s="55"/>
      <c r="PTN95" s="55"/>
      <c r="PTO95" s="55"/>
      <c r="PTP95" s="55"/>
      <c r="PTQ95" s="55"/>
      <c r="PTR95" s="55"/>
      <c r="PTS95" s="55"/>
      <c r="PTT95" s="55"/>
      <c r="PTU95" s="55"/>
      <c r="PTV95" s="55"/>
      <c r="PTW95" s="55"/>
      <c r="PTX95" s="55"/>
      <c r="PTY95" s="55"/>
      <c r="PTZ95" s="55"/>
      <c r="PUA95" s="55"/>
      <c r="PUB95" s="55"/>
      <c r="PUC95" s="55"/>
      <c r="PUD95" s="55"/>
      <c r="PUE95" s="55"/>
      <c r="PUF95" s="55"/>
      <c r="PUG95" s="55"/>
      <c r="PUH95" s="55"/>
      <c r="PUI95" s="55"/>
      <c r="PUJ95" s="55"/>
      <c r="PUK95" s="55"/>
      <c r="PUL95" s="55"/>
      <c r="PUM95" s="55"/>
      <c r="PUN95" s="55"/>
      <c r="PUO95" s="55"/>
      <c r="PUP95" s="55"/>
      <c r="PUQ95" s="55"/>
      <c r="PUR95" s="55"/>
      <c r="PUS95" s="55"/>
      <c r="PUT95" s="55"/>
      <c r="PUU95" s="55"/>
      <c r="PUV95" s="55"/>
      <c r="PUW95" s="55"/>
      <c r="PUX95" s="55"/>
      <c r="PUY95" s="55"/>
      <c r="PUZ95" s="55"/>
      <c r="PVA95" s="55"/>
      <c r="PVB95" s="55"/>
      <c r="PVC95" s="55"/>
      <c r="PVD95" s="55"/>
      <c r="PVE95" s="55"/>
      <c r="PVF95" s="55"/>
      <c r="PVG95" s="55"/>
      <c r="PVH95" s="55"/>
      <c r="PVI95" s="55"/>
      <c r="PVJ95" s="55"/>
      <c r="PVK95" s="55"/>
      <c r="PVL95" s="55"/>
      <c r="PVM95" s="55"/>
      <c r="PVN95" s="55"/>
      <c r="PVO95" s="55"/>
      <c r="PVP95" s="55"/>
      <c r="PVQ95" s="55"/>
      <c r="PVR95" s="55"/>
      <c r="PVS95" s="55"/>
      <c r="PVT95" s="55"/>
      <c r="PVU95" s="55"/>
      <c r="PVV95" s="55"/>
      <c r="PVW95" s="55"/>
      <c r="PVX95" s="55"/>
      <c r="PVY95" s="55"/>
      <c r="PVZ95" s="55"/>
      <c r="PWA95" s="55"/>
      <c r="PWB95" s="55"/>
      <c r="PWC95" s="55"/>
      <c r="PWD95" s="55"/>
      <c r="PWE95" s="55"/>
      <c r="PWF95" s="55"/>
      <c r="PWG95" s="55"/>
      <c r="PWH95" s="55"/>
      <c r="PWI95" s="55"/>
      <c r="PWJ95" s="55"/>
      <c r="PWK95" s="55"/>
      <c r="PWL95" s="55"/>
      <c r="PWM95" s="55"/>
      <c r="PWN95" s="55"/>
      <c r="PWO95" s="55"/>
      <c r="PWP95" s="55"/>
      <c r="PWQ95" s="55"/>
      <c r="PWR95" s="55"/>
      <c r="PWS95" s="55"/>
      <c r="PWT95" s="55"/>
      <c r="PWU95" s="55"/>
      <c r="PWV95" s="55"/>
      <c r="PWW95" s="55"/>
      <c r="PWX95" s="55"/>
      <c r="PWY95" s="55"/>
      <c r="PWZ95" s="55"/>
      <c r="PXA95" s="55"/>
      <c r="PXB95" s="55"/>
      <c r="PXC95" s="55"/>
      <c r="PXD95" s="55"/>
      <c r="PXE95" s="55"/>
      <c r="PXF95" s="55"/>
      <c r="PXG95" s="55"/>
      <c r="PXH95" s="55"/>
      <c r="PXI95" s="55"/>
      <c r="PXJ95" s="55"/>
      <c r="PXK95" s="55"/>
      <c r="PXL95" s="55"/>
      <c r="PXM95" s="55"/>
      <c r="PXN95" s="55"/>
      <c r="PXO95" s="55"/>
      <c r="PXP95" s="55"/>
      <c r="PXQ95" s="55"/>
      <c r="PXR95" s="55"/>
      <c r="PXS95" s="55"/>
      <c r="PXT95" s="55"/>
      <c r="PXU95" s="55"/>
      <c r="PXV95" s="55"/>
      <c r="PXW95" s="55"/>
      <c r="PXX95" s="55"/>
      <c r="PXY95" s="55"/>
      <c r="PXZ95" s="55"/>
      <c r="PYA95" s="55"/>
      <c r="PYB95" s="55"/>
      <c r="PYC95" s="55"/>
      <c r="PYD95" s="55"/>
      <c r="PYE95" s="55"/>
      <c r="PYF95" s="55"/>
      <c r="PYG95" s="55"/>
      <c r="PYH95" s="55"/>
      <c r="PYI95" s="55"/>
      <c r="PYJ95" s="55"/>
      <c r="PYK95" s="55"/>
      <c r="PYL95" s="55"/>
      <c r="PYM95" s="55"/>
      <c r="PYN95" s="55"/>
      <c r="PYO95" s="55"/>
      <c r="PYP95" s="55"/>
      <c r="PYQ95" s="55"/>
      <c r="PYR95" s="55"/>
      <c r="PYS95" s="55"/>
      <c r="PYT95" s="55"/>
      <c r="PYU95" s="55"/>
      <c r="PYV95" s="55"/>
      <c r="PYW95" s="55"/>
      <c r="PYX95" s="55"/>
      <c r="PYY95" s="55"/>
      <c r="PYZ95" s="55"/>
      <c r="PZA95" s="55"/>
      <c r="PZB95" s="55"/>
      <c r="PZC95" s="55"/>
      <c r="PZD95" s="55"/>
      <c r="PZE95" s="55"/>
      <c r="PZF95" s="55"/>
      <c r="PZG95" s="55"/>
      <c r="PZH95" s="55"/>
      <c r="PZI95" s="55"/>
      <c r="PZJ95" s="55"/>
      <c r="PZK95" s="55"/>
      <c r="PZL95" s="55"/>
      <c r="PZM95" s="55"/>
      <c r="PZN95" s="55"/>
      <c r="PZO95" s="55"/>
      <c r="PZP95" s="55"/>
      <c r="PZQ95" s="55"/>
      <c r="PZR95" s="55"/>
      <c r="PZS95" s="55"/>
      <c r="PZT95" s="55"/>
      <c r="PZU95" s="55"/>
      <c r="PZV95" s="55"/>
      <c r="PZW95" s="55"/>
      <c r="PZX95" s="55"/>
      <c r="PZY95" s="55"/>
      <c r="PZZ95" s="55"/>
      <c r="QAA95" s="55"/>
      <c r="QAB95" s="55"/>
      <c r="QAC95" s="55"/>
      <c r="QAD95" s="55"/>
      <c r="QAE95" s="55"/>
      <c r="QAF95" s="55"/>
      <c r="QAG95" s="55"/>
      <c r="QAH95" s="55"/>
      <c r="QAI95" s="55"/>
      <c r="QAJ95" s="55"/>
      <c r="QAK95" s="55"/>
      <c r="QAL95" s="55"/>
      <c r="QAM95" s="55"/>
      <c r="QAN95" s="55"/>
      <c r="QAO95" s="55"/>
      <c r="QAP95" s="55"/>
      <c r="QAQ95" s="55"/>
      <c r="QAR95" s="55"/>
      <c r="QAS95" s="55"/>
      <c r="QAT95" s="55"/>
      <c r="QAU95" s="55"/>
      <c r="QAV95" s="55"/>
      <c r="QAW95" s="55"/>
      <c r="QAX95" s="55"/>
      <c r="QAY95" s="55"/>
      <c r="QAZ95" s="55"/>
      <c r="QBA95" s="55"/>
      <c r="QBB95" s="55"/>
      <c r="QBC95" s="55"/>
      <c r="QBD95" s="55"/>
      <c r="QBE95" s="55"/>
      <c r="QBF95" s="55"/>
      <c r="QBG95" s="55"/>
      <c r="QBH95" s="55"/>
      <c r="QBI95" s="55"/>
      <c r="QBJ95" s="55"/>
      <c r="QBK95" s="55"/>
      <c r="QBL95" s="55"/>
      <c r="QBM95" s="55"/>
      <c r="QBN95" s="55"/>
      <c r="QBO95" s="55"/>
      <c r="QBP95" s="55"/>
      <c r="QBQ95" s="55"/>
      <c r="QBR95" s="55"/>
      <c r="QBS95" s="55"/>
      <c r="QBT95" s="55"/>
      <c r="QBU95" s="55"/>
      <c r="QBV95" s="55"/>
      <c r="QBW95" s="55"/>
      <c r="QBX95" s="55"/>
      <c r="QBY95" s="55"/>
      <c r="QBZ95" s="55"/>
      <c r="QCA95" s="55"/>
      <c r="QCB95" s="55"/>
      <c r="QCC95" s="55"/>
      <c r="QCD95" s="55"/>
      <c r="QCE95" s="55"/>
      <c r="QCF95" s="55"/>
      <c r="QCG95" s="55"/>
      <c r="QCH95" s="55"/>
      <c r="QCI95" s="55"/>
      <c r="QCJ95" s="55"/>
      <c r="QCK95" s="55"/>
      <c r="QCL95" s="55"/>
      <c r="QCM95" s="55"/>
      <c r="QCN95" s="55"/>
      <c r="QCO95" s="55"/>
      <c r="QCP95" s="55"/>
      <c r="QCQ95" s="55"/>
      <c r="QCR95" s="55"/>
      <c r="QCS95" s="55"/>
      <c r="QCT95" s="55"/>
      <c r="QCU95" s="55"/>
      <c r="QCV95" s="55"/>
      <c r="QCW95" s="55"/>
      <c r="QCX95" s="55"/>
      <c r="QCY95" s="55"/>
      <c r="QCZ95" s="55"/>
      <c r="QDA95" s="55"/>
      <c r="QDB95" s="55"/>
      <c r="QDC95" s="55"/>
      <c r="QDD95" s="55"/>
      <c r="QDE95" s="55"/>
      <c r="QDF95" s="55"/>
      <c r="QDG95" s="55"/>
      <c r="QDH95" s="55"/>
      <c r="QDI95" s="55"/>
      <c r="QDJ95" s="55"/>
      <c r="QDK95" s="55"/>
      <c r="QDL95" s="55"/>
      <c r="QDM95" s="55"/>
      <c r="QDN95" s="55"/>
      <c r="QDO95" s="55"/>
      <c r="QDP95" s="55"/>
      <c r="QDQ95" s="55"/>
      <c r="QDR95" s="55"/>
      <c r="QDS95" s="55"/>
      <c r="QDT95" s="55"/>
      <c r="QDU95" s="55"/>
      <c r="QDV95" s="55"/>
      <c r="QDW95" s="55"/>
      <c r="QDX95" s="55"/>
      <c r="QDY95" s="55"/>
      <c r="QDZ95" s="55"/>
      <c r="QEA95" s="55"/>
      <c r="QEB95" s="55"/>
      <c r="QEC95" s="55"/>
      <c r="QED95" s="55"/>
      <c r="QEE95" s="55"/>
      <c r="QEF95" s="55"/>
      <c r="QEG95" s="55"/>
      <c r="QEH95" s="55"/>
      <c r="QEI95" s="55"/>
      <c r="QEJ95" s="55"/>
      <c r="QEK95" s="55"/>
      <c r="QEL95" s="55"/>
      <c r="QEM95" s="55"/>
      <c r="QEN95" s="55"/>
      <c r="QEO95" s="55"/>
      <c r="QEP95" s="55"/>
      <c r="QEQ95" s="55"/>
      <c r="QER95" s="55"/>
      <c r="QES95" s="55"/>
      <c r="QET95" s="55"/>
      <c r="QEU95" s="55"/>
      <c r="QEV95" s="55"/>
      <c r="QEW95" s="55"/>
      <c r="QEX95" s="55"/>
      <c r="QEY95" s="55"/>
      <c r="QEZ95" s="55"/>
      <c r="QFA95" s="55"/>
      <c r="QFB95" s="55"/>
      <c r="QFC95" s="55"/>
      <c r="QFD95" s="55"/>
      <c r="QFE95" s="55"/>
      <c r="QFF95" s="55"/>
      <c r="QFG95" s="55"/>
      <c r="QFH95" s="55"/>
      <c r="QFI95" s="55"/>
      <c r="QFJ95" s="55"/>
      <c r="QFK95" s="55"/>
      <c r="QFL95" s="55"/>
      <c r="QFM95" s="55"/>
      <c r="QFN95" s="55"/>
      <c r="QFO95" s="55"/>
      <c r="QFP95" s="55"/>
      <c r="QFQ95" s="55"/>
      <c r="QFR95" s="55"/>
      <c r="QFS95" s="55"/>
      <c r="QFT95" s="55"/>
      <c r="QFU95" s="55"/>
      <c r="QFV95" s="55"/>
      <c r="QFW95" s="55"/>
      <c r="QFX95" s="55"/>
      <c r="QFY95" s="55"/>
      <c r="QFZ95" s="55"/>
      <c r="QGA95" s="55"/>
      <c r="QGB95" s="55"/>
      <c r="QGC95" s="55"/>
      <c r="QGD95" s="55"/>
      <c r="QGE95" s="55"/>
      <c r="QGF95" s="55"/>
      <c r="QGG95" s="55"/>
      <c r="QGH95" s="55"/>
      <c r="QGI95" s="55"/>
      <c r="QGJ95" s="55"/>
      <c r="QGK95" s="55"/>
      <c r="QGL95" s="55"/>
      <c r="QGM95" s="55"/>
      <c r="QGN95" s="55"/>
      <c r="QGO95" s="55"/>
      <c r="QGP95" s="55"/>
      <c r="QGQ95" s="55"/>
      <c r="QGR95" s="55"/>
      <c r="QGS95" s="55"/>
      <c r="QGT95" s="55"/>
      <c r="QGU95" s="55"/>
      <c r="QGV95" s="55"/>
      <c r="QGW95" s="55"/>
      <c r="QGX95" s="55"/>
      <c r="QGY95" s="55"/>
      <c r="QGZ95" s="55"/>
      <c r="QHA95" s="55"/>
      <c r="QHB95" s="55"/>
      <c r="QHC95" s="55"/>
      <c r="QHD95" s="55"/>
      <c r="QHE95" s="55"/>
      <c r="QHF95" s="55"/>
      <c r="QHG95" s="55"/>
      <c r="QHH95" s="55"/>
      <c r="QHI95" s="55"/>
      <c r="QHJ95" s="55"/>
      <c r="QHK95" s="55"/>
      <c r="QHL95" s="55"/>
      <c r="QHM95" s="55"/>
      <c r="QHN95" s="55"/>
      <c r="QHO95" s="55"/>
      <c r="QHP95" s="55"/>
      <c r="QHQ95" s="55"/>
      <c r="QHR95" s="55"/>
      <c r="QHS95" s="55"/>
      <c r="QHT95" s="55"/>
      <c r="QHU95" s="55"/>
      <c r="QHV95" s="55"/>
      <c r="QHW95" s="55"/>
      <c r="QHX95" s="55"/>
      <c r="QHY95" s="55"/>
      <c r="QHZ95" s="55"/>
      <c r="QIA95" s="55"/>
      <c r="QIB95" s="55"/>
      <c r="QIC95" s="55"/>
      <c r="QID95" s="55"/>
      <c r="QIE95" s="55"/>
      <c r="QIF95" s="55"/>
      <c r="QIG95" s="55"/>
      <c r="QIH95" s="55"/>
      <c r="QII95" s="55"/>
      <c r="QIJ95" s="55"/>
      <c r="QIK95" s="55"/>
      <c r="QIL95" s="55"/>
      <c r="QIM95" s="55"/>
      <c r="QIN95" s="55"/>
      <c r="QIO95" s="55"/>
      <c r="QIP95" s="55"/>
      <c r="QIQ95" s="55"/>
      <c r="QIR95" s="55"/>
      <c r="QIS95" s="55"/>
      <c r="QIT95" s="55"/>
      <c r="QIU95" s="55"/>
      <c r="QIV95" s="55"/>
      <c r="QIW95" s="55"/>
      <c r="QIX95" s="55"/>
      <c r="QIY95" s="55"/>
      <c r="QIZ95" s="55"/>
      <c r="QJA95" s="55"/>
      <c r="QJB95" s="55"/>
      <c r="QJC95" s="55"/>
      <c r="QJD95" s="55"/>
      <c r="QJE95" s="55"/>
      <c r="QJF95" s="55"/>
      <c r="QJG95" s="55"/>
      <c r="QJH95" s="55"/>
      <c r="QJI95" s="55"/>
      <c r="QJJ95" s="55"/>
      <c r="QJK95" s="55"/>
      <c r="QJL95" s="55"/>
      <c r="QJM95" s="55"/>
      <c r="QJN95" s="55"/>
      <c r="QJO95" s="55"/>
      <c r="QJP95" s="55"/>
      <c r="QJQ95" s="55"/>
      <c r="QJR95" s="55"/>
      <c r="QJS95" s="55"/>
      <c r="QJT95" s="55"/>
      <c r="QJU95" s="55"/>
      <c r="QJV95" s="55"/>
      <c r="QJW95" s="55"/>
      <c r="QJX95" s="55"/>
      <c r="QJY95" s="55"/>
      <c r="QJZ95" s="55"/>
      <c r="QKA95" s="55"/>
      <c r="QKB95" s="55"/>
      <c r="QKC95" s="55"/>
      <c r="QKD95" s="55"/>
      <c r="QKE95" s="55"/>
      <c r="QKF95" s="55"/>
      <c r="QKG95" s="55"/>
      <c r="QKH95" s="55"/>
      <c r="QKI95" s="55"/>
      <c r="QKJ95" s="55"/>
      <c r="QKK95" s="55"/>
      <c r="QKL95" s="55"/>
      <c r="QKM95" s="55"/>
      <c r="QKN95" s="55"/>
      <c r="QKO95" s="55"/>
      <c r="QKP95" s="55"/>
      <c r="QKQ95" s="55"/>
      <c r="QKR95" s="55"/>
      <c r="QKS95" s="55"/>
      <c r="QKT95" s="55"/>
      <c r="QKU95" s="55"/>
      <c r="QKV95" s="55"/>
      <c r="QKW95" s="55"/>
      <c r="QKX95" s="55"/>
      <c r="QKY95" s="55"/>
      <c r="QKZ95" s="55"/>
      <c r="QLA95" s="55"/>
      <c r="QLB95" s="55"/>
      <c r="QLC95" s="55"/>
      <c r="QLD95" s="55"/>
      <c r="QLE95" s="55"/>
      <c r="QLF95" s="55"/>
      <c r="QLG95" s="55"/>
      <c r="QLH95" s="55"/>
      <c r="QLI95" s="55"/>
      <c r="QLJ95" s="55"/>
      <c r="QLK95" s="55"/>
      <c r="QLL95" s="55"/>
      <c r="QLM95" s="55"/>
      <c r="QLN95" s="55"/>
      <c r="QLO95" s="55"/>
      <c r="QLP95" s="55"/>
      <c r="QLQ95" s="55"/>
      <c r="QLR95" s="55"/>
      <c r="QLS95" s="55"/>
      <c r="QLT95" s="55"/>
      <c r="QLU95" s="55"/>
      <c r="QLV95" s="55"/>
      <c r="QLW95" s="55"/>
      <c r="QLX95" s="55"/>
      <c r="QLY95" s="55"/>
      <c r="QLZ95" s="55"/>
      <c r="QMA95" s="55"/>
      <c r="QMB95" s="55"/>
      <c r="QMC95" s="55"/>
      <c r="QMD95" s="55"/>
      <c r="QME95" s="55"/>
      <c r="QMF95" s="55"/>
      <c r="QMG95" s="55"/>
      <c r="QMH95" s="55"/>
      <c r="QMI95" s="55"/>
      <c r="QMJ95" s="55"/>
      <c r="QMK95" s="55"/>
      <c r="QML95" s="55"/>
      <c r="QMM95" s="55"/>
      <c r="QMN95" s="55"/>
      <c r="QMO95" s="55"/>
      <c r="QMP95" s="55"/>
      <c r="QMQ95" s="55"/>
      <c r="QMR95" s="55"/>
      <c r="QMS95" s="55"/>
      <c r="QMT95" s="55"/>
      <c r="QMU95" s="55"/>
      <c r="QMV95" s="55"/>
      <c r="QMW95" s="55"/>
      <c r="QMX95" s="55"/>
      <c r="QMY95" s="55"/>
      <c r="QMZ95" s="55"/>
      <c r="QNA95" s="55"/>
      <c r="QNB95" s="55"/>
      <c r="QNC95" s="55"/>
      <c r="QND95" s="55"/>
      <c r="QNE95" s="55"/>
      <c r="QNF95" s="55"/>
      <c r="QNG95" s="55"/>
      <c r="QNH95" s="55"/>
      <c r="QNI95" s="55"/>
      <c r="QNJ95" s="55"/>
      <c r="QNK95" s="55"/>
      <c r="QNL95" s="55"/>
      <c r="QNM95" s="55"/>
      <c r="QNN95" s="55"/>
      <c r="QNO95" s="55"/>
      <c r="QNP95" s="55"/>
      <c r="QNQ95" s="55"/>
      <c r="QNR95" s="55"/>
      <c r="QNS95" s="55"/>
      <c r="QNT95" s="55"/>
      <c r="QNU95" s="55"/>
      <c r="QNV95" s="55"/>
      <c r="QNW95" s="55"/>
      <c r="QNX95" s="55"/>
      <c r="QNY95" s="55"/>
      <c r="QNZ95" s="55"/>
      <c r="QOA95" s="55"/>
      <c r="QOB95" s="55"/>
      <c r="QOC95" s="55"/>
      <c r="QOD95" s="55"/>
      <c r="QOE95" s="55"/>
      <c r="QOF95" s="55"/>
      <c r="QOG95" s="55"/>
      <c r="QOH95" s="55"/>
      <c r="QOI95" s="55"/>
      <c r="QOJ95" s="55"/>
      <c r="QOK95" s="55"/>
      <c r="QOL95" s="55"/>
      <c r="QOM95" s="55"/>
      <c r="QON95" s="55"/>
      <c r="QOO95" s="55"/>
      <c r="QOP95" s="55"/>
      <c r="QOQ95" s="55"/>
      <c r="QOR95" s="55"/>
      <c r="QOS95" s="55"/>
      <c r="QOT95" s="55"/>
      <c r="QOU95" s="55"/>
      <c r="QOV95" s="55"/>
      <c r="QOW95" s="55"/>
      <c r="QOX95" s="55"/>
      <c r="QOY95" s="55"/>
      <c r="QOZ95" s="55"/>
      <c r="QPA95" s="55"/>
      <c r="QPB95" s="55"/>
      <c r="QPC95" s="55"/>
      <c r="QPD95" s="55"/>
      <c r="QPE95" s="55"/>
      <c r="QPF95" s="55"/>
      <c r="QPG95" s="55"/>
      <c r="QPH95" s="55"/>
      <c r="QPI95" s="55"/>
      <c r="QPJ95" s="55"/>
      <c r="QPK95" s="55"/>
      <c r="QPL95" s="55"/>
      <c r="QPM95" s="55"/>
      <c r="QPN95" s="55"/>
      <c r="QPO95" s="55"/>
      <c r="QPP95" s="55"/>
      <c r="QPQ95" s="55"/>
      <c r="QPR95" s="55"/>
      <c r="QPS95" s="55"/>
      <c r="QPT95" s="55"/>
      <c r="QPU95" s="55"/>
      <c r="QPV95" s="55"/>
      <c r="QPW95" s="55"/>
      <c r="QPX95" s="55"/>
      <c r="QPY95" s="55"/>
      <c r="QPZ95" s="55"/>
      <c r="QQA95" s="55"/>
      <c r="QQB95" s="55"/>
      <c r="QQC95" s="55"/>
      <c r="QQD95" s="55"/>
      <c r="QQE95" s="55"/>
      <c r="QQF95" s="55"/>
      <c r="QQG95" s="55"/>
      <c r="QQH95" s="55"/>
      <c r="QQI95" s="55"/>
      <c r="QQJ95" s="55"/>
      <c r="QQK95" s="55"/>
      <c r="QQL95" s="55"/>
      <c r="QQM95" s="55"/>
      <c r="QQN95" s="55"/>
      <c r="QQO95" s="55"/>
      <c r="QQP95" s="55"/>
      <c r="QQQ95" s="55"/>
      <c r="QQR95" s="55"/>
      <c r="QQS95" s="55"/>
      <c r="QQT95" s="55"/>
      <c r="QQU95" s="55"/>
      <c r="QQV95" s="55"/>
      <c r="QQW95" s="55"/>
      <c r="QQX95" s="55"/>
      <c r="QQY95" s="55"/>
      <c r="QQZ95" s="55"/>
      <c r="QRA95" s="55"/>
      <c r="QRB95" s="55"/>
      <c r="QRC95" s="55"/>
      <c r="QRD95" s="55"/>
      <c r="QRE95" s="55"/>
      <c r="QRF95" s="55"/>
      <c r="QRG95" s="55"/>
      <c r="QRH95" s="55"/>
      <c r="QRI95" s="55"/>
      <c r="QRJ95" s="55"/>
      <c r="QRK95" s="55"/>
      <c r="QRL95" s="55"/>
      <c r="QRM95" s="55"/>
      <c r="QRN95" s="55"/>
      <c r="QRO95" s="55"/>
      <c r="QRP95" s="55"/>
      <c r="QRQ95" s="55"/>
      <c r="QRR95" s="55"/>
      <c r="QRS95" s="55"/>
      <c r="QRT95" s="55"/>
      <c r="QRU95" s="55"/>
      <c r="QRV95" s="55"/>
      <c r="QRW95" s="55"/>
      <c r="QRX95" s="55"/>
      <c r="QRY95" s="55"/>
      <c r="QRZ95" s="55"/>
      <c r="QSA95" s="55"/>
      <c r="QSB95" s="55"/>
      <c r="QSC95" s="55"/>
      <c r="QSD95" s="55"/>
      <c r="QSE95" s="55"/>
      <c r="QSF95" s="55"/>
      <c r="QSG95" s="55"/>
      <c r="QSH95" s="55"/>
      <c r="QSI95" s="55"/>
      <c r="QSJ95" s="55"/>
      <c r="QSK95" s="55"/>
      <c r="QSL95" s="55"/>
      <c r="QSM95" s="55"/>
      <c r="QSN95" s="55"/>
      <c r="QSO95" s="55"/>
      <c r="QSP95" s="55"/>
      <c r="QSQ95" s="55"/>
      <c r="QSR95" s="55"/>
      <c r="QSS95" s="55"/>
      <c r="QST95" s="55"/>
      <c r="QSU95" s="55"/>
      <c r="QSV95" s="55"/>
      <c r="QSW95" s="55"/>
      <c r="QSX95" s="55"/>
      <c r="QSY95" s="55"/>
      <c r="QSZ95" s="55"/>
      <c r="QTA95" s="55"/>
      <c r="QTB95" s="55"/>
      <c r="QTC95" s="55"/>
      <c r="QTD95" s="55"/>
      <c r="QTE95" s="55"/>
      <c r="QTF95" s="55"/>
      <c r="QTG95" s="55"/>
      <c r="QTH95" s="55"/>
      <c r="QTI95" s="55"/>
      <c r="QTJ95" s="55"/>
      <c r="QTK95" s="55"/>
      <c r="QTL95" s="55"/>
      <c r="QTM95" s="55"/>
      <c r="QTN95" s="55"/>
      <c r="QTO95" s="55"/>
      <c r="QTP95" s="55"/>
      <c r="QTQ95" s="55"/>
      <c r="QTR95" s="55"/>
      <c r="QTS95" s="55"/>
      <c r="QTT95" s="55"/>
      <c r="QTU95" s="55"/>
      <c r="QTV95" s="55"/>
      <c r="QTW95" s="55"/>
      <c r="QTX95" s="55"/>
      <c r="QTY95" s="55"/>
      <c r="QTZ95" s="55"/>
      <c r="QUA95" s="55"/>
      <c r="QUB95" s="55"/>
      <c r="QUC95" s="55"/>
      <c r="QUD95" s="55"/>
      <c r="QUE95" s="55"/>
      <c r="QUF95" s="55"/>
      <c r="QUG95" s="55"/>
      <c r="QUH95" s="55"/>
      <c r="QUI95" s="55"/>
      <c r="QUJ95" s="55"/>
      <c r="QUK95" s="55"/>
      <c r="QUL95" s="55"/>
      <c r="QUM95" s="55"/>
      <c r="QUN95" s="55"/>
      <c r="QUO95" s="55"/>
      <c r="QUP95" s="55"/>
      <c r="QUQ95" s="55"/>
      <c r="QUR95" s="55"/>
      <c r="QUS95" s="55"/>
      <c r="QUT95" s="55"/>
      <c r="QUU95" s="55"/>
      <c r="QUV95" s="55"/>
      <c r="QUW95" s="55"/>
      <c r="QUX95" s="55"/>
      <c r="QUY95" s="55"/>
      <c r="QUZ95" s="55"/>
      <c r="QVA95" s="55"/>
      <c r="QVB95" s="55"/>
      <c r="QVC95" s="55"/>
      <c r="QVD95" s="55"/>
      <c r="QVE95" s="55"/>
      <c r="QVF95" s="55"/>
      <c r="QVG95" s="55"/>
      <c r="QVH95" s="55"/>
      <c r="QVI95" s="55"/>
      <c r="QVJ95" s="55"/>
      <c r="QVK95" s="55"/>
      <c r="QVL95" s="55"/>
      <c r="QVM95" s="55"/>
      <c r="QVN95" s="55"/>
      <c r="QVO95" s="55"/>
      <c r="QVP95" s="55"/>
      <c r="QVQ95" s="55"/>
      <c r="QVR95" s="55"/>
      <c r="QVS95" s="55"/>
      <c r="QVT95" s="55"/>
      <c r="QVU95" s="55"/>
      <c r="QVV95" s="55"/>
      <c r="QVW95" s="55"/>
      <c r="QVX95" s="55"/>
      <c r="QVY95" s="55"/>
      <c r="QVZ95" s="55"/>
      <c r="QWA95" s="55"/>
      <c r="QWB95" s="55"/>
      <c r="QWC95" s="55"/>
      <c r="QWD95" s="55"/>
      <c r="QWE95" s="55"/>
      <c r="QWF95" s="55"/>
      <c r="QWG95" s="55"/>
      <c r="QWH95" s="55"/>
      <c r="QWI95" s="55"/>
      <c r="QWJ95" s="55"/>
      <c r="QWK95" s="55"/>
      <c r="QWL95" s="55"/>
      <c r="QWM95" s="55"/>
      <c r="QWN95" s="55"/>
      <c r="QWO95" s="55"/>
      <c r="QWP95" s="55"/>
      <c r="QWQ95" s="55"/>
      <c r="QWR95" s="55"/>
      <c r="QWS95" s="55"/>
      <c r="QWT95" s="55"/>
      <c r="QWU95" s="55"/>
      <c r="QWV95" s="55"/>
      <c r="QWW95" s="55"/>
      <c r="QWX95" s="55"/>
      <c r="QWY95" s="55"/>
      <c r="QWZ95" s="55"/>
      <c r="QXA95" s="55"/>
      <c r="QXB95" s="55"/>
      <c r="QXC95" s="55"/>
      <c r="QXD95" s="55"/>
      <c r="QXE95" s="55"/>
      <c r="QXF95" s="55"/>
      <c r="QXG95" s="55"/>
      <c r="QXH95" s="55"/>
      <c r="QXI95" s="55"/>
      <c r="QXJ95" s="55"/>
      <c r="QXK95" s="55"/>
      <c r="QXL95" s="55"/>
      <c r="QXM95" s="55"/>
      <c r="QXN95" s="55"/>
      <c r="QXO95" s="55"/>
      <c r="QXP95" s="55"/>
      <c r="QXQ95" s="55"/>
      <c r="QXR95" s="55"/>
      <c r="QXS95" s="55"/>
      <c r="QXT95" s="55"/>
      <c r="QXU95" s="55"/>
      <c r="QXV95" s="55"/>
      <c r="QXW95" s="55"/>
      <c r="QXX95" s="55"/>
      <c r="QXY95" s="55"/>
      <c r="QXZ95" s="55"/>
      <c r="QYA95" s="55"/>
      <c r="QYB95" s="55"/>
      <c r="QYC95" s="55"/>
      <c r="QYD95" s="55"/>
      <c r="QYE95" s="55"/>
      <c r="QYF95" s="55"/>
      <c r="QYG95" s="55"/>
      <c r="QYH95" s="55"/>
      <c r="QYI95" s="55"/>
      <c r="QYJ95" s="55"/>
      <c r="QYK95" s="55"/>
      <c r="QYL95" s="55"/>
      <c r="QYM95" s="55"/>
      <c r="QYN95" s="55"/>
      <c r="QYO95" s="55"/>
      <c r="QYP95" s="55"/>
      <c r="QYQ95" s="55"/>
      <c r="QYR95" s="55"/>
      <c r="QYS95" s="55"/>
      <c r="QYT95" s="55"/>
      <c r="QYU95" s="55"/>
      <c r="QYV95" s="55"/>
      <c r="QYW95" s="55"/>
      <c r="QYX95" s="55"/>
      <c r="QYY95" s="55"/>
      <c r="QYZ95" s="55"/>
      <c r="QZA95" s="55"/>
      <c r="QZB95" s="55"/>
      <c r="QZC95" s="55"/>
      <c r="QZD95" s="55"/>
      <c r="QZE95" s="55"/>
      <c r="QZF95" s="55"/>
      <c r="QZG95" s="55"/>
      <c r="QZH95" s="55"/>
      <c r="QZI95" s="55"/>
      <c r="QZJ95" s="55"/>
      <c r="QZK95" s="55"/>
      <c r="QZL95" s="55"/>
      <c r="QZM95" s="55"/>
      <c r="QZN95" s="55"/>
      <c r="QZO95" s="55"/>
      <c r="QZP95" s="55"/>
      <c r="QZQ95" s="55"/>
      <c r="QZR95" s="55"/>
      <c r="QZS95" s="55"/>
      <c r="QZT95" s="55"/>
      <c r="QZU95" s="55"/>
      <c r="QZV95" s="55"/>
      <c r="QZW95" s="55"/>
      <c r="QZX95" s="55"/>
      <c r="QZY95" s="55"/>
      <c r="QZZ95" s="55"/>
      <c r="RAA95" s="55"/>
      <c r="RAB95" s="55"/>
      <c r="RAC95" s="55"/>
      <c r="RAD95" s="55"/>
      <c r="RAE95" s="55"/>
      <c r="RAF95" s="55"/>
      <c r="RAG95" s="55"/>
      <c r="RAH95" s="55"/>
      <c r="RAI95" s="55"/>
      <c r="RAJ95" s="55"/>
      <c r="RAK95" s="55"/>
      <c r="RAL95" s="55"/>
      <c r="RAM95" s="55"/>
      <c r="RAN95" s="55"/>
      <c r="RAO95" s="55"/>
      <c r="RAP95" s="55"/>
      <c r="RAQ95" s="55"/>
      <c r="RAR95" s="55"/>
      <c r="RAS95" s="55"/>
      <c r="RAT95" s="55"/>
      <c r="RAU95" s="55"/>
      <c r="RAV95" s="55"/>
      <c r="RAW95" s="55"/>
      <c r="RAX95" s="55"/>
      <c r="RAY95" s="55"/>
      <c r="RAZ95" s="55"/>
      <c r="RBA95" s="55"/>
      <c r="RBB95" s="55"/>
      <c r="RBC95" s="55"/>
      <c r="RBD95" s="55"/>
      <c r="RBE95" s="55"/>
      <c r="RBF95" s="55"/>
      <c r="RBG95" s="55"/>
      <c r="RBH95" s="55"/>
      <c r="RBI95" s="55"/>
      <c r="RBJ95" s="55"/>
      <c r="RBK95" s="55"/>
      <c r="RBL95" s="55"/>
      <c r="RBM95" s="55"/>
      <c r="RBN95" s="55"/>
      <c r="RBO95" s="55"/>
      <c r="RBP95" s="55"/>
      <c r="RBQ95" s="55"/>
      <c r="RBR95" s="55"/>
      <c r="RBS95" s="55"/>
      <c r="RBT95" s="55"/>
      <c r="RBU95" s="55"/>
      <c r="RBV95" s="55"/>
      <c r="RBW95" s="55"/>
      <c r="RBX95" s="55"/>
      <c r="RBY95" s="55"/>
      <c r="RBZ95" s="55"/>
      <c r="RCA95" s="55"/>
      <c r="RCB95" s="55"/>
      <c r="RCC95" s="55"/>
      <c r="RCD95" s="55"/>
      <c r="RCE95" s="55"/>
      <c r="RCF95" s="55"/>
      <c r="RCG95" s="55"/>
      <c r="RCH95" s="55"/>
      <c r="RCI95" s="55"/>
      <c r="RCJ95" s="55"/>
      <c r="RCK95" s="55"/>
      <c r="RCL95" s="55"/>
      <c r="RCM95" s="55"/>
      <c r="RCN95" s="55"/>
      <c r="RCO95" s="55"/>
      <c r="RCP95" s="55"/>
      <c r="RCQ95" s="55"/>
      <c r="RCR95" s="55"/>
      <c r="RCS95" s="55"/>
      <c r="RCT95" s="55"/>
      <c r="RCU95" s="55"/>
      <c r="RCV95" s="55"/>
      <c r="RCW95" s="55"/>
      <c r="RCX95" s="55"/>
      <c r="RCY95" s="55"/>
      <c r="RCZ95" s="55"/>
      <c r="RDA95" s="55"/>
      <c r="RDB95" s="55"/>
      <c r="RDC95" s="55"/>
      <c r="RDD95" s="55"/>
      <c r="RDE95" s="55"/>
      <c r="RDF95" s="55"/>
      <c r="RDG95" s="55"/>
      <c r="RDH95" s="55"/>
      <c r="RDI95" s="55"/>
      <c r="RDJ95" s="55"/>
      <c r="RDK95" s="55"/>
      <c r="RDL95" s="55"/>
      <c r="RDM95" s="55"/>
      <c r="RDN95" s="55"/>
      <c r="RDO95" s="55"/>
      <c r="RDP95" s="55"/>
      <c r="RDQ95" s="55"/>
      <c r="RDR95" s="55"/>
      <c r="RDS95" s="55"/>
      <c r="RDT95" s="55"/>
      <c r="RDU95" s="55"/>
      <c r="RDV95" s="55"/>
      <c r="RDW95" s="55"/>
      <c r="RDX95" s="55"/>
      <c r="RDY95" s="55"/>
      <c r="RDZ95" s="55"/>
      <c r="REA95" s="55"/>
      <c r="REB95" s="55"/>
      <c r="REC95" s="55"/>
      <c r="RED95" s="55"/>
      <c r="REE95" s="55"/>
      <c r="REF95" s="55"/>
      <c r="REG95" s="55"/>
      <c r="REH95" s="55"/>
      <c r="REI95" s="55"/>
      <c r="REJ95" s="55"/>
      <c r="REK95" s="55"/>
      <c r="REL95" s="55"/>
      <c r="REM95" s="55"/>
      <c r="REN95" s="55"/>
      <c r="REO95" s="55"/>
      <c r="REP95" s="55"/>
      <c r="REQ95" s="55"/>
      <c r="RER95" s="55"/>
      <c r="RES95" s="55"/>
      <c r="RET95" s="55"/>
      <c r="REU95" s="55"/>
      <c r="REV95" s="55"/>
      <c r="REW95" s="55"/>
      <c r="REX95" s="55"/>
      <c r="REY95" s="55"/>
      <c r="REZ95" s="55"/>
      <c r="RFA95" s="55"/>
      <c r="RFB95" s="55"/>
      <c r="RFC95" s="55"/>
      <c r="RFD95" s="55"/>
      <c r="RFE95" s="55"/>
      <c r="RFF95" s="55"/>
      <c r="RFG95" s="55"/>
      <c r="RFH95" s="55"/>
      <c r="RFI95" s="55"/>
      <c r="RFJ95" s="55"/>
      <c r="RFK95" s="55"/>
      <c r="RFL95" s="55"/>
      <c r="RFM95" s="55"/>
      <c r="RFN95" s="55"/>
      <c r="RFO95" s="55"/>
      <c r="RFP95" s="55"/>
      <c r="RFQ95" s="55"/>
      <c r="RFR95" s="55"/>
      <c r="RFS95" s="55"/>
      <c r="RFT95" s="55"/>
      <c r="RFU95" s="55"/>
      <c r="RFV95" s="55"/>
      <c r="RFW95" s="55"/>
      <c r="RFX95" s="55"/>
      <c r="RFY95" s="55"/>
      <c r="RFZ95" s="55"/>
      <c r="RGA95" s="55"/>
      <c r="RGB95" s="55"/>
      <c r="RGC95" s="55"/>
      <c r="RGD95" s="55"/>
      <c r="RGE95" s="55"/>
      <c r="RGF95" s="55"/>
      <c r="RGG95" s="55"/>
      <c r="RGH95" s="55"/>
      <c r="RGI95" s="55"/>
      <c r="RGJ95" s="55"/>
      <c r="RGK95" s="55"/>
      <c r="RGL95" s="55"/>
      <c r="RGM95" s="55"/>
      <c r="RGN95" s="55"/>
      <c r="RGO95" s="55"/>
      <c r="RGP95" s="55"/>
      <c r="RGQ95" s="55"/>
      <c r="RGR95" s="55"/>
      <c r="RGS95" s="55"/>
      <c r="RGT95" s="55"/>
      <c r="RGU95" s="55"/>
      <c r="RGV95" s="55"/>
      <c r="RGW95" s="55"/>
      <c r="RGX95" s="55"/>
      <c r="RGY95" s="55"/>
      <c r="RGZ95" s="55"/>
      <c r="RHA95" s="55"/>
      <c r="RHB95" s="55"/>
      <c r="RHC95" s="55"/>
      <c r="RHD95" s="55"/>
      <c r="RHE95" s="55"/>
      <c r="RHF95" s="55"/>
      <c r="RHG95" s="55"/>
      <c r="RHH95" s="55"/>
      <c r="RHI95" s="55"/>
      <c r="RHJ95" s="55"/>
      <c r="RHK95" s="55"/>
      <c r="RHL95" s="55"/>
      <c r="RHM95" s="55"/>
      <c r="RHN95" s="55"/>
      <c r="RHO95" s="55"/>
      <c r="RHP95" s="55"/>
      <c r="RHQ95" s="55"/>
      <c r="RHR95" s="55"/>
      <c r="RHS95" s="55"/>
      <c r="RHT95" s="55"/>
      <c r="RHU95" s="55"/>
      <c r="RHV95" s="55"/>
      <c r="RHW95" s="55"/>
      <c r="RHX95" s="55"/>
      <c r="RHY95" s="55"/>
      <c r="RHZ95" s="55"/>
      <c r="RIA95" s="55"/>
      <c r="RIB95" s="55"/>
      <c r="RIC95" s="55"/>
      <c r="RID95" s="55"/>
      <c r="RIE95" s="55"/>
      <c r="RIF95" s="55"/>
      <c r="RIG95" s="55"/>
      <c r="RIH95" s="55"/>
      <c r="RII95" s="55"/>
      <c r="RIJ95" s="55"/>
      <c r="RIK95" s="55"/>
      <c r="RIL95" s="55"/>
      <c r="RIM95" s="55"/>
      <c r="RIN95" s="55"/>
      <c r="RIO95" s="55"/>
      <c r="RIP95" s="55"/>
      <c r="RIQ95" s="55"/>
      <c r="RIR95" s="55"/>
      <c r="RIS95" s="55"/>
      <c r="RIT95" s="55"/>
      <c r="RIU95" s="55"/>
      <c r="RIV95" s="55"/>
      <c r="RIW95" s="55"/>
      <c r="RIX95" s="55"/>
      <c r="RIY95" s="55"/>
      <c r="RIZ95" s="55"/>
      <c r="RJA95" s="55"/>
      <c r="RJB95" s="55"/>
      <c r="RJC95" s="55"/>
      <c r="RJD95" s="55"/>
      <c r="RJE95" s="55"/>
      <c r="RJF95" s="55"/>
      <c r="RJG95" s="55"/>
      <c r="RJH95" s="55"/>
      <c r="RJI95" s="55"/>
      <c r="RJJ95" s="55"/>
      <c r="RJK95" s="55"/>
      <c r="RJL95" s="55"/>
      <c r="RJM95" s="55"/>
      <c r="RJN95" s="55"/>
      <c r="RJO95" s="55"/>
      <c r="RJP95" s="55"/>
      <c r="RJQ95" s="55"/>
      <c r="RJR95" s="55"/>
      <c r="RJS95" s="55"/>
      <c r="RJT95" s="55"/>
      <c r="RJU95" s="55"/>
      <c r="RJV95" s="55"/>
      <c r="RJW95" s="55"/>
      <c r="RJX95" s="55"/>
      <c r="RJY95" s="55"/>
      <c r="RJZ95" s="55"/>
      <c r="RKA95" s="55"/>
      <c r="RKB95" s="55"/>
      <c r="RKC95" s="55"/>
      <c r="RKD95" s="55"/>
      <c r="RKE95" s="55"/>
      <c r="RKF95" s="55"/>
      <c r="RKG95" s="55"/>
      <c r="RKH95" s="55"/>
      <c r="RKI95" s="55"/>
      <c r="RKJ95" s="55"/>
      <c r="RKK95" s="55"/>
      <c r="RKL95" s="55"/>
      <c r="RKM95" s="55"/>
      <c r="RKN95" s="55"/>
      <c r="RKO95" s="55"/>
      <c r="RKP95" s="55"/>
      <c r="RKQ95" s="55"/>
      <c r="RKR95" s="55"/>
      <c r="RKS95" s="55"/>
      <c r="RKT95" s="55"/>
      <c r="RKU95" s="55"/>
      <c r="RKV95" s="55"/>
      <c r="RKW95" s="55"/>
      <c r="RKX95" s="55"/>
      <c r="RKY95" s="55"/>
      <c r="RKZ95" s="55"/>
      <c r="RLA95" s="55"/>
      <c r="RLB95" s="55"/>
      <c r="RLC95" s="55"/>
      <c r="RLD95" s="55"/>
      <c r="RLE95" s="55"/>
      <c r="RLF95" s="55"/>
      <c r="RLG95" s="55"/>
      <c r="RLH95" s="55"/>
      <c r="RLI95" s="55"/>
      <c r="RLJ95" s="55"/>
      <c r="RLK95" s="55"/>
      <c r="RLL95" s="55"/>
      <c r="RLM95" s="55"/>
      <c r="RLN95" s="55"/>
      <c r="RLO95" s="55"/>
      <c r="RLP95" s="55"/>
      <c r="RLQ95" s="55"/>
      <c r="RLR95" s="55"/>
      <c r="RLS95" s="55"/>
      <c r="RLT95" s="55"/>
      <c r="RLU95" s="55"/>
      <c r="RLV95" s="55"/>
      <c r="RLW95" s="55"/>
      <c r="RLX95" s="55"/>
      <c r="RLY95" s="55"/>
      <c r="RLZ95" s="55"/>
      <c r="RMA95" s="55"/>
      <c r="RMB95" s="55"/>
      <c r="RMC95" s="55"/>
      <c r="RMD95" s="55"/>
      <c r="RME95" s="55"/>
      <c r="RMF95" s="55"/>
      <c r="RMG95" s="55"/>
      <c r="RMH95" s="55"/>
      <c r="RMI95" s="55"/>
      <c r="RMJ95" s="55"/>
      <c r="RMK95" s="55"/>
      <c r="RML95" s="55"/>
      <c r="RMM95" s="55"/>
      <c r="RMN95" s="55"/>
      <c r="RMO95" s="55"/>
      <c r="RMP95" s="55"/>
      <c r="RMQ95" s="55"/>
      <c r="RMR95" s="55"/>
      <c r="RMS95" s="55"/>
      <c r="RMT95" s="55"/>
      <c r="RMU95" s="55"/>
      <c r="RMV95" s="55"/>
      <c r="RMW95" s="55"/>
      <c r="RMX95" s="55"/>
      <c r="RMY95" s="55"/>
      <c r="RMZ95" s="55"/>
      <c r="RNA95" s="55"/>
      <c r="RNB95" s="55"/>
      <c r="RNC95" s="55"/>
      <c r="RND95" s="55"/>
      <c r="RNE95" s="55"/>
      <c r="RNF95" s="55"/>
      <c r="RNG95" s="55"/>
      <c r="RNH95" s="55"/>
      <c r="RNI95" s="55"/>
      <c r="RNJ95" s="55"/>
      <c r="RNK95" s="55"/>
      <c r="RNL95" s="55"/>
      <c r="RNM95" s="55"/>
      <c r="RNN95" s="55"/>
      <c r="RNO95" s="55"/>
      <c r="RNP95" s="55"/>
      <c r="RNQ95" s="55"/>
      <c r="RNR95" s="55"/>
      <c r="RNS95" s="55"/>
      <c r="RNT95" s="55"/>
      <c r="RNU95" s="55"/>
      <c r="RNV95" s="55"/>
      <c r="RNW95" s="55"/>
      <c r="RNX95" s="55"/>
      <c r="RNY95" s="55"/>
      <c r="RNZ95" s="55"/>
      <c r="ROA95" s="55"/>
      <c r="ROB95" s="55"/>
      <c r="ROC95" s="55"/>
      <c r="ROD95" s="55"/>
      <c r="ROE95" s="55"/>
      <c r="ROF95" s="55"/>
      <c r="ROG95" s="55"/>
      <c r="ROH95" s="55"/>
      <c r="ROI95" s="55"/>
      <c r="ROJ95" s="55"/>
      <c r="ROK95" s="55"/>
      <c r="ROL95" s="55"/>
      <c r="ROM95" s="55"/>
      <c r="RON95" s="55"/>
      <c r="ROO95" s="55"/>
      <c r="ROP95" s="55"/>
      <c r="ROQ95" s="55"/>
      <c r="ROR95" s="55"/>
      <c r="ROS95" s="55"/>
      <c r="ROT95" s="55"/>
      <c r="ROU95" s="55"/>
      <c r="ROV95" s="55"/>
      <c r="ROW95" s="55"/>
      <c r="ROX95" s="55"/>
      <c r="ROY95" s="55"/>
      <c r="ROZ95" s="55"/>
      <c r="RPA95" s="55"/>
      <c r="RPB95" s="55"/>
      <c r="RPC95" s="55"/>
      <c r="RPD95" s="55"/>
      <c r="RPE95" s="55"/>
      <c r="RPF95" s="55"/>
      <c r="RPG95" s="55"/>
      <c r="RPH95" s="55"/>
      <c r="RPI95" s="55"/>
      <c r="RPJ95" s="55"/>
      <c r="RPK95" s="55"/>
      <c r="RPL95" s="55"/>
      <c r="RPM95" s="55"/>
      <c r="RPN95" s="55"/>
      <c r="RPO95" s="55"/>
      <c r="RPP95" s="55"/>
      <c r="RPQ95" s="55"/>
      <c r="RPR95" s="55"/>
      <c r="RPS95" s="55"/>
      <c r="RPT95" s="55"/>
      <c r="RPU95" s="55"/>
      <c r="RPV95" s="55"/>
      <c r="RPW95" s="55"/>
      <c r="RPX95" s="55"/>
      <c r="RPY95" s="55"/>
      <c r="RPZ95" s="55"/>
      <c r="RQA95" s="55"/>
      <c r="RQB95" s="55"/>
      <c r="RQC95" s="55"/>
      <c r="RQD95" s="55"/>
      <c r="RQE95" s="55"/>
      <c r="RQF95" s="55"/>
      <c r="RQG95" s="55"/>
      <c r="RQH95" s="55"/>
      <c r="RQI95" s="55"/>
      <c r="RQJ95" s="55"/>
      <c r="RQK95" s="55"/>
      <c r="RQL95" s="55"/>
      <c r="RQM95" s="55"/>
      <c r="RQN95" s="55"/>
      <c r="RQO95" s="55"/>
      <c r="RQP95" s="55"/>
      <c r="RQQ95" s="55"/>
      <c r="RQR95" s="55"/>
      <c r="RQS95" s="55"/>
      <c r="RQT95" s="55"/>
      <c r="RQU95" s="55"/>
      <c r="RQV95" s="55"/>
      <c r="RQW95" s="55"/>
      <c r="RQX95" s="55"/>
      <c r="RQY95" s="55"/>
      <c r="RQZ95" s="55"/>
      <c r="RRA95" s="55"/>
      <c r="RRB95" s="55"/>
      <c r="RRC95" s="55"/>
      <c r="RRD95" s="55"/>
      <c r="RRE95" s="55"/>
      <c r="RRF95" s="55"/>
      <c r="RRG95" s="55"/>
      <c r="RRH95" s="55"/>
      <c r="RRI95" s="55"/>
      <c r="RRJ95" s="55"/>
      <c r="RRK95" s="55"/>
      <c r="RRL95" s="55"/>
      <c r="RRM95" s="55"/>
      <c r="RRN95" s="55"/>
      <c r="RRO95" s="55"/>
      <c r="RRP95" s="55"/>
      <c r="RRQ95" s="55"/>
      <c r="RRR95" s="55"/>
      <c r="RRS95" s="55"/>
      <c r="RRT95" s="55"/>
      <c r="RRU95" s="55"/>
      <c r="RRV95" s="55"/>
      <c r="RRW95" s="55"/>
      <c r="RRX95" s="55"/>
      <c r="RRY95" s="55"/>
      <c r="RRZ95" s="55"/>
      <c r="RSA95" s="55"/>
      <c r="RSB95" s="55"/>
      <c r="RSC95" s="55"/>
      <c r="RSD95" s="55"/>
      <c r="RSE95" s="55"/>
      <c r="RSF95" s="55"/>
      <c r="RSG95" s="55"/>
      <c r="RSH95" s="55"/>
      <c r="RSI95" s="55"/>
      <c r="RSJ95" s="55"/>
      <c r="RSK95" s="55"/>
      <c r="RSL95" s="55"/>
      <c r="RSM95" s="55"/>
      <c r="RSN95" s="55"/>
      <c r="RSO95" s="55"/>
      <c r="RSP95" s="55"/>
      <c r="RSQ95" s="55"/>
      <c r="RSR95" s="55"/>
      <c r="RSS95" s="55"/>
      <c r="RST95" s="55"/>
      <c r="RSU95" s="55"/>
      <c r="RSV95" s="55"/>
      <c r="RSW95" s="55"/>
      <c r="RSX95" s="55"/>
      <c r="RSY95" s="55"/>
      <c r="RSZ95" s="55"/>
      <c r="RTA95" s="55"/>
      <c r="RTB95" s="55"/>
      <c r="RTC95" s="55"/>
      <c r="RTD95" s="55"/>
      <c r="RTE95" s="55"/>
      <c r="RTF95" s="55"/>
      <c r="RTG95" s="55"/>
      <c r="RTH95" s="55"/>
      <c r="RTI95" s="55"/>
      <c r="RTJ95" s="55"/>
      <c r="RTK95" s="55"/>
      <c r="RTL95" s="55"/>
      <c r="RTM95" s="55"/>
      <c r="RTN95" s="55"/>
      <c r="RTO95" s="55"/>
      <c r="RTP95" s="55"/>
      <c r="RTQ95" s="55"/>
      <c r="RTR95" s="55"/>
      <c r="RTS95" s="55"/>
      <c r="RTT95" s="55"/>
      <c r="RTU95" s="55"/>
      <c r="RTV95" s="55"/>
      <c r="RTW95" s="55"/>
      <c r="RTX95" s="55"/>
      <c r="RTY95" s="55"/>
      <c r="RTZ95" s="55"/>
      <c r="RUA95" s="55"/>
      <c r="RUB95" s="55"/>
      <c r="RUC95" s="55"/>
      <c r="RUD95" s="55"/>
      <c r="RUE95" s="55"/>
      <c r="RUF95" s="55"/>
      <c r="RUG95" s="55"/>
      <c r="RUH95" s="55"/>
      <c r="RUI95" s="55"/>
      <c r="RUJ95" s="55"/>
      <c r="RUK95" s="55"/>
      <c r="RUL95" s="55"/>
      <c r="RUM95" s="55"/>
      <c r="RUN95" s="55"/>
      <c r="RUO95" s="55"/>
      <c r="RUP95" s="55"/>
      <c r="RUQ95" s="55"/>
      <c r="RUR95" s="55"/>
      <c r="RUS95" s="55"/>
      <c r="RUT95" s="55"/>
      <c r="RUU95" s="55"/>
      <c r="RUV95" s="55"/>
      <c r="RUW95" s="55"/>
      <c r="RUX95" s="55"/>
      <c r="RUY95" s="55"/>
      <c r="RUZ95" s="55"/>
      <c r="RVA95" s="55"/>
      <c r="RVB95" s="55"/>
      <c r="RVC95" s="55"/>
      <c r="RVD95" s="55"/>
      <c r="RVE95" s="55"/>
      <c r="RVF95" s="55"/>
      <c r="RVG95" s="55"/>
      <c r="RVH95" s="55"/>
      <c r="RVI95" s="55"/>
      <c r="RVJ95" s="55"/>
      <c r="RVK95" s="55"/>
      <c r="RVL95" s="55"/>
      <c r="RVM95" s="55"/>
      <c r="RVN95" s="55"/>
      <c r="RVO95" s="55"/>
      <c r="RVP95" s="55"/>
      <c r="RVQ95" s="55"/>
      <c r="RVR95" s="55"/>
      <c r="RVS95" s="55"/>
      <c r="RVT95" s="55"/>
      <c r="RVU95" s="55"/>
      <c r="RVV95" s="55"/>
      <c r="RVW95" s="55"/>
      <c r="RVX95" s="55"/>
      <c r="RVY95" s="55"/>
      <c r="RVZ95" s="55"/>
      <c r="RWA95" s="55"/>
      <c r="RWB95" s="55"/>
      <c r="RWC95" s="55"/>
      <c r="RWD95" s="55"/>
      <c r="RWE95" s="55"/>
      <c r="RWF95" s="55"/>
      <c r="RWG95" s="55"/>
      <c r="RWH95" s="55"/>
      <c r="RWI95" s="55"/>
      <c r="RWJ95" s="55"/>
      <c r="RWK95" s="55"/>
      <c r="RWL95" s="55"/>
      <c r="RWM95" s="55"/>
      <c r="RWN95" s="55"/>
      <c r="RWO95" s="55"/>
      <c r="RWP95" s="55"/>
      <c r="RWQ95" s="55"/>
      <c r="RWR95" s="55"/>
      <c r="RWS95" s="55"/>
      <c r="RWT95" s="55"/>
      <c r="RWU95" s="55"/>
      <c r="RWV95" s="55"/>
      <c r="RWW95" s="55"/>
      <c r="RWX95" s="55"/>
      <c r="RWY95" s="55"/>
      <c r="RWZ95" s="55"/>
      <c r="RXA95" s="55"/>
      <c r="RXB95" s="55"/>
      <c r="RXC95" s="55"/>
      <c r="RXD95" s="55"/>
      <c r="RXE95" s="55"/>
      <c r="RXF95" s="55"/>
      <c r="RXG95" s="55"/>
      <c r="RXH95" s="55"/>
      <c r="RXI95" s="55"/>
      <c r="RXJ95" s="55"/>
      <c r="RXK95" s="55"/>
      <c r="RXL95" s="55"/>
      <c r="RXM95" s="55"/>
      <c r="RXN95" s="55"/>
      <c r="RXO95" s="55"/>
      <c r="RXP95" s="55"/>
      <c r="RXQ95" s="55"/>
      <c r="RXR95" s="55"/>
      <c r="RXS95" s="55"/>
      <c r="RXT95" s="55"/>
      <c r="RXU95" s="55"/>
      <c r="RXV95" s="55"/>
      <c r="RXW95" s="55"/>
      <c r="RXX95" s="55"/>
      <c r="RXY95" s="55"/>
      <c r="RXZ95" s="55"/>
      <c r="RYA95" s="55"/>
      <c r="RYB95" s="55"/>
      <c r="RYC95" s="55"/>
      <c r="RYD95" s="55"/>
      <c r="RYE95" s="55"/>
      <c r="RYF95" s="55"/>
      <c r="RYG95" s="55"/>
      <c r="RYH95" s="55"/>
      <c r="RYI95" s="55"/>
      <c r="RYJ95" s="55"/>
      <c r="RYK95" s="55"/>
      <c r="RYL95" s="55"/>
      <c r="RYM95" s="55"/>
      <c r="RYN95" s="55"/>
      <c r="RYO95" s="55"/>
      <c r="RYP95" s="55"/>
      <c r="RYQ95" s="55"/>
      <c r="RYR95" s="55"/>
      <c r="RYS95" s="55"/>
      <c r="RYT95" s="55"/>
      <c r="RYU95" s="55"/>
      <c r="RYV95" s="55"/>
      <c r="RYW95" s="55"/>
      <c r="RYX95" s="55"/>
      <c r="RYY95" s="55"/>
      <c r="RYZ95" s="55"/>
      <c r="RZA95" s="55"/>
      <c r="RZB95" s="55"/>
      <c r="RZC95" s="55"/>
      <c r="RZD95" s="55"/>
      <c r="RZE95" s="55"/>
      <c r="RZF95" s="55"/>
      <c r="RZG95" s="55"/>
      <c r="RZH95" s="55"/>
      <c r="RZI95" s="55"/>
      <c r="RZJ95" s="55"/>
      <c r="RZK95" s="55"/>
      <c r="RZL95" s="55"/>
      <c r="RZM95" s="55"/>
      <c r="RZN95" s="55"/>
      <c r="RZO95" s="55"/>
      <c r="RZP95" s="55"/>
      <c r="RZQ95" s="55"/>
      <c r="RZR95" s="55"/>
      <c r="RZS95" s="55"/>
      <c r="RZT95" s="55"/>
      <c r="RZU95" s="55"/>
      <c r="RZV95" s="55"/>
      <c r="RZW95" s="55"/>
      <c r="RZX95" s="55"/>
      <c r="RZY95" s="55"/>
      <c r="RZZ95" s="55"/>
      <c r="SAA95" s="55"/>
      <c r="SAB95" s="55"/>
      <c r="SAC95" s="55"/>
      <c r="SAD95" s="55"/>
      <c r="SAE95" s="55"/>
      <c r="SAF95" s="55"/>
      <c r="SAG95" s="55"/>
      <c r="SAH95" s="55"/>
      <c r="SAI95" s="55"/>
      <c r="SAJ95" s="55"/>
      <c r="SAK95" s="55"/>
      <c r="SAL95" s="55"/>
      <c r="SAM95" s="55"/>
      <c r="SAN95" s="55"/>
      <c r="SAO95" s="55"/>
      <c r="SAP95" s="55"/>
      <c r="SAQ95" s="55"/>
      <c r="SAR95" s="55"/>
      <c r="SAS95" s="55"/>
      <c r="SAT95" s="55"/>
      <c r="SAU95" s="55"/>
      <c r="SAV95" s="55"/>
      <c r="SAW95" s="55"/>
      <c r="SAX95" s="55"/>
      <c r="SAY95" s="55"/>
      <c r="SAZ95" s="55"/>
      <c r="SBA95" s="55"/>
      <c r="SBB95" s="55"/>
      <c r="SBC95" s="55"/>
      <c r="SBD95" s="55"/>
      <c r="SBE95" s="55"/>
      <c r="SBF95" s="55"/>
      <c r="SBG95" s="55"/>
      <c r="SBH95" s="55"/>
      <c r="SBI95" s="55"/>
      <c r="SBJ95" s="55"/>
      <c r="SBK95" s="55"/>
      <c r="SBL95" s="55"/>
      <c r="SBM95" s="55"/>
      <c r="SBN95" s="55"/>
      <c r="SBO95" s="55"/>
      <c r="SBP95" s="55"/>
      <c r="SBQ95" s="55"/>
      <c r="SBR95" s="55"/>
      <c r="SBS95" s="55"/>
      <c r="SBT95" s="55"/>
      <c r="SBU95" s="55"/>
      <c r="SBV95" s="55"/>
      <c r="SBW95" s="55"/>
      <c r="SBX95" s="55"/>
      <c r="SBY95" s="55"/>
      <c r="SBZ95" s="55"/>
      <c r="SCA95" s="55"/>
      <c r="SCB95" s="55"/>
      <c r="SCC95" s="55"/>
      <c r="SCD95" s="55"/>
      <c r="SCE95" s="55"/>
      <c r="SCF95" s="55"/>
      <c r="SCG95" s="55"/>
      <c r="SCH95" s="55"/>
      <c r="SCI95" s="55"/>
      <c r="SCJ95" s="55"/>
      <c r="SCK95" s="55"/>
      <c r="SCL95" s="55"/>
      <c r="SCM95" s="55"/>
      <c r="SCN95" s="55"/>
      <c r="SCO95" s="55"/>
      <c r="SCP95" s="55"/>
      <c r="SCQ95" s="55"/>
      <c r="SCR95" s="55"/>
      <c r="SCS95" s="55"/>
      <c r="SCT95" s="55"/>
      <c r="SCU95" s="55"/>
      <c r="SCV95" s="55"/>
      <c r="SCW95" s="55"/>
      <c r="SCX95" s="55"/>
      <c r="SCY95" s="55"/>
      <c r="SCZ95" s="55"/>
      <c r="SDA95" s="55"/>
      <c r="SDB95" s="55"/>
      <c r="SDC95" s="55"/>
      <c r="SDD95" s="55"/>
      <c r="SDE95" s="55"/>
      <c r="SDF95" s="55"/>
      <c r="SDG95" s="55"/>
      <c r="SDH95" s="55"/>
      <c r="SDI95" s="55"/>
      <c r="SDJ95" s="55"/>
      <c r="SDK95" s="55"/>
      <c r="SDL95" s="55"/>
      <c r="SDM95" s="55"/>
      <c r="SDN95" s="55"/>
      <c r="SDO95" s="55"/>
      <c r="SDP95" s="55"/>
      <c r="SDQ95" s="55"/>
      <c r="SDR95" s="55"/>
      <c r="SDS95" s="55"/>
      <c r="SDT95" s="55"/>
      <c r="SDU95" s="55"/>
      <c r="SDV95" s="55"/>
      <c r="SDW95" s="55"/>
      <c r="SDX95" s="55"/>
      <c r="SDY95" s="55"/>
      <c r="SDZ95" s="55"/>
      <c r="SEA95" s="55"/>
      <c r="SEB95" s="55"/>
      <c r="SEC95" s="55"/>
      <c r="SED95" s="55"/>
      <c r="SEE95" s="55"/>
      <c r="SEF95" s="55"/>
      <c r="SEG95" s="55"/>
      <c r="SEH95" s="55"/>
      <c r="SEI95" s="55"/>
      <c r="SEJ95" s="55"/>
      <c r="SEK95" s="55"/>
      <c r="SEL95" s="55"/>
      <c r="SEM95" s="55"/>
      <c r="SEN95" s="55"/>
      <c r="SEO95" s="55"/>
      <c r="SEP95" s="55"/>
      <c r="SEQ95" s="55"/>
      <c r="SER95" s="55"/>
      <c r="SES95" s="55"/>
      <c r="SET95" s="55"/>
      <c r="SEU95" s="55"/>
      <c r="SEV95" s="55"/>
      <c r="SEW95" s="55"/>
      <c r="SEX95" s="55"/>
      <c r="SEY95" s="55"/>
      <c r="SEZ95" s="55"/>
      <c r="SFA95" s="55"/>
      <c r="SFB95" s="55"/>
      <c r="SFC95" s="55"/>
      <c r="SFD95" s="55"/>
      <c r="SFE95" s="55"/>
      <c r="SFF95" s="55"/>
      <c r="SFG95" s="55"/>
      <c r="SFH95" s="55"/>
      <c r="SFI95" s="55"/>
      <c r="SFJ95" s="55"/>
      <c r="SFK95" s="55"/>
      <c r="SFL95" s="55"/>
      <c r="SFM95" s="55"/>
      <c r="SFN95" s="55"/>
      <c r="SFO95" s="55"/>
      <c r="SFP95" s="55"/>
      <c r="SFQ95" s="55"/>
      <c r="SFR95" s="55"/>
      <c r="SFS95" s="55"/>
      <c r="SFT95" s="55"/>
      <c r="SFU95" s="55"/>
      <c r="SFV95" s="55"/>
      <c r="SFW95" s="55"/>
      <c r="SFX95" s="55"/>
      <c r="SFY95" s="55"/>
      <c r="SFZ95" s="55"/>
      <c r="SGA95" s="55"/>
      <c r="SGB95" s="55"/>
      <c r="SGC95" s="55"/>
      <c r="SGD95" s="55"/>
      <c r="SGE95" s="55"/>
      <c r="SGF95" s="55"/>
      <c r="SGG95" s="55"/>
      <c r="SGH95" s="55"/>
      <c r="SGI95" s="55"/>
      <c r="SGJ95" s="55"/>
      <c r="SGK95" s="55"/>
      <c r="SGL95" s="55"/>
      <c r="SGM95" s="55"/>
      <c r="SGN95" s="55"/>
      <c r="SGO95" s="55"/>
      <c r="SGP95" s="55"/>
      <c r="SGQ95" s="55"/>
      <c r="SGR95" s="55"/>
      <c r="SGS95" s="55"/>
      <c r="SGT95" s="55"/>
      <c r="SGU95" s="55"/>
      <c r="SGV95" s="55"/>
      <c r="SGW95" s="55"/>
      <c r="SGX95" s="55"/>
      <c r="SGY95" s="55"/>
      <c r="SGZ95" s="55"/>
      <c r="SHA95" s="55"/>
      <c r="SHB95" s="55"/>
      <c r="SHC95" s="55"/>
      <c r="SHD95" s="55"/>
      <c r="SHE95" s="55"/>
      <c r="SHF95" s="55"/>
      <c r="SHG95" s="55"/>
      <c r="SHH95" s="55"/>
      <c r="SHI95" s="55"/>
      <c r="SHJ95" s="55"/>
      <c r="SHK95" s="55"/>
      <c r="SHL95" s="55"/>
      <c r="SHM95" s="55"/>
      <c r="SHN95" s="55"/>
      <c r="SHO95" s="55"/>
      <c r="SHP95" s="55"/>
      <c r="SHQ95" s="55"/>
      <c r="SHR95" s="55"/>
      <c r="SHS95" s="55"/>
      <c r="SHT95" s="55"/>
      <c r="SHU95" s="55"/>
      <c r="SHV95" s="55"/>
      <c r="SHW95" s="55"/>
      <c r="SHX95" s="55"/>
      <c r="SHY95" s="55"/>
      <c r="SHZ95" s="55"/>
      <c r="SIA95" s="55"/>
      <c r="SIB95" s="55"/>
      <c r="SIC95" s="55"/>
      <c r="SID95" s="55"/>
      <c r="SIE95" s="55"/>
      <c r="SIF95" s="55"/>
      <c r="SIG95" s="55"/>
      <c r="SIH95" s="55"/>
      <c r="SII95" s="55"/>
      <c r="SIJ95" s="55"/>
      <c r="SIK95" s="55"/>
      <c r="SIL95" s="55"/>
      <c r="SIM95" s="55"/>
      <c r="SIN95" s="55"/>
      <c r="SIO95" s="55"/>
      <c r="SIP95" s="55"/>
      <c r="SIQ95" s="55"/>
      <c r="SIR95" s="55"/>
      <c r="SIS95" s="55"/>
      <c r="SIT95" s="55"/>
      <c r="SIU95" s="55"/>
      <c r="SIV95" s="55"/>
      <c r="SIW95" s="55"/>
      <c r="SIX95" s="55"/>
      <c r="SIY95" s="55"/>
      <c r="SIZ95" s="55"/>
      <c r="SJA95" s="55"/>
      <c r="SJB95" s="55"/>
      <c r="SJC95" s="55"/>
      <c r="SJD95" s="55"/>
      <c r="SJE95" s="55"/>
      <c r="SJF95" s="55"/>
      <c r="SJG95" s="55"/>
      <c r="SJH95" s="55"/>
      <c r="SJI95" s="55"/>
      <c r="SJJ95" s="55"/>
      <c r="SJK95" s="55"/>
      <c r="SJL95" s="55"/>
      <c r="SJM95" s="55"/>
      <c r="SJN95" s="55"/>
      <c r="SJO95" s="55"/>
      <c r="SJP95" s="55"/>
      <c r="SJQ95" s="55"/>
      <c r="SJR95" s="55"/>
      <c r="SJS95" s="55"/>
      <c r="SJT95" s="55"/>
      <c r="SJU95" s="55"/>
      <c r="SJV95" s="55"/>
      <c r="SJW95" s="55"/>
      <c r="SJX95" s="55"/>
      <c r="SJY95" s="55"/>
      <c r="SJZ95" s="55"/>
      <c r="SKA95" s="55"/>
      <c r="SKB95" s="55"/>
      <c r="SKC95" s="55"/>
      <c r="SKD95" s="55"/>
      <c r="SKE95" s="55"/>
      <c r="SKF95" s="55"/>
      <c r="SKG95" s="55"/>
      <c r="SKH95" s="55"/>
      <c r="SKI95" s="55"/>
      <c r="SKJ95" s="55"/>
      <c r="SKK95" s="55"/>
      <c r="SKL95" s="55"/>
      <c r="SKM95" s="55"/>
      <c r="SKN95" s="55"/>
      <c r="SKO95" s="55"/>
      <c r="SKP95" s="55"/>
      <c r="SKQ95" s="55"/>
      <c r="SKR95" s="55"/>
      <c r="SKS95" s="55"/>
      <c r="SKT95" s="55"/>
      <c r="SKU95" s="55"/>
      <c r="SKV95" s="55"/>
      <c r="SKW95" s="55"/>
      <c r="SKX95" s="55"/>
      <c r="SKY95" s="55"/>
      <c r="SKZ95" s="55"/>
      <c r="SLA95" s="55"/>
      <c r="SLB95" s="55"/>
      <c r="SLC95" s="55"/>
      <c r="SLD95" s="55"/>
      <c r="SLE95" s="55"/>
      <c r="SLF95" s="55"/>
      <c r="SLG95" s="55"/>
      <c r="SLH95" s="55"/>
      <c r="SLI95" s="55"/>
      <c r="SLJ95" s="55"/>
      <c r="SLK95" s="55"/>
      <c r="SLL95" s="55"/>
      <c r="SLM95" s="55"/>
      <c r="SLN95" s="55"/>
      <c r="SLO95" s="55"/>
      <c r="SLP95" s="55"/>
      <c r="SLQ95" s="55"/>
      <c r="SLR95" s="55"/>
      <c r="SLS95" s="55"/>
      <c r="SLT95" s="55"/>
      <c r="SLU95" s="55"/>
      <c r="SLV95" s="55"/>
      <c r="SLW95" s="55"/>
      <c r="SLX95" s="55"/>
      <c r="SLY95" s="55"/>
      <c r="SLZ95" s="55"/>
      <c r="SMA95" s="55"/>
      <c r="SMB95" s="55"/>
      <c r="SMC95" s="55"/>
      <c r="SMD95" s="55"/>
      <c r="SME95" s="55"/>
      <c r="SMF95" s="55"/>
      <c r="SMG95" s="55"/>
      <c r="SMH95" s="55"/>
      <c r="SMI95" s="55"/>
      <c r="SMJ95" s="55"/>
      <c r="SMK95" s="55"/>
      <c r="SML95" s="55"/>
      <c r="SMM95" s="55"/>
      <c r="SMN95" s="55"/>
      <c r="SMO95" s="55"/>
      <c r="SMP95" s="55"/>
      <c r="SMQ95" s="55"/>
      <c r="SMR95" s="55"/>
      <c r="SMS95" s="55"/>
      <c r="SMT95" s="55"/>
      <c r="SMU95" s="55"/>
      <c r="SMV95" s="55"/>
      <c r="SMW95" s="55"/>
      <c r="SMX95" s="55"/>
      <c r="SMY95" s="55"/>
      <c r="SMZ95" s="55"/>
      <c r="SNA95" s="55"/>
      <c r="SNB95" s="55"/>
      <c r="SNC95" s="55"/>
      <c r="SND95" s="55"/>
      <c r="SNE95" s="55"/>
      <c r="SNF95" s="55"/>
      <c r="SNG95" s="55"/>
      <c r="SNH95" s="55"/>
      <c r="SNI95" s="55"/>
      <c r="SNJ95" s="55"/>
      <c r="SNK95" s="55"/>
      <c r="SNL95" s="55"/>
      <c r="SNM95" s="55"/>
      <c r="SNN95" s="55"/>
      <c r="SNO95" s="55"/>
      <c r="SNP95" s="55"/>
      <c r="SNQ95" s="55"/>
      <c r="SNR95" s="55"/>
      <c r="SNS95" s="55"/>
      <c r="SNT95" s="55"/>
      <c r="SNU95" s="55"/>
      <c r="SNV95" s="55"/>
      <c r="SNW95" s="55"/>
      <c r="SNX95" s="55"/>
      <c r="SNY95" s="55"/>
      <c r="SNZ95" s="55"/>
      <c r="SOA95" s="55"/>
      <c r="SOB95" s="55"/>
      <c r="SOC95" s="55"/>
      <c r="SOD95" s="55"/>
      <c r="SOE95" s="55"/>
      <c r="SOF95" s="55"/>
      <c r="SOG95" s="55"/>
      <c r="SOH95" s="55"/>
      <c r="SOI95" s="55"/>
      <c r="SOJ95" s="55"/>
      <c r="SOK95" s="55"/>
      <c r="SOL95" s="55"/>
      <c r="SOM95" s="55"/>
      <c r="SON95" s="55"/>
      <c r="SOO95" s="55"/>
      <c r="SOP95" s="55"/>
      <c r="SOQ95" s="55"/>
      <c r="SOR95" s="55"/>
      <c r="SOS95" s="55"/>
      <c r="SOT95" s="55"/>
      <c r="SOU95" s="55"/>
      <c r="SOV95" s="55"/>
      <c r="SOW95" s="55"/>
      <c r="SOX95" s="55"/>
      <c r="SOY95" s="55"/>
      <c r="SOZ95" s="55"/>
      <c r="SPA95" s="55"/>
      <c r="SPB95" s="55"/>
      <c r="SPC95" s="55"/>
      <c r="SPD95" s="55"/>
      <c r="SPE95" s="55"/>
      <c r="SPF95" s="55"/>
      <c r="SPG95" s="55"/>
      <c r="SPH95" s="55"/>
      <c r="SPI95" s="55"/>
      <c r="SPJ95" s="55"/>
      <c r="SPK95" s="55"/>
      <c r="SPL95" s="55"/>
      <c r="SPM95" s="55"/>
      <c r="SPN95" s="55"/>
      <c r="SPO95" s="55"/>
      <c r="SPP95" s="55"/>
      <c r="SPQ95" s="55"/>
      <c r="SPR95" s="55"/>
      <c r="SPS95" s="55"/>
      <c r="SPT95" s="55"/>
      <c r="SPU95" s="55"/>
      <c r="SPV95" s="55"/>
      <c r="SPW95" s="55"/>
      <c r="SPX95" s="55"/>
      <c r="SPY95" s="55"/>
      <c r="SPZ95" s="55"/>
      <c r="SQA95" s="55"/>
      <c r="SQB95" s="55"/>
      <c r="SQC95" s="55"/>
      <c r="SQD95" s="55"/>
      <c r="SQE95" s="55"/>
      <c r="SQF95" s="55"/>
      <c r="SQG95" s="55"/>
      <c r="SQH95" s="55"/>
      <c r="SQI95" s="55"/>
      <c r="SQJ95" s="55"/>
      <c r="SQK95" s="55"/>
      <c r="SQL95" s="55"/>
      <c r="SQM95" s="55"/>
      <c r="SQN95" s="55"/>
      <c r="SQO95" s="55"/>
      <c r="SQP95" s="55"/>
      <c r="SQQ95" s="55"/>
      <c r="SQR95" s="55"/>
      <c r="SQS95" s="55"/>
      <c r="SQT95" s="55"/>
      <c r="SQU95" s="55"/>
      <c r="SQV95" s="55"/>
      <c r="SQW95" s="55"/>
      <c r="SQX95" s="55"/>
      <c r="SQY95" s="55"/>
      <c r="SQZ95" s="55"/>
      <c r="SRA95" s="55"/>
      <c r="SRB95" s="55"/>
      <c r="SRC95" s="55"/>
      <c r="SRD95" s="55"/>
      <c r="SRE95" s="55"/>
      <c r="SRF95" s="55"/>
      <c r="SRG95" s="55"/>
      <c r="SRH95" s="55"/>
      <c r="SRI95" s="55"/>
      <c r="SRJ95" s="55"/>
      <c r="SRK95" s="55"/>
      <c r="SRL95" s="55"/>
      <c r="SRM95" s="55"/>
      <c r="SRN95" s="55"/>
      <c r="SRO95" s="55"/>
      <c r="SRP95" s="55"/>
      <c r="SRQ95" s="55"/>
      <c r="SRR95" s="55"/>
      <c r="SRS95" s="55"/>
      <c r="SRT95" s="55"/>
      <c r="SRU95" s="55"/>
      <c r="SRV95" s="55"/>
      <c r="SRW95" s="55"/>
      <c r="SRX95" s="55"/>
      <c r="SRY95" s="55"/>
      <c r="SRZ95" s="55"/>
      <c r="SSA95" s="55"/>
      <c r="SSB95" s="55"/>
      <c r="SSC95" s="55"/>
      <c r="SSD95" s="55"/>
      <c r="SSE95" s="55"/>
      <c r="SSF95" s="55"/>
      <c r="SSG95" s="55"/>
      <c r="SSH95" s="55"/>
      <c r="SSI95" s="55"/>
      <c r="SSJ95" s="55"/>
      <c r="SSK95" s="55"/>
      <c r="SSL95" s="55"/>
      <c r="SSM95" s="55"/>
      <c r="SSN95" s="55"/>
      <c r="SSO95" s="55"/>
      <c r="SSP95" s="55"/>
      <c r="SSQ95" s="55"/>
      <c r="SSR95" s="55"/>
      <c r="SSS95" s="55"/>
      <c r="SST95" s="55"/>
      <c r="SSU95" s="55"/>
      <c r="SSV95" s="55"/>
      <c r="SSW95" s="55"/>
      <c r="SSX95" s="55"/>
      <c r="SSY95" s="55"/>
      <c r="SSZ95" s="55"/>
      <c r="STA95" s="55"/>
      <c r="STB95" s="55"/>
      <c r="STC95" s="55"/>
      <c r="STD95" s="55"/>
      <c r="STE95" s="55"/>
      <c r="STF95" s="55"/>
      <c r="STG95" s="55"/>
      <c r="STH95" s="55"/>
      <c r="STI95" s="55"/>
      <c r="STJ95" s="55"/>
      <c r="STK95" s="55"/>
      <c r="STL95" s="55"/>
      <c r="STM95" s="55"/>
      <c r="STN95" s="55"/>
      <c r="STO95" s="55"/>
      <c r="STP95" s="55"/>
      <c r="STQ95" s="55"/>
      <c r="STR95" s="55"/>
      <c r="STS95" s="55"/>
      <c r="STT95" s="55"/>
      <c r="STU95" s="55"/>
      <c r="STV95" s="55"/>
      <c r="STW95" s="55"/>
      <c r="STX95" s="55"/>
      <c r="STY95" s="55"/>
      <c r="STZ95" s="55"/>
      <c r="SUA95" s="55"/>
      <c r="SUB95" s="55"/>
      <c r="SUC95" s="55"/>
      <c r="SUD95" s="55"/>
      <c r="SUE95" s="55"/>
      <c r="SUF95" s="55"/>
      <c r="SUG95" s="55"/>
      <c r="SUH95" s="55"/>
      <c r="SUI95" s="55"/>
      <c r="SUJ95" s="55"/>
      <c r="SUK95" s="55"/>
      <c r="SUL95" s="55"/>
      <c r="SUM95" s="55"/>
      <c r="SUN95" s="55"/>
      <c r="SUO95" s="55"/>
      <c r="SUP95" s="55"/>
      <c r="SUQ95" s="55"/>
      <c r="SUR95" s="55"/>
      <c r="SUS95" s="55"/>
      <c r="SUT95" s="55"/>
      <c r="SUU95" s="55"/>
      <c r="SUV95" s="55"/>
      <c r="SUW95" s="55"/>
      <c r="SUX95" s="55"/>
      <c r="SUY95" s="55"/>
      <c r="SUZ95" s="55"/>
      <c r="SVA95" s="55"/>
      <c r="SVB95" s="55"/>
      <c r="SVC95" s="55"/>
      <c r="SVD95" s="55"/>
      <c r="SVE95" s="55"/>
      <c r="SVF95" s="55"/>
      <c r="SVG95" s="55"/>
      <c r="SVH95" s="55"/>
      <c r="SVI95" s="55"/>
      <c r="SVJ95" s="55"/>
      <c r="SVK95" s="55"/>
      <c r="SVL95" s="55"/>
      <c r="SVM95" s="55"/>
      <c r="SVN95" s="55"/>
      <c r="SVO95" s="55"/>
      <c r="SVP95" s="55"/>
      <c r="SVQ95" s="55"/>
      <c r="SVR95" s="55"/>
      <c r="SVS95" s="55"/>
      <c r="SVT95" s="55"/>
      <c r="SVU95" s="55"/>
      <c r="SVV95" s="55"/>
      <c r="SVW95" s="55"/>
      <c r="SVX95" s="55"/>
      <c r="SVY95" s="55"/>
      <c r="SVZ95" s="55"/>
      <c r="SWA95" s="55"/>
      <c r="SWB95" s="55"/>
      <c r="SWC95" s="55"/>
      <c r="SWD95" s="55"/>
      <c r="SWE95" s="55"/>
      <c r="SWF95" s="55"/>
      <c r="SWG95" s="55"/>
      <c r="SWH95" s="55"/>
      <c r="SWI95" s="55"/>
      <c r="SWJ95" s="55"/>
      <c r="SWK95" s="55"/>
      <c r="SWL95" s="55"/>
      <c r="SWM95" s="55"/>
      <c r="SWN95" s="55"/>
      <c r="SWO95" s="55"/>
      <c r="SWP95" s="55"/>
      <c r="SWQ95" s="55"/>
      <c r="SWR95" s="55"/>
      <c r="SWS95" s="55"/>
      <c r="SWT95" s="55"/>
      <c r="SWU95" s="55"/>
      <c r="SWV95" s="55"/>
      <c r="SWW95" s="55"/>
      <c r="SWX95" s="55"/>
      <c r="SWY95" s="55"/>
      <c r="SWZ95" s="55"/>
      <c r="SXA95" s="55"/>
      <c r="SXB95" s="55"/>
      <c r="SXC95" s="55"/>
      <c r="SXD95" s="55"/>
      <c r="SXE95" s="55"/>
      <c r="SXF95" s="55"/>
      <c r="SXG95" s="55"/>
      <c r="SXH95" s="55"/>
      <c r="SXI95" s="55"/>
      <c r="SXJ95" s="55"/>
      <c r="SXK95" s="55"/>
      <c r="SXL95" s="55"/>
      <c r="SXM95" s="55"/>
      <c r="SXN95" s="55"/>
      <c r="SXO95" s="55"/>
      <c r="SXP95" s="55"/>
      <c r="SXQ95" s="55"/>
      <c r="SXR95" s="55"/>
      <c r="SXS95" s="55"/>
      <c r="SXT95" s="55"/>
      <c r="SXU95" s="55"/>
      <c r="SXV95" s="55"/>
      <c r="SXW95" s="55"/>
      <c r="SXX95" s="55"/>
      <c r="SXY95" s="55"/>
      <c r="SXZ95" s="55"/>
      <c r="SYA95" s="55"/>
      <c r="SYB95" s="55"/>
      <c r="SYC95" s="55"/>
      <c r="SYD95" s="55"/>
      <c r="SYE95" s="55"/>
      <c r="SYF95" s="55"/>
      <c r="SYG95" s="55"/>
      <c r="SYH95" s="55"/>
      <c r="SYI95" s="55"/>
      <c r="SYJ95" s="55"/>
      <c r="SYK95" s="55"/>
      <c r="SYL95" s="55"/>
      <c r="SYM95" s="55"/>
      <c r="SYN95" s="55"/>
      <c r="SYO95" s="55"/>
      <c r="SYP95" s="55"/>
      <c r="SYQ95" s="55"/>
      <c r="SYR95" s="55"/>
      <c r="SYS95" s="55"/>
      <c r="SYT95" s="55"/>
      <c r="SYU95" s="55"/>
      <c r="SYV95" s="55"/>
      <c r="SYW95" s="55"/>
      <c r="SYX95" s="55"/>
      <c r="SYY95" s="55"/>
      <c r="SYZ95" s="55"/>
      <c r="SZA95" s="55"/>
      <c r="SZB95" s="55"/>
      <c r="SZC95" s="55"/>
      <c r="SZD95" s="55"/>
      <c r="SZE95" s="55"/>
      <c r="SZF95" s="55"/>
      <c r="SZG95" s="55"/>
      <c r="SZH95" s="55"/>
      <c r="SZI95" s="55"/>
      <c r="SZJ95" s="55"/>
      <c r="SZK95" s="55"/>
      <c r="SZL95" s="55"/>
      <c r="SZM95" s="55"/>
      <c r="SZN95" s="55"/>
      <c r="SZO95" s="55"/>
      <c r="SZP95" s="55"/>
      <c r="SZQ95" s="55"/>
      <c r="SZR95" s="55"/>
      <c r="SZS95" s="55"/>
      <c r="SZT95" s="55"/>
      <c r="SZU95" s="55"/>
      <c r="SZV95" s="55"/>
      <c r="SZW95" s="55"/>
      <c r="SZX95" s="55"/>
      <c r="SZY95" s="55"/>
      <c r="SZZ95" s="55"/>
      <c r="TAA95" s="55"/>
      <c r="TAB95" s="55"/>
      <c r="TAC95" s="55"/>
      <c r="TAD95" s="55"/>
      <c r="TAE95" s="55"/>
      <c r="TAF95" s="55"/>
      <c r="TAG95" s="55"/>
      <c r="TAH95" s="55"/>
      <c r="TAI95" s="55"/>
      <c r="TAJ95" s="55"/>
      <c r="TAK95" s="55"/>
      <c r="TAL95" s="55"/>
      <c r="TAM95" s="55"/>
      <c r="TAN95" s="55"/>
      <c r="TAO95" s="55"/>
      <c r="TAP95" s="55"/>
      <c r="TAQ95" s="55"/>
      <c r="TAR95" s="55"/>
      <c r="TAS95" s="55"/>
      <c r="TAT95" s="55"/>
      <c r="TAU95" s="55"/>
      <c r="TAV95" s="55"/>
      <c r="TAW95" s="55"/>
      <c r="TAX95" s="55"/>
      <c r="TAY95" s="55"/>
      <c r="TAZ95" s="55"/>
      <c r="TBA95" s="55"/>
      <c r="TBB95" s="55"/>
      <c r="TBC95" s="55"/>
      <c r="TBD95" s="55"/>
      <c r="TBE95" s="55"/>
      <c r="TBF95" s="55"/>
      <c r="TBG95" s="55"/>
      <c r="TBH95" s="55"/>
      <c r="TBI95" s="55"/>
      <c r="TBJ95" s="55"/>
      <c r="TBK95" s="55"/>
      <c r="TBL95" s="55"/>
      <c r="TBM95" s="55"/>
      <c r="TBN95" s="55"/>
      <c r="TBO95" s="55"/>
      <c r="TBP95" s="55"/>
      <c r="TBQ95" s="55"/>
      <c r="TBR95" s="55"/>
      <c r="TBS95" s="55"/>
      <c r="TBT95" s="55"/>
      <c r="TBU95" s="55"/>
      <c r="TBV95" s="55"/>
      <c r="TBW95" s="55"/>
      <c r="TBX95" s="55"/>
      <c r="TBY95" s="55"/>
      <c r="TBZ95" s="55"/>
      <c r="TCA95" s="55"/>
      <c r="TCB95" s="55"/>
      <c r="TCC95" s="55"/>
      <c r="TCD95" s="55"/>
      <c r="TCE95" s="55"/>
      <c r="TCF95" s="55"/>
      <c r="TCG95" s="55"/>
      <c r="TCH95" s="55"/>
      <c r="TCI95" s="55"/>
      <c r="TCJ95" s="55"/>
      <c r="TCK95" s="55"/>
      <c r="TCL95" s="55"/>
      <c r="TCM95" s="55"/>
      <c r="TCN95" s="55"/>
      <c r="TCO95" s="55"/>
      <c r="TCP95" s="55"/>
      <c r="TCQ95" s="55"/>
      <c r="TCR95" s="55"/>
      <c r="TCS95" s="55"/>
      <c r="TCT95" s="55"/>
      <c r="TCU95" s="55"/>
      <c r="TCV95" s="55"/>
      <c r="TCW95" s="55"/>
      <c r="TCX95" s="55"/>
      <c r="TCY95" s="55"/>
      <c r="TCZ95" s="55"/>
      <c r="TDA95" s="55"/>
      <c r="TDB95" s="55"/>
      <c r="TDC95" s="55"/>
      <c r="TDD95" s="55"/>
      <c r="TDE95" s="55"/>
      <c r="TDF95" s="55"/>
      <c r="TDG95" s="55"/>
      <c r="TDH95" s="55"/>
      <c r="TDI95" s="55"/>
      <c r="TDJ95" s="55"/>
      <c r="TDK95" s="55"/>
      <c r="TDL95" s="55"/>
      <c r="TDM95" s="55"/>
      <c r="TDN95" s="55"/>
      <c r="TDO95" s="55"/>
      <c r="TDP95" s="55"/>
      <c r="TDQ95" s="55"/>
      <c r="TDR95" s="55"/>
      <c r="TDS95" s="55"/>
      <c r="TDT95" s="55"/>
      <c r="TDU95" s="55"/>
      <c r="TDV95" s="55"/>
      <c r="TDW95" s="55"/>
      <c r="TDX95" s="55"/>
      <c r="TDY95" s="55"/>
      <c r="TDZ95" s="55"/>
      <c r="TEA95" s="55"/>
      <c r="TEB95" s="55"/>
      <c r="TEC95" s="55"/>
      <c r="TED95" s="55"/>
      <c r="TEE95" s="55"/>
      <c r="TEF95" s="55"/>
      <c r="TEG95" s="55"/>
      <c r="TEH95" s="55"/>
      <c r="TEI95" s="55"/>
      <c r="TEJ95" s="55"/>
      <c r="TEK95" s="55"/>
      <c r="TEL95" s="55"/>
      <c r="TEM95" s="55"/>
      <c r="TEN95" s="55"/>
      <c r="TEO95" s="55"/>
      <c r="TEP95" s="55"/>
      <c r="TEQ95" s="55"/>
      <c r="TER95" s="55"/>
      <c r="TES95" s="55"/>
      <c r="TET95" s="55"/>
      <c r="TEU95" s="55"/>
      <c r="TEV95" s="55"/>
      <c r="TEW95" s="55"/>
      <c r="TEX95" s="55"/>
      <c r="TEY95" s="55"/>
      <c r="TEZ95" s="55"/>
      <c r="TFA95" s="55"/>
      <c r="TFB95" s="55"/>
      <c r="TFC95" s="55"/>
      <c r="TFD95" s="55"/>
      <c r="TFE95" s="55"/>
      <c r="TFF95" s="55"/>
      <c r="TFG95" s="55"/>
      <c r="TFH95" s="55"/>
      <c r="TFI95" s="55"/>
      <c r="TFJ95" s="55"/>
      <c r="TFK95" s="55"/>
      <c r="TFL95" s="55"/>
      <c r="TFM95" s="55"/>
      <c r="TFN95" s="55"/>
      <c r="TFO95" s="55"/>
      <c r="TFP95" s="55"/>
      <c r="TFQ95" s="55"/>
      <c r="TFR95" s="55"/>
      <c r="TFS95" s="55"/>
      <c r="TFT95" s="55"/>
      <c r="TFU95" s="55"/>
      <c r="TFV95" s="55"/>
      <c r="TFW95" s="55"/>
      <c r="TFX95" s="55"/>
      <c r="TFY95" s="55"/>
      <c r="TFZ95" s="55"/>
      <c r="TGA95" s="55"/>
      <c r="TGB95" s="55"/>
      <c r="TGC95" s="55"/>
      <c r="TGD95" s="55"/>
      <c r="TGE95" s="55"/>
      <c r="TGF95" s="55"/>
      <c r="TGG95" s="55"/>
      <c r="TGH95" s="55"/>
      <c r="TGI95" s="55"/>
      <c r="TGJ95" s="55"/>
      <c r="TGK95" s="55"/>
      <c r="TGL95" s="55"/>
      <c r="TGM95" s="55"/>
      <c r="TGN95" s="55"/>
      <c r="TGO95" s="55"/>
      <c r="TGP95" s="55"/>
      <c r="TGQ95" s="55"/>
      <c r="TGR95" s="55"/>
      <c r="TGS95" s="55"/>
      <c r="TGT95" s="55"/>
      <c r="TGU95" s="55"/>
      <c r="TGV95" s="55"/>
      <c r="TGW95" s="55"/>
      <c r="TGX95" s="55"/>
      <c r="TGY95" s="55"/>
      <c r="TGZ95" s="55"/>
      <c r="THA95" s="55"/>
      <c r="THB95" s="55"/>
      <c r="THC95" s="55"/>
      <c r="THD95" s="55"/>
      <c r="THE95" s="55"/>
      <c r="THF95" s="55"/>
      <c r="THG95" s="55"/>
      <c r="THH95" s="55"/>
      <c r="THI95" s="55"/>
      <c r="THJ95" s="55"/>
      <c r="THK95" s="55"/>
      <c r="THL95" s="55"/>
      <c r="THM95" s="55"/>
      <c r="THN95" s="55"/>
      <c r="THO95" s="55"/>
      <c r="THP95" s="55"/>
      <c r="THQ95" s="55"/>
      <c r="THR95" s="55"/>
      <c r="THS95" s="55"/>
      <c r="THT95" s="55"/>
      <c r="THU95" s="55"/>
      <c r="THV95" s="55"/>
      <c r="THW95" s="55"/>
      <c r="THX95" s="55"/>
      <c r="THY95" s="55"/>
      <c r="THZ95" s="55"/>
      <c r="TIA95" s="55"/>
      <c r="TIB95" s="55"/>
      <c r="TIC95" s="55"/>
      <c r="TID95" s="55"/>
      <c r="TIE95" s="55"/>
      <c r="TIF95" s="55"/>
      <c r="TIG95" s="55"/>
      <c r="TIH95" s="55"/>
      <c r="TII95" s="55"/>
      <c r="TIJ95" s="55"/>
      <c r="TIK95" s="55"/>
      <c r="TIL95" s="55"/>
      <c r="TIM95" s="55"/>
      <c r="TIN95" s="55"/>
      <c r="TIO95" s="55"/>
      <c r="TIP95" s="55"/>
      <c r="TIQ95" s="55"/>
      <c r="TIR95" s="55"/>
      <c r="TIS95" s="55"/>
      <c r="TIT95" s="55"/>
      <c r="TIU95" s="55"/>
      <c r="TIV95" s="55"/>
      <c r="TIW95" s="55"/>
      <c r="TIX95" s="55"/>
      <c r="TIY95" s="55"/>
      <c r="TIZ95" s="55"/>
      <c r="TJA95" s="55"/>
      <c r="TJB95" s="55"/>
      <c r="TJC95" s="55"/>
      <c r="TJD95" s="55"/>
      <c r="TJE95" s="55"/>
      <c r="TJF95" s="55"/>
      <c r="TJG95" s="55"/>
      <c r="TJH95" s="55"/>
      <c r="TJI95" s="55"/>
      <c r="TJJ95" s="55"/>
      <c r="TJK95" s="55"/>
      <c r="TJL95" s="55"/>
      <c r="TJM95" s="55"/>
      <c r="TJN95" s="55"/>
      <c r="TJO95" s="55"/>
      <c r="TJP95" s="55"/>
      <c r="TJQ95" s="55"/>
      <c r="TJR95" s="55"/>
      <c r="TJS95" s="55"/>
      <c r="TJT95" s="55"/>
      <c r="TJU95" s="55"/>
      <c r="TJV95" s="55"/>
      <c r="TJW95" s="55"/>
      <c r="TJX95" s="55"/>
      <c r="TJY95" s="55"/>
      <c r="TJZ95" s="55"/>
      <c r="TKA95" s="55"/>
      <c r="TKB95" s="55"/>
      <c r="TKC95" s="55"/>
      <c r="TKD95" s="55"/>
      <c r="TKE95" s="55"/>
      <c r="TKF95" s="55"/>
      <c r="TKG95" s="55"/>
      <c r="TKH95" s="55"/>
      <c r="TKI95" s="55"/>
      <c r="TKJ95" s="55"/>
      <c r="TKK95" s="55"/>
      <c r="TKL95" s="55"/>
      <c r="TKM95" s="55"/>
      <c r="TKN95" s="55"/>
      <c r="TKO95" s="55"/>
      <c r="TKP95" s="55"/>
      <c r="TKQ95" s="55"/>
      <c r="TKR95" s="55"/>
      <c r="TKS95" s="55"/>
      <c r="TKT95" s="55"/>
      <c r="TKU95" s="55"/>
      <c r="TKV95" s="55"/>
      <c r="TKW95" s="55"/>
      <c r="TKX95" s="55"/>
      <c r="TKY95" s="55"/>
      <c r="TKZ95" s="55"/>
      <c r="TLA95" s="55"/>
      <c r="TLB95" s="55"/>
      <c r="TLC95" s="55"/>
      <c r="TLD95" s="55"/>
      <c r="TLE95" s="55"/>
      <c r="TLF95" s="55"/>
      <c r="TLG95" s="55"/>
      <c r="TLH95" s="55"/>
      <c r="TLI95" s="55"/>
      <c r="TLJ95" s="55"/>
      <c r="TLK95" s="55"/>
      <c r="TLL95" s="55"/>
      <c r="TLM95" s="55"/>
      <c r="TLN95" s="55"/>
      <c r="TLO95" s="55"/>
      <c r="TLP95" s="55"/>
      <c r="TLQ95" s="55"/>
      <c r="TLR95" s="55"/>
      <c r="TLS95" s="55"/>
      <c r="TLT95" s="55"/>
      <c r="TLU95" s="55"/>
      <c r="TLV95" s="55"/>
      <c r="TLW95" s="55"/>
      <c r="TLX95" s="55"/>
      <c r="TLY95" s="55"/>
      <c r="TLZ95" s="55"/>
      <c r="TMA95" s="55"/>
      <c r="TMB95" s="55"/>
      <c r="TMC95" s="55"/>
      <c r="TMD95" s="55"/>
      <c r="TME95" s="55"/>
      <c r="TMF95" s="55"/>
      <c r="TMG95" s="55"/>
      <c r="TMH95" s="55"/>
      <c r="TMI95" s="55"/>
      <c r="TMJ95" s="55"/>
      <c r="TMK95" s="55"/>
      <c r="TML95" s="55"/>
      <c r="TMM95" s="55"/>
      <c r="TMN95" s="55"/>
      <c r="TMO95" s="55"/>
      <c r="TMP95" s="55"/>
      <c r="TMQ95" s="55"/>
      <c r="TMR95" s="55"/>
      <c r="TMS95" s="55"/>
      <c r="TMT95" s="55"/>
      <c r="TMU95" s="55"/>
      <c r="TMV95" s="55"/>
      <c r="TMW95" s="55"/>
      <c r="TMX95" s="55"/>
      <c r="TMY95" s="55"/>
      <c r="TMZ95" s="55"/>
      <c r="TNA95" s="55"/>
      <c r="TNB95" s="55"/>
      <c r="TNC95" s="55"/>
      <c r="TND95" s="55"/>
      <c r="TNE95" s="55"/>
      <c r="TNF95" s="55"/>
      <c r="TNG95" s="55"/>
      <c r="TNH95" s="55"/>
      <c r="TNI95" s="55"/>
      <c r="TNJ95" s="55"/>
      <c r="TNK95" s="55"/>
      <c r="TNL95" s="55"/>
      <c r="TNM95" s="55"/>
      <c r="TNN95" s="55"/>
      <c r="TNO95" s="55"/>
      <c r="TNP95" s="55"/>
      <c r="TNQ95" s="55"/>
      <c r="TNR95" s="55"/>
      <c r="TNS95" s="55"/>
      <c r="TNT95" s="55"/>
      <c r="TNU95" s="55"/>
      <c r="TNV95" s="55"/>
      <c r="TNW95" s="55"/>
      <c r="TNX95" s="55"/>
      <c r="TNY95" s="55"/>
      <c r="TNZ95" s="55"/>
      <c r="TOA95" s="55"/>
      <c r="TOB95" s="55"/>
      <c r="TOC95" s="55"/>
      <c r="TOD95" s="55"/>
      <c r="TOE95" s="55"/>
      <c r="TOF95" s="55"/>
      <c r="TOG95" s="55"/>
      <c r="TOH95" s="55"/>
      <c r="TOI95" s="55"/>
      <c r="TOJ95" s="55"/>
      <c r="TOK95" s="55"/>
      <c r="TOL95" s="55"/>
      <c r="TOM95" s="55"/>
      <c r="TON95" s="55"/>
      <c r="TOO95" s="55"/>
      <c r="TOP95" s="55"/>
      <c r="TOQ95" s="55"/>
      <c r="TOR95" s="55"/>
      <c r="TOS95" s="55"/>
      <c r="TOT95" s="55"/>
      <c r="TOU95" s="55"/>
      <c r="TOV95" s="55"/>
      <c r="TOW95" s="55"/>
      <c r="TOX95" s="55"/>
      <c r="TOY95" s="55"/>
      <c r="TOZ95" s="55"/>
      <c r="TPA95" s="55"/>
      <c r="TPB95" s="55"/>
      <c r="TPC95" s="55"/>
      <c r="TPD95" s="55"/>
      <c r="TPE95" s="55"/>
      <c r="TPF95" s="55"/>
      <c r="TPG95" s="55"/>
      <c r="TPH95" s="55"/>
      <c r="TPI95" s="55"/>
      <c r="TPJ95" s="55"/>
      <c r="TPK95" s="55"/>
      <c r="TPL95" s="55"/>
      <c r="TPM95" s="55"/>
      <c r="TPN95" s="55"/>
      <c r="TPO95" s="55"/>
      <c r="TPP95" s="55"/>
      <c r="TPQ95" s="55"/>
      <c r="TPR95" s="55"/>
      <c r="TPS95" s="55"/>
      <c r="TPT95" s="55"/>
      <c r="TPU95" s="55"/>
      <c r="TPV95" s="55"/>
      <c r="TPW95" s="55"/>
      <c r="TPX95" s="55"/>
      <c r="TPY95" s="55"/>
      <c r="TPZ95" s="55"/>
      <c r="TQA95" s="55"/>
      <c r="TQB95" s="55"/>
      <c r="TQC95" s="55"/>
      <c r="TQD95" s="55"/>
      <c r="TQE95" s="55"/>
      <c r="TQF95" s="55"/>
      <c r="TQG95" s="55"/>
      <c r="TQH95" s="55"/>
      <c r="TQI95" s="55"/>
      <c r="TQJ95" s="55"/>
      <c r="TQK95" s="55"/>
      <c r="TQL95" s="55"/>
      <c r="TQM95" s="55"/>
      <c r="TQN95" s="55"/>
      <c r="TQO95" s="55"/>
      <c r="TQP95" s="55"/>
      <c r="TQQ95" s="55"/>
      <c r="TQR95" s="55"/>
      <c r="TQS95" s="55"/>
      <c r="TQT95" s="55"/>
      <c r="TQU95" s="55"/>
      <c r="TQV95" s="55"/>
      <c r="TQW95" s="55"/>
      <c r="TQX95" s="55"/>
      <c r="TQY95" s="55"/>
      <c r="TQZ95" s="55"/>
      <c r="TRA95" s="55"/>
      <c r="TRB95" s="55"/>
      <c r="TRC95" s="55"/>
      <c r="TRD95" s="55"/>
      <c r="TRE95" s="55"/>
      <c r="TRF95" s="55"/>
      <c r="TRG95" s="55"/>
      <c r="TRH95" s="55"/>
      <c r="TRI95" s="55"/>
      <c r="TRJ95" s="55"/>
      <c r="TRK95" s="55"/>
      <c r="TRL95" s="55"/>
      <c r="TRM95" s="55"/>
      <c r="TRN95" s="55"/>
      <c r="TRO95" s="55"/>
      <c r="TRP95" s="55"/>
      <c r="TRQ95" s="55"/>
      <c r="TRR95" s="55"/>
      <c r="TRS95" s="55"/>
      <c r="TRT95" s="55"/>
      <c r="TRU95" s="55"/>
      <c r="TRV95" s="55"/>
      <c r="TRW95" s="55"/>
      <c r="TRX95" s="55"/>
      <c r="TRY95" s="55"/>
      <c r="TRZ95" s="55"/>
      <c r="TSA95" s="55"/>
      <c r="TSB95" s="55"/>
      <c r="TSC95" s="55"/>
      <c r="TSD95" s="55"/>
      <c r="TSE95" s="55"/>
      <c r="TSF95" s="55"/>
      <c r="TSG95" s="55"/>
      <c r="TSH95" s="55"/>
      <c r="TSI95" s="55"/>
      <c r="TSJ95" s="55"/>
      <c r="TSK95" s="55"/>
      <c r="TSL95" s="55"/>
      <c r="TSM95" s="55"/>
      <c r="TSN95" s="55"/>
      <c r="TSO95" s="55"/>
      <c r="TSP95" s="55"/>
      <c r="TSQ95" s="55"/>
      <c r="TSR95" s="55"/>
      <c r="TSS95" s="55"/>
      <c r="TST95" s="55"/>
      <c r="TSU95" s="55"/>
      <c r="TSV95" s="55"/>
      <c r="TSW95" s="55"/>
      <c r="TSX95" s="55"/>
      <c r="TSY95" s="55"/>
      <c r="TSZ95" s="55"/>
      <c r="TTA95" s="55"/>
      <c r="TTB95" s="55"/>
      <c r="TTC95" s="55"/>
      <c r="TTD95" s="55"/>
      <c r="TTE95" s="55"/>
      <c r="TTF95" s="55"/>
      <c r="TTG95" s="55"/>
      <c r="TTH95" s="55"/>
      <c r="TTI95" s="55"/>
      <c r="TTJ95" s="55"/>
      <c r="TTK95" s="55"/>
      <c r="TTL95" s="55"/>
      <c r="TTM95" s="55"/>
      <c r="TTN95" s="55"/>
      <c r="TTO95" s="55"/>
      <c r="TTP95" s="55"/>
      <c r="TTQ95" s="55"/>
      <c r="TTR95" s="55"/>
      <c r="TTS95" s="55"/>
      <c r="TTT95" s="55"/>
      <c r="TTU95" s="55"/>
      <c r="TTV95" s="55"/>
      <c r="TTW95" s="55"/>
      <c r="TTX95" s="55"/>
      <c r="TTY95" s="55"/>
      <c r="TTZ95" s="55"/>
      <c r="TUA95" s="55"/>
      <c r="TUB95" s="55"/>
      <c r="TUC95" s="55"/>
      <c r="TUD95" s="55"/>
      <c r="TUE95" s="55"/>
      <c r="TUF95" s="55"/>
      <c r="TUG95" s="55"/>
      <c r="TUH95" s="55"/>
      <c r="TUI95" s="55"/>
      <c r="TUJ95" s="55"/>
      <c r="TUK95" s="55"/>
      <c r="TUL95" s="55"/>
      <c r="TUM95" s="55"/>
      <c r="TUN95" s="55"/>
      <c r="TUO95" s="55"/>
      <c r="TUP95" s="55"/>
      <c r="TUQ95" s="55"/>
      <c r="TUR95" s="55"/>
      <c r="TUS95" s="55"/>
      <c r="TUT95" s="55"/>
      <c r="TUU95" s="55"/>
      <c r="TUV95" s="55"/>
      <c r="TUW95" s="55"/>
      <c r="TUX95" s="55"/>
      <c r="TUY95" s="55"/>
      <c r="TUZ95" s="55"/>
      <c r="TVA95" s="55"/>
      <c r="TVB95" s="55"/>
      <c r="TVC95" s="55"/>
      <c r="TVD95" s="55"/>
      <c r="TVE95" s="55"/>
      <c r="TVF95" s="55"/>
      <c r="TVG95" s="55"/>
      <c r="TVH95" s="55"/>
      <c r="TVI95" s="55"/>
      <c r="TVJ95" s="55"/>
      <c r="TVK95" s="55"/>
      <c r="TVL95" s="55"/>
      <c r="TVM95" s="55"/>
      <c r="TVN95" s="55"/>
      <c r="TVO95" s="55"/>
      <c r="TVP95" s="55"/>
      <c r="TVQ95" s="55"/>
      <c r="TVR95" s="55"/>
      <c r="TVS95" s="55"/>
      <c r="TVT95" s="55"/>
      <c r="TVU95" s="55"/>
      <c r="TVV95" s="55"/>
      <c r="TVW95" s="55"/>
      <c r="TVX95" s="55"/>
      <c r="TVY95" s="55"/>
      <c r="TVZ95" s="55"/>
      <c r="TWA95" s="55"/>
      <c r="TWB95" s="55"/>
      <c r="TWC95" s="55"/>
      <c r="TWD95" s="55"/>
      <c r="TWE95" s="55"/>
      <c r="TWF95" s="55"/>
      <c r="TWG95" s="55"/>
      <c r="TWH95" s="55"/>
      <c r="TWI95" s="55"/>
      <c r="TWJ95" s="55"/>
      <c r="TWK95" s="55"/>
      <c r="TWL95" s="55"/>
      <c r="TWM95" s="55"/>
      <c r="TWN95" s="55"/>
      <c r="TWO95" s="55"/>
      <c r="TWP95" s="55"/>
      <c r="TWQ95" s="55"/>
      <c r="TWR95" s="55"/>
      <c r="TWS95" s="55"/>
      <c r="TWT95" s="55"/>
      <c r="TWU95" s="55"/>
      <c r="TWV95" s="55"/>
      <c r="TWW95" s="55"/>
      <c r="TWX95" s="55"/>
      <c r="TWY95" s="55"/>
      <c r="TWZ95" s="55"/>
      <c r="TXA95" s="55"/>
      <c r="TXB95" s="55"/>
      <c r="TXC95" s="55"/>
      <c r="TXD95" s="55"/>
      <c r="TXE95" s="55"/>
      <c r="TXF95" s="55"/>
      <c r="TXG95" s="55"/>
      <c r="TXH95" s="55"/>
      <c r="TXI95" s="55"/>
      <c r="TXJ95" s="55"/>
      <c r="TXK95" s="55"/>
      <c r="TXL95" s="55"/>
      <c r="TXM95" s="55"/>
      <c r="TXN95" s="55"/>
      <c r="TXO95" s="55"/>
      <c r="TXP95" s="55"/>
      <c r="TXQ95" s="55"/>
      <c r="TXR95" s="55"/>
      <c r="TXS95" s="55"/>
      <c r="TXT95" s="55"/>
      <c r="TXU95" s="55"/>
      <c r="TXV95" s="55"/>
      <c r="TXW95" s="55"/>
      <c r="TXX95" s="55"/>
      <c r="TXY95" s="55"/>
      <c r="TXZ95" s="55"/>
      <c r="TYA95" s="55"/>
      <c r="TYB95" s="55"/>
      <c r="TYC95" s="55"/>
      <c r="TYD95" s="55"/>
      <c r="TYE95" s="55"/>
      <c r="TYF95" s="55"/>
      <c r="TYG95" s="55"/>
      <c r="TYH95" s="55"/>
      <c r="TYI95" s="55"/>
      <c r="TYJ95" s="55"/>
      <c r="TYK95" s="55"/>
      <c r="TYL95" s="55"/>
      <c r="TYM95" s="55"/>
      <c r="TYN95" s="55"/>
      <c r="TYO95" s="55"/>
      <c r="TYP95" s="55"/>
      <c r="TYQ95" s="55"/>
      <c r="TYR95" s="55"/>
      <c r="TYS95" s="55"/>
      <c r="TYT95" s="55"/>
      <c r="TYU95" s="55"/>
      <c r="TYV95" s="55"/>
      <c r="TYW95" s="55"/>
      <c r="TYX95" s="55"/>
      <c r="TYY95" s="55"/>
      <c r="TYZ95" s="55"/>
      <c r="TZA95" s="55"/>
      <c r="TZB95" s="55"/>
      <c r="TZC95" s="55"/>
      <c r="TZD95" s="55"/>
      <c r="TZE95" s="55"/>
      <c r="TZF95" s="55"/>
      <c r="TZG95" s="55"/>
      <c r="TZH95" s="55"/>
      <c r="TZI95" s="55"/>
      <c r="TZJ95" s="55"/>
      <c r="TZK95" s="55"/>
      <c r="TZL95" s="55"/>
      <c r="TZM95" s="55"/>
      <c r="TZN95" s="55"/>
      <c r="TZO95" s="55"/>
      <c r="TZP95" s="55"/>
      <c r="TZQ95" s="55"/>
      <c r="TZR95" s="55"/>
      <c r="TZS95" s="55"/>
      <c r="TZT95" s="55"/>
      <c r="TZU95" s="55"/>
      <c r="TZV95" s="55"/>
      <c r="TZW95" s="55"/>
      <c r="TZX95" s="55"/>
      <c r="TZY95" s="55"/>
      <c r="TZZ95" s="55"/>
      <c r="UAA95" s="55"/>
      <c r="UAB95" s="55"/>
      <c r="UAC95" s="55"/>
      <c r="UAD95" s="55"/>
      <c r="UAE95" s="55"/>
      <c r="UAF95" s="55"/>
      <c r="UAG95" s="55"/>
      <c r="UAH95" s="55"/>
      <c r="UAI95" s="55"/>
      <c r="UAJ95" s="55"/>
      <c r="UAK95" s="55"/>
      <c r="UAL95" s="55"/>
      <c r="UAM95" s="55"/>
      <c r="UAN95" s="55"/>
      <c r="UAO95" s="55"/>
      <c r="UAP95" s="55"/>
      <c r="UAQ95" s="55"/>
      <c r="UAR95" s="55"/>
      <c r="UAS95" s="55"/>
      <c r="UAT95" s="55"/>
      <c r="UAU95" s="55"/>
      <c r="UAV95" s="55"/>
      <c r="UAW95" s="55"/>
      <c r="UAX95" s="55"/>
      <c r="UAY95" s="55"/>
      <c r="UAZ95" s="55"/>
      <c r="UBA95" s="55"/>
      <c r="UBB95" s="55"/>
      <c r="UBC95" s="55"/>
      <c r="UBD95" s="55"/>
      <c r="UBE95" s="55"/>
      <c r="UBF95" s="55"/>
      <c r="UBG95" s="55"/>
      <c r="UBH95" s="55"/>
      <c r="UBI95" s="55"/>
      <c r="UBJ95" s="55"/>
      <c r="UBK95" s="55"/>
      <c r="UBL95" s="55"/>
      <c r="UBM95" s="55"/>
      <c r="UBN95" s="55"/>
      <c r="UBO95" s="55"/>
      <c r="UBP95" s="55"/>
      <c r="UBQ95" s="55"/>
      <c r="UBR95" s="55"/>
      <c r="UBS95" s="55"/>
      <c r="UBT95" s="55"/>
      <c r="UBU95" s="55"/>
      <c r="UBV95" s="55"/>
      <c r="UBW95" s="55"/>
      <c r="UBX95" s="55"/>
      <c r="UBY95" s="55"/>
      <c r="UBZ95" s="55"/>
      <c r="UCA95" s="55"/>
      <c r="UCB95" s="55"/>
      <c r="UCC95" s="55"/>
      <c r="UCD95" s="55"/>
      <c r="UCE95" s="55"/>
      <c r="UCF95" s="55"/>
      <c r="UCG95" s="55"/>
      <c r="UCH95" s="55"/>
      <c r="UCI95" s="55"/>
      <c r="UCJ95" s="55"/>
      <c r="UCK95" s="55"/>
      <c r="UCL95" s="55"/>
      <c r="UCM95" s="55"/>
      <c r="UCN95" s="55"/>
      <c r="UCO95" s="55"/>
      <c r="UCP95" s="55"/>
      <c r="UCQ95" s="55"/>
      <c r="UCR95" s="55"/>
      <c r="UCS95" s="55"/>
      <c r="UCT95" s="55"/>
      <c r="UCU95" s="55"/>
      <c r="UCV95" s="55"/>
      <c r="UCW95" s="55"/>
      <c r="UCX95" s="55"/>
      <c r="UCY95" s="55"/>
      <c r="UCZ95" s="55"/>
      <c r="UDA95" s="55"/>
      <c r="UDB95" s="55"/>
      <c r="UDC95" s="55"/>
      <c r="UDD95" s="55"/>
      <c r="UDE95" s="55"/>
      <c r="UDF95" s="55"/>
      <c r="UDG95" s="55"/>
      <c r="UDH95" s="55"/>
      <c r="UDI95" s="55"/>
      <c r="UDJ95" s="55"/>
      <c r="UDK95" s="55"/>
      <c r="UDL95" s="55"/>
      <c r="UDM95" s="55"/>
      <c r="UDN95" s="55"/>
      <c r="UDO95" s="55"/>
      <c r="UDP95" s="55"/>
      <c r="UDQ95" s="55"/>
      <c r="UDR95" s="55"/>
      <c r="UDS95" s="55"/>
      <c r="UDT95" s="55"/>
      <c r="UDU95" s="55"/>
      <c r="UDV95" s="55"/>
      <c r="UDW95" s="55"/>
      <c r="UDX95" s="55"/>
      <c r="UDY95" s="55"/>
      <c r="UDZ95" s="55"/>
      <c r="UEA95" s="55"/>
      <c r="UEB95" s="55"/>
      <c r="UEC95" s="55"/>
      <c r="UED95" s="55"/>
      <c r="UEE95" s="55"/>
      <c r="UEF95" s="55"/>
      <c r="UEG95" s="55"/>
      <c r="UEH95" s="55"/>
      <c r="UEI95" s="55"/>
      <c r="UEJ95" s="55"/>
      <c r="UEK95" s="55"/>
      <c r="UEL95" s="55"/>
      <c r="UEM95" s="55"/>
      <c r="UEN95" s="55"/>
      <c r="UEO95" s="55"/>
      <c r="UEP95" s="55"/>
      <c r="UEQ95" s="55"/>
      <c r="UER95" s="55"/>
      <c r="UES95" s="55"/>
      <c r="UET95" s="55"/>
      <c r="UEU95" s="55"/>
      <c r="UEV95" s="55"/>
      <c r="UEW95" s="55"/>
      <c r="UEX95" s="55"/>
      <c r="UEY95" s="55"/>
      <c r="UEZ95" s="55"/>
      <c r="UFA95" s="55"/>
      <c r="UFB95" s="55"/>
      <c r="UFC95" s="55"/>
      <c r="UFD95" s="55"/>
      <c r="UFE95" s="55"/>
      <c r="UFF95" s="55"/>
      <c r="UFG95" s="55"/>
      <c r="UFH95" s="55"/>
      <c r="UFI95" s="55"/>
      <c r="UFJ95" s="55"/>
      <c r="UFK95" s="55"/>
      <c r="UFL95" s="55"/>
      <c r="UFM95" s="55"/>
      <c r="UFN95" s="55"/>
      <c r="UFO95" s="55"/>
      <c r="UFP95" s="55"/>
      <c r="UFQ95" s="55"/>
      <c r="UFR95" s="55"/>
      <c r="UFS95" s="55"/>
      <c r="UFT95" s="55"/>
      <c r="UFU95" s="55"/>
      <c r="UFV95" s="55"/>
      <c r="UFW95" s="55"/>
      <c r="UFX95" s="55"/>
      <c r="UFY95" s="55"/>
      <c r="UFZ95" s="55"/>
      <c r="UGA95" s="55"/>
      <c r="UGB95" s="55"/>
      <c r="UGC95" s="55"/>
      <c r="UGD95" s="55"/>
      <c r="UGE95" s="55"/>
      <c r="UGF95" s="55"/>
      <c r="UGG95" s="55"/>
      <c r="UGH95" s="55"/>
      <c r="UGI95" s="55"/>
      <c r="UGJ95" s="55"/>
      <c r="UGK95" s="55"/>
      <c r="UGL95" s="55"/>
      <c r="UGM95" s="55"/>
      <c r="UGN95" s="55"/>
      <c r="UGO95" s="55"/>
      <c r="UGP95" s="55"/>
      <c r="UGQ95" s="55"/>
      <c r="UGR95" s="55"/>
      <c r="UGS95" s="55"/>
      <c r="UGT95" s="55"/>
      <c r="UGU95" s="55"/>
      <c r="UGV95" s="55"/>
      <c r="UGW95" s="55"/>
      <c r="UGX95" s="55"/>
      <c r="UGY95" s="55"/>
      <c r="UGZ95" s="55"/>
      <c r="UHA95" s="55"/>
      <c r="UHB95" s="55"/>
      <c r="UHC95" s="55"/>
      <c r="UHD95" s="55"/>
      <c r="UHE95" s="55"/>
      <c r="UHF95" s="55"/>
      <c r="UHG95" s="55"/>
      <c r="UHH95" s="55"/>
      <c r="UHI95" s="55"/>
      <c r="UHJ95" s="55"/>
      <c r="UHK95" s="55"/>
      <c r="UHL95" s="55"/>
      <c r="UHM95" s="55"/>
      <c r="UHN95" s="55"/>
      <c r="UHO95" s="55"/>
      <c r="UHP95" s="55"/>
      <c r="UHQ95" s="55"/>
      <c r="UHR95" s="55"/>
      <c r="UHS95" s="55"/>
      <c r="UHT95" s="55"/>
      <c r="UHU95" s="55"/>
      <c r="UHV95" s="55"/>
      <c r="UHW95" s="55"/>
      <c r="UHX95" s="55"/>
      <c r="UHY95" s="55"/>
      <c r="UHZ95" s="55"/>
      <c r="UIA95" s="55"/>
      <c r="UIB95" s="55"/>
      <c r="UIC95" s="55"/>
      <c r="UID95" s="55"/>
      <c r="UIE95" s="55"/>
      <c r="UIF95" s="55"/>
      <c r="UIG95" s="55"/>
      <c r="UIH95" s="55"/>
      <c r="UII95" s="55"/>
      <c r="UIJ95" s="55"/>
      <c r="UIK95" s="55"/>
      <c r="UIL95" s="55"/>
      <c r="UIM95" s="55"/>
      <c r="UIN95" s="55"/>
      <c r="UIO95" s="55"/>
      <c r="UIP95" s="55"/>
      <c r="UIQ95" s="55"/>
      <c r="UIR95" s="55"/>
      <c r="UIS95" s="55"/>
      <c r="UIT95" s="55"/>
      <c r="UIU95" s="55"/>
      <c r="UIV95" s="55"/>
      <c r="UIW95" s="55"/>
      <c r="UIX95" s="55"/>
      <c r="UIY95" s="55"/>
      <c r="UIZ95" s="55"/>
      <c r="UJA95" s="55"/>
      <c r="UJB95" s="55"/>
      <c r="UJC95" s="55"/>
      <c r="UJD95" s="55"/>
      <c r="UJE95" s="55"/>
      <c r="UJF95" s="55"/>
      <c r="UJG95" s="55"/>
      <c r="UJH95" s="55"/>
      <c r="UJI95" s="55"/>
      <c r="UJJ95" s="55"/>
      <c r="UJK95" s="55"/>
      <c r="UJL95" s="55"/>
      <c r="UJM95" s="55"/>
      <c r="UJN95" s="55"/>
      <c r="UJO95" s="55"/>
      <c r="UJP95" s="55"/>
      <c r="UJQ95" s="55"/>
      <c r="UJR95" s="55"/>
      <c r="UJS95" s="55"/>
      <c r="UJT95" s="55"/>
      <c r="UJU95" s="55"/>
      <c r="UJV95" s="55"/>
      <c r="UJW95" s="55"/>
      <c r="UJX95" s="55"/>
      <c r="UJY95" s="55"/>
      <c r="UJZ95" s="55"/>
      <c r="UKA95" s="55"/>
      <c r="UKB95" s="55"/>
      <c r="UKC95" s="55"/>
      <c r="UKD95" s="55"/>
      <c r="UKE95" s="55"/>
      <c r="UKF95" s="55"/>
      <c r="UKG95" s="55"/>
      <c r="UKH95" s="55"/>
      <c r="UKI95" s="55"/>
      <c r="UKJ95" s="55"/>
      <c r="UKK95" s="55"/>
      <c r="UKL95" s="55"/>
      <c r="UKM95" s="55"/>
      <c r="UKN95" s="55"/>
      <c r="UKO95" s="55"/>
      <c r="UKP95" s="55"/>
      <c r="UKQ95" s="55"/>
      <c r="UKR95" s="55"/>
      <c r="UKS95" s="55"/>
      <c r="UKT95" s="55"/>
      <c r="UKU95" s="55"/>
      <c r="UKV95" s="55"/>
      <c r="UKW95" s="55"/>
      <c r="UKX95" s="55"/>
      <c r="UKY95" s="55"/>
      <c r="UKZ95" s="55"/>
      <c r="ULA95" s="55"/>
      <c r="ULB95" s="55"/>
      <c r="ULC95" s="55"/>
      <c r="ULD95" s="55"/>
      <c r="ULE95" s="55"/>
      <c r="ULF95" s="55"/>
      <c r="ULG95" s="55"/>
      <c r="ULH95" s="55"/>
      <c r="ULI95" s="55"/>
      <c r="ULJ95" s="55"/>
      <c r="ULK95" s="55"/>
      <c r="ULL95" s="55"/>
      <c r="ULM95" s="55"/>
      <c r="ULN95" s="55"/>
      <c r="ULO95" s="55"/>
      <c r="ULP95" s="55"/>
      <c r="ULQ95" s="55"/>
      <c r="ULR95" s="55"/>
      <c r="ULS95" s="55"/>
      <c r="ULT95" s="55"/>
      <c r="ULU95" s="55"/>
      <c r="ULV95" s="55"/>
      <c r="ULW95" s="55"/>
      <c r="ULX95" s="55"/>
      <c r="ULY95" s="55"/>
      <c r="ULZ95" s="55"/>
      <c r="UMA95" s="55"/>
      <c r="UMB95" s="55"/>
      <c r="UMC95" s="55"/>
      <c r="UMD95" s="55"/>
      <c r="UME95" s="55"/>
      <c r="UMF95" s="55"/>
      <c r="UMG95" s="55"/>
      <c r="UMH95" s="55"/>
      <c r="UMI95" s="55"/>
      <c r="UMJ95" s="55"/>
      <c r="UMK95" s="55"/>
      <c r="UML95" s="55"/>
      <c r="UMM95" s="55"/>
      <c r="UMN95" s="55"/>
      <c r="UMO95" s="55"/>
      <c r="UMP95" s="55"/>
      <c r="UMQ95" s="55"/>
      <c r="UMR95" s="55"/>
      <c r="UMS95" s="55"/>
      <c r="UMT95" s="55"/>
      <c r="UMU95" s="55"/>
      <c r="UMV95" s="55"/>
      <c r="UMW95" s="55"/>
      <c r="UMX95" s="55"/>
      <c r="UMY95" s="55"/>
      <c r="UMZ95" s="55"/>
      <c r="UNA95" s="55"/>
      <c r="UNB95" s="55"/>
      <c r="UNC95" s="55"/>
      <c r="UND95" s="55"/>
      <c r="UNE95" s="55"/>
      <c r="UNF95" s="55"/>
      <c r="UNG95" s="55"/>
      <c r="UNH95" s="55"/>
      <c r="UNI95" s="55"/>
      <c r="UNJ95" s="55"/>
      <c r="UNK95" s="55"/>
      <c r="UNL95" s="55"/>
      <c r="UNM95" s="55"/>
      <c r="UNN95" s="55"/>
      <c r="UNO95" s="55"/>
      <c r="UNP95" s="55"/>
      <c r="UNQ95" s="55"/>
      <c r="UNR95" s="55"/>
      <c r="UNS95" s="55"/>
      <c r="UNT95" s="55"/>
      <c r="UNU95" s="55"/>
      <c r="UNV95" s="55"/>
      <c r="UNW95" s="55"/>
      <c r="UNX95" s="55"/>
      <c r="UNY95" s="55"/>
      <c r="UNZ95" s="55"/>
      <c r="UOA95" s="55"/>
      <c r="UOB95" s="55"/>
      <c r="UOC95" s="55"/>
      <c r="UOD95" s="55"/>
      <c r="UOE95" s="55"/>
      <c r="UOF95" s="55"/>
      <c r="UOG95" s="55"/>
      <c r="UOH95" s="55"/>
      <c r="UOI95" s="55"/>
      <c r="UOJ95" s="55"/>
      <c r="UOK95" s="55"/>
      <c r="UOL95" s="55"/>
      <c r="UOM95" s="55"/>
      <c r="UON95" s="55"/>
      <c r="UOO95" s="55"/>
      <c r="UOP95" s="55"/>
      <c r="UOQ95" s="55"/>
      <c r="UOR95" s="55"/>
      <c r="UOS95" s="55"/>
      <c r="UOT95" s="55"/>
      <c r="UOU95" s="55"/>
      <c r="UOV95" s="55"/>
      <c r="UOW95" s="55"/>
      <c r="UOX95" s="55"/>
      <c r="UOY95" s="55"/>
      <c r="UOZ95" s="55"/>
      <c r="UPA95" s="55"/>
      <c r="UPB95" s="55"/>
      <c r="UPC95" s="55"/>
      <c r="UPD95" s="55"/>
      <c r="UPE95" s="55"/>
      <c r="UPF95" s="55"/>
      <c r="UPG95" s="55"/>
      <c r="UPH95" s="55"/>
      <c r="UPI95" s="55"/>
      <c r="UPJ95" s="55"/>
      <c r="UPK95" s="55"/>
      <c r="UPL95" s="55"/>
      <c r="UPM95" s="55"/>
      <c r="UPN95" s="55"/>
      <c r="UPO95" s="55"/>
      <c r="UPP95" s="55"/>
      <c r="UPQ95" s="55"/>
      <c r="UPR95" s="55"/>
      <c r="UPS95" s="55"/>
      <c r="UPT95" s="55"/>
      <c r="UPU95" s="55"/>
      <c r="UPV95" s="55"/>
      <c r="UPW95" s="55"/>
      <c r="UPX95" s="55"/>
      <c r="UPY95" s="55"/>
      <c r="UPZ95" s="55"/>
      <c r="UQA95" s="55"/>
      <c r="UQB95" s="55"/>
      <c r="UQC95" s="55"/>
      <c r="UQD95" s="55"/>
      <c r="UQE95" s="55"/>
      <c r="UQF95" s="55"/>
      <c r="UQG95" s="55"/>
      <c r="UQH95" s="55"/>
      <c r="UQI95" s="55"/>
      <c r="UQJ95" s="55"/>
      <c r="UQK95" s="55"/>
      <c r="UQL95" s="55"/>
      <c r="UQM95" s="55"/>
      <c r="UQN95" s="55"/>
      <c r="UQO95" s="55"/>
      <c r="UQP95" s="55"/>
      <c r="UQQ95" s="55"/>
      <c r="UQR95" s="55"/>
      <c r="UQS95" s="55"/>
      <c r="UQT95" s="55"/>
      <c r="UQU95" s="55"/>
      <c r="UQV95" s="55"/>
      <c r="UQW95" s="55"/>
      <c r="UQX95" s="55"/>
      <c r="UQY95" s="55"/>
      <c r="UQZ95" s="55"/>
      <c r="URA95" s="55"/>
      <c r="URB95" s="55"/>
      <c r="URC95" s="55"/>
      <c r="URD95" s="55"/>
      <c r="URE95" s="55"/>
      <c r="URF95" s="55"/>
      <c r="URG95" s="55"/>
      <c r="URH95" s="55"/>
      <c r="URI95" s="55"/>
      <c r="URJ95" s="55"/>
      <c r="URK95" s="55"/>
      <c r="URL95" s="55"/>
      <c r="URM95" s="55"/>
      <c r="URN95" s="55"/>
      <c r="URO95" s="55"/>
      <c r="URP95" s="55"/>
      <c r="URQ95" s="55"/>
      <c r="URR95" s="55"/>
      <c r="URS95" s="55"/>
      <c r="URT95" s="55"/>
      <c r="URU95" s="55"/>
      <c r="URV95" s="55"/>
      <c r="URW95" s="55"/>
      <c r="URX95" s="55"/>
      <c r="URY95" s="55"/>
      <c r="URZ95" s="55"/>
      <c r="USA95" s="55"/>
      <c r="USB95" s="55"/>
      <c r="USC95" s="55"/>
      <c r="USD95" s="55"/>
      <c r="USE95" s="55"/>
      <c r="USF95" s="55"/>
      <c r="USG95" s="55"/>
      <c r="USH95" s="55"/>
      <c r="USI95" s="55"/>
      <c r="USJ95" s="55"/>
      <c r="USK95" s="55"/>
      <c r="USL95" s="55"/>
      <c r="USM95" s="55"/>
      <c r="USN95" s="55"/>
      <c r="USO95" s="55"/>
      <c r="USP95" s="55"/>
      <c r="USQ95" s="55"/>
      <c r="USR95" s="55"/>
      <c r="USS95" s="55"/>
      <c r="UST95" s="55"/>
      <c r="USU95" s="55"/>
      <c r="USV95" s="55"/>
      <c r="USW95" s="55"/>
      <c r="USX95" s="55"/>
      <c r="USY95" s="55"/>
      <c r="USZ95" s="55"/>
      <c r="UTA95" s="55"/>
      <c r="UTB95" s="55"/>
      <c r="UTC95" s="55"/>
      <c r="UTD95" s="55"/>
      <c r="UTE95" s="55"/>
      <c r="UTF95" s="55"/>
      <c r="UTG95" s="55"/>
      <c r="UTH95" s="55"/>
      <c r="UTI95" s="55"/>
      <c r="UTJ95" s="55"/>
      <c r="UTK95" s="55"/>
      <c r="UTL95" s="55"/>
      <c r="UTM95" s="55"/>
      <c r="UTN95" s="55"/>
      <c r="UTO95" s="55"/>
      <c r="UTP95" s="55"/>
      <c r="UTQ95" s="55"/>
      <c r="UTR95" s="55"/>
      <c r="UTS95" s="55"/>
      <c r="UTT95" s="55"/>
      <c r="UTU95" s="55"/>
      <c r="UTV95" s="55"/>
      <c r="UTW95" s="55"/>
      <c r="UTX95" s="55"/>
      <c r="UTY95" s="55"/>
      <c r="UTZ95" s="55"/>
      <c r="UUA95" s="55"/>
      <c r="UUB95" s="55"/>
      <c r="UUC95" s="55"/>
      <c r="UUD95" s="55"/>
      <c r="UUE95" s="55"/>
      <c r="UUF95" s="55"/>
      <c r="UUG95" s="55"/>
      <c r="UUH95" s="55"/>
      <c r="UUI95" s="55"/>
      <c r="UUJ95" s="55"/>
      <c r="UUK95" s="55"/>
      <c r="UUL95" s="55"/>
      <c r="UUM95" s="55"/>
      <c r="UUN95" s="55"/>
      <c r="UUO95" s="55"/>
      <c r="UUP95" s="55"/>
      <c r="UUQ95" s="55"/>
      <c r="UUR95" s="55"/>
      <c r="UUS95" s="55"/>
      <c r="UUT95" s="55"/>
      <c r="UUU95" s="55"/>
      <c r="UUV95" s="55"/>
      <c r="UUW95" s="55"/>
      <c r="UUX95" s="55"/>
      <c r="UUY95" s="55"/>
      <c r="UUZ95" s="55"/>
      <c r="UVA95" s="55"/>
      <c r="UVB95" s="55"/>
      <c r="UVC95" s="55"/>
      <c r="UVD95" s="55"/>
      <c r="UVE95" s="55"/>
      <c r="UVF95" s="55"/>
      <c r="UVG95" s="55"/>
      <c r="UVH95" s="55"/>
      <c r="UVI95" s="55"/>
      <c r="UVJ95" s="55"/>
      <c r="UVK95" s="55"/>
      <c r="UVL95" s="55"/>
      <c r="UVM95" s="55"/>
      <c r="UVN95" s="55"/>
      <c r="UVO95" s="55"/>
      <c r="UVP95" s="55"/>
      <c r="UVQ95" s="55"/>
      <c r="UVR95" s="55"/>
      <c r="UVS95" s="55"/>
      <c r="UVT95" s="55"/>
      <c r="UVU95" s="55"/>
      <c r="UVV95" s="55"/>
      <c r="UVW95" s="55"/>
      <c r="UVX95" s="55"/>
      <c r="UVY95" s="55"/>
      <c r="UVZ95" s="55"/>
      <c r="UWA95" s="55"/>
      <c r="UWB95" s="55"/>
      <c r="UWC95" s="55"/>
      <c r="UWD95" s="55"/>
      <c r="UWE95" s="55"/>
      <c r="UWF95" s="55"/>
      <c r="UWG95" s="55"/>
      <c r="UWH95" s="55"/>
      <c r="UWI95" s="55"/>
      <c r="UWJ95" s="55"/>
      <c r="UWK95" s="55"/>
      <c r="UWL95" s="55"/>
      <c r="UWM95" s="55"/>
      <c r="UWN95" s="55"/>
      <c r="UWO95" s="55"/>
      <c r="UWP95" s="55"/>
      <c r="UWQ95" s="55"/>
      <c r="UWR95" s="55"/>
      <c r="UWS95" s="55"/>
      <c r="UWT95" s="55"/>
      <c r="UWU95" s="55"/>
      <c r="UWV95" s="55"/>
      <c r="UWW95" s="55"/>
      <c r="UWX95" s="55"/>
      <c r="UWY95" s="55"/>
      <c r="UWZ95" s="55"/>
      <c r="UXA95" s="55"/>
      <c r="UXB95" s="55"/>
      <c r="UXC95" s="55"/>
      <c r="UXD95" s="55"/>
      <c r="UXE95" s="55"/>
      <c r="UXF95" s="55"/>
      <c r="UXG95" s="55"/>
      <c r="UXH95" s="55"/>
      <c r="UXI95" s="55"/>
      <c r="UXJ95" s="55"/>
      <c r="UXK95" s="55"/>
      <c r="UXL95" s="55"/>
      <c r="UXM95" s="55"/>
      <c r="UXN95" s="55"/>
      <c r="UXO95" s="55"/>
      <c r="UXP95" s="55"/>
      <c r="UXQ95" s="55"/>
      <c r="UXR95" s="55"/>
      <c r="UXS95" s="55"/>
      <c r="UXT95" s="55"/>
      <c r="UXU95" s="55"/>
      <c r="UXV95" s="55"/>
      <c r="UXW95" s="55"/>
      <c r="UXX95" s="55"/>
      <c r="UXY95" s="55"/>
      <c r="UXZ95" s="55"/>
      <c r="UYA95" s="55"/>
      <c r="UYB95" s="55"/>
      <c r="UYC95" s="55"/>
      <c r="UYD95" s="55"/>
      <c r="UYE95" s="55"/>
      <c r="UYF95" s="55"/>
      <c r="UYG95" s="55"/>
      <c r="UYH95" s="55"/>
      <c r="UYI95" s="55"/>
      <c r="UYJ95" s="55"/>
      <c r="UYK95" s="55"/>
      <c r="UYL95" s="55"/>
      <c r="UYM95" s="55"/>
      <c r="UYN95" s="55"/>
      <c r="UYO95" s="55"/>
      <c r="UYP95" s="55"/>
      <c r="UYQ95" s="55"/>
      <c r="UYR95" s="55"/>
      <c r="UYS95" s="55"/>
      <c r="UYT95" s="55"/>
      <c r="UYU95" s="55"/>
      <c r="UYV95" s="55"/>
      <c r="UYW95" s="55"/>
      <c r="UYX95" s="55"/>
      <c r="UYY95" s="55"/>
      <c r="UYZ95" s="55"/>
      <c r="UZA95" s="55"/>
      <c r="UZB95" s="55"/>
      <c r="UZC95" s="55"/>
      <c r="UZD95" s="55"/>
      <c r="UZE95" s="55"/>
      <c r="UZF95" s="55"/>
      <c r="UZG95" s="55"/>
      <c r="UZH95" s="55"/>
      <c r="UZI95" s="55"/>
      <c r="UZJ95" s="55"/>
      <c r="UZK95" s="55"/>
      <c r="UZL95" s="55"/>
      <c r="UZM95" s="55"/>
      <c r="UZN95" s="55"/>
      <c r="UZO95" s="55"/>
      <c r="UZP95" s="55"/>
      <c r="UZQ95" s="55"/>
      <c r="UZR95" s="55"/>
      <c r="UZS95" s="55"/>
      <c r="UZT95" s="55"/>
      <c r="UZU95" s="55"/>
      <c r="UZV95" s="55"/>
      <c r="UZW95" s="55"/>
      <c r="UZX95" s="55"/>
      <c r="UZY95" s="55"/>
      <c r="UZZ95" s="55"/>
      <c r="VAA95" s="55"/>
      <c r="VAB95" s="55"/>
      <c r="VAC95" s="55"/>
      <c r="VAD95" s="55"/>
      <c r="VAE95" s="55"/>
      <c r="VAF95" s="55"/>
      <c r="VAG95" s="55"/>
      <c r="VAH95" s="55"/>
      <c r="VAI95" s="55"/>
      <c r="VAJ95" s="55"/>
      <c r="VAK95" s="55"/>
      <c r="VAL95" s="55"/>
      <c r="VAM95" s="55"/>
      <c r="VAN95" s="55"/>
      <c r="VAO95" s="55"/>
      <c r="VAP95" s="55"/>
      <c r="VAQ95" s="55"/>
      <c r="VAR95" s="55"/>
      <c r="VAS95" s="55"/>
      <c r="VAT95" s="55"/>
      <c r="VAU95" s="55"/>
      <c r="VAV95" s="55"/>
      <c r="VAW95" s="55"/>
      <c r="VAX95" s="55"/>
      <c r="VAY95" s="55"/>
      <c r="VAZ95" s="55"/>
      <c r="VBA95" s="55"/>
      <c r="VBB95" s="55"/>
      <c r="VBC95" s="55"/>
      <c r="VBD95" s="55"/>
      <c r="VBE95" s="55"/>
      <c r="VBF95" s="55"/>
      <c r="VBG95" s="55"/>
      <c r="VBH95" s="55"/>
      <c r="VBI95" s="55"/>
      <c r="VBJ95" s="55"/>
      <c r="VBK95" s="55"/>
      <c r="VBL95" s="55"/>
      <c r="VBM95" s="55"/>
      <c r="VBN95" s="55"/>
      <c r="VBO95" s="55"/>
      <c r="VBP95" s="55"/>
      <c r="VBQ95" s="55"/>
      <c r="VBR95" s="55"/>
      <c r="VBS95" s="55"/>
      <c r="VBT95" s="55"/>
      <c r="VBU95" s="55"/>
      <c r="VBV95" s="55"/>
      <c r="VBW95" s="55"/>
      <c r="VBX95" s="55"/>
      <c r="VBY95" s="55"/>
      <c r="VBZ95" s="55"/>
      <c r="VCA95" s="55"/>
      <c r="VCB95" s="55"/>
      <c r="VCC95" s="55"/>
      <c r="VCD95" s="55"/>
      <c r="VCE95" s="55"/>
      <c r="VCF95" s="55"/>
      <c r="VCG95" s="55"/>
      <c r="VCH95" s="55"/>
      <c r="VCI95" s="55"/>
      <c r="VCJ95" s="55"/>
      <c r="VCK95" s="55"/>
      <c r="VCL95" s="55"/>
      <c r="VCM95" s="55"/>
      <c r="VCN95" s="55"/>
      <c r="VCO95" s="55"/>
      <c r="VCP95" s="55"/>
      <c r="VCQ95" s="55"/>
      <c r="VCR95" s="55"/>
      <c r="VCS95" s="55"/>
      <c r="VCT95" s="55"/>
      <c r="VCU95" s="55"/>
      <c r="VCV95" s="55"/>
      <c r="VCW95" s="55"/>
      <c r="VCX95" s="55"/>
      <c r="VCY95" s="55"/>
      <c r="VCZ95" s="55"/>
      <c r="VDA95" s="55"/>
      <c r="VDB95" s="55"/>
      <c r="VDC95" s="55"/>
      <c r="VDD95" s="55"/>
      <c r="VDE95" s="55"/>
      <c r="VDF95" s="55"/>
      <c r="VDG95" s="55"/>
      <c r="VDH95" s="55"/>
      <c r="VDI95" s="55"/>
      <c r="VDJ95" s="55"/>
      <c r="VDK95" s="55"/>
      <c r="VDL95" s="55"/>
      <c r="VDM95" s="55"/>
      <c r="VDN95" s="55"/>
      <c r="VDO95" s="55"/>
      <c r="VDP95" s="55"/>
      <c r="VDQ95" s="55"/>
      <c r="VDR95" s="55"/>
      <c r="VDS95" s="55"/>
      <c r="VDT95" s="55"/>
      <c r="VDU95" s="55"/>
      <c r="VDV95" s="55"/>
      <c r="VDW95" s="55"/>
      <c r="VDX95" s="55"/>
      <c r="VDY95" s="55"/>
      <c r="VDZ95" s="55"/>
      <c r="VEA95" s="55"/>
      <c r="VEB95" s="55"/>
      <c r="VEC95" s="55"/>
      <c r="VED95" s="55"/>
      <c r="VEE95" s="55"/>
      <c r="VEF95" s="55"/>
      <c r="VEG95" s="55"/>
      <c r="VEH95" s="55"/>
      <c r="VEI95" s="55"/>
      <c r="VEJ95" s="55"/>
      <c r="VEK95" s="55"/>
      <c r="VEL95" s="55"/>
      <c r="VEM95" s="55"/>
      <c r="VEN95" s="55"/>
      <c r="VEO95" s="55"/>
      <c r="VEP95" s="55"/>
      <c r="VEQ95" s="55"/>
      <c r="VER95" s="55"/>
      <c r="VES95" s="55"/>
      <c r="VET95" s="55"/>
      <c r="VEU95" s="55"/>
      <c r="VEV95" s="55"/>
      <c r="VEW95" s="55"/>
      <c r="VEX95" s="55"/>
      <c r="VEY95" s="55"/>
      <c r="VEZ95" s="55"/>
      <c r="VFA95" s="55"/>
      <c r="VFB95" s="55"/>
      <c r="VFC95" s="55"/>
      <c r="VFD95" s="55"/>
      <c r="VFE95" s="55"/>
      <c r="VFF95" s="55"/>
      <c r="VFG95" s="55"/>
      <c r="VFH95" s="55"/>
      <c r="VFI95" s="55"/>
      <c r="VFJ95" s="55"/>
      <c r="VFK95" s="55"/>
      <c r="VFL95" s="55"/>
      <c r="VFM95" s="55"/>
      <c r="VFN95" s="55"/>
      <c r="VFO95" s="55"/>
      <c r="VFP95" s="55"/>
      <c r="VFQ95" s="55"/>
      <c r="VFR95" s="55"/>
      <c r="VFS95" s="55"/>
      <c r="VFT95" s="55"/>
      <c r="VFU95" s="55"/>
      <c r="VFV95" s="55"/>
      <c r="VFW95" s="55"/>
      <c r="VFX95" s="55"/>
      <c r="VFY95" s="55"/>
      <c r="VFZ95" s="55"/>
      <c r="VGA95" s="55"/>
      <c r="VGB95" s="55"/>
      <c r="VGC95" s="55"/>
      <c r="VGD95" s="55"/>
      <c r="VGE95" s="55"/>
      <c r="VGF95" s="55"/>
      <c r="VGG95" s="55"/>
      <c r="VGH95" s="55"/>
      <c r="VGI95" s="55"/>
      <c r="VGJ95" s="55"/>
      <c r="VGK95" s="55"/>
      <c r="VGL95" s="55"/>
      <c r="VGM95" s="55"/>
      <c r="VGN95" s="55"/>
      <c r="VGO95" s="55"/>
      <c r="VGP95" s="55"/>
      <c r="VGQ95" s="55"/>
      <c r="VGR95" s="55"/>
      <c r="VGS95" s="55"/>
      <c r="VGT95" s="55"/>
      <c r="VGU95" s="55"/>
      <c r="VGV95" s="55"/>
      <c r="VGW95" s="55"/>
      <c r="VGX95" s="55"/>
      <c r="VGY95" s="55"/>
      <c r="VGZ95" s="55"/>
      <c r="VHA95" s="55"/>
      <c r="VHB95" s="55"/>
      <c r="VHC95" s="55"/>
      <c r="VHD95" s="55"/>
      <c r="VHE95" s="55"/>
      <c r="VHF95" s="55"/>
      <c r="VHG95" s="55"/>
      <c r="VHH95" s="55"/>
      <c r="VHI95" s="55"/>
      <c r="VHJ95" s="55"/>
      <c r="VHK95" s="55"/>
      <c r="VHL95" s="55"/>
      <c r="VHM95" s="55"/>
      <c r="VHN95" s="55"/>
      <c r="VHO95" s="55"/>
      <c r="VHP95" s="55"/>
      <c r="VHQ95" s="55"/>
      <c r="VHR95" s="55"/>
      <c r="VHS95" s="55"/>
      <c r="VHT95" s="55"/>
      <c r="VHU95" s="55"/>
      <c r="VHV95" s="55"/>
      <c r="VHW95" s="55"/>
      <c r="VHX95" s="55"/>
      <c r="VHY95" s="55"/>
      <c r="VHZ95" s="55"/>
      <c r="VIA95" s="55"/>
      <c r="VIB95" s="55"/>
      <c r="VIC95" s="55"/>
      <c r="VID95" s="55"/>
      <c r="VIE95" s="55"/>
      <c r="VIF95" s="55"/>
      <c r="VIG95" s="55"/>
      <c r="VIH95" s="55"/>
      <c r="VII95" s="55"/>
      <c r="VIJ95" s="55"/>
      <c r="VIK95" s="55"/>
      <c r="VIL95" s="55"/>
      <c r="VIM95" s="55"/>
      <c r="VIN95" s="55"/>
      <c r="VIO95" s="55"/>
      <c r="VIP95" s="55"/>
      <c r="VIQ95" s="55"/>
      <c r="VIR95" s="55"/>
      <c r="VIS95" s="55"/>
      <c r="VIT95" s="55"/>
      <c r="VIU95" s="55"/>
      <c r="VIV95" s="55"/>
      <c r="VIW95" s="55"/>
      <c r="VIX95" s="55"/>
      <c r="VIY95" s="55"/>
      <c r="VIZ95" s="55"/>
      <c r="VJA95" s="55"/>
      <c r="VJB95" s="55"/>
      <c r="VJC95" s="55"/>
      <c r="VJD95" s="55"/>
      <c r="VJE95" s="55"/>
      <c r="VJF95" s="55"/>
      <c r="VJG95" s="55"/>
      <c r="VJH95" s="55"/>
      <c r="VJI95" s="55"/>
      <c r="VJJ95" s="55"/>
      <c r="VJK95" s="55"/>
      <c r="VJL95" s="55"/>
      <c r="VJM95" s="55"/>
      <c r="VJN95" s="55"/>
      <c r="VJO95" s="55"/>
      <c r="VJP95" s="55"/>
      <c r="VJQ95" s="55"/>
      <c r="VJR95" s="55"/>
      <c r="VJS95" s="55"/>
      <c r="VJT95" s="55"/>
      <c r="VJU95" s="55"/>
      <c r="VJV95" s="55"/>
      <c r="VJW95" s="55"/>
      <c r="VJX95" s="55"/>
      <c r="VJY95" s="55"/>
      <c r="VJZ95" s="55"/>
      <c r="VKA95" s="55"/>
      <c r="VKB95" s="55"/>
      <c r="VKC95" s="55"/>
      <c r="VKD95" s="55"/>
      <c r="VKE95" s="55"/>
      <c r="VKF95" s="55"/>
      <c r="VKG95" s="55"/>
      <c r="VKH95" s="55"/>
      <c r="VKI95" s="55"/>
      <c r="VKJ95" s="55"/>
      <c r="VKK95" s="55"/>
      <c r="VKL95" s="55"/>
      <c r="VKM95" s="55"/>
      <c r="VKN95" s="55"/>
      <c r="VKO95" s="55"/>
      <c r="VKP95" s="55"/>
      <c r="VKQ95" s="55"/>
      <c r="VKR95" s="55"/>
      <c r="VKS95" s="55"/>
      <c r="VKT95" s="55"/>
      <c r="VKU95" s="55"/>
      <c r="VKV95" s="55"/>
      <c r="VKW95" s="55"/>
      <c r="VKX95" s="55"/>
      <c r="VKY95" s="55"/>
      <c r="VKZ95" s="55"/>
      <c r="VLA95" s="55"/>
      <c r="VLB95" s="55"/>
      <c r="VLC95" s="55"/>
      <c r="VLD95" s="55"/>
      <c r="VLE95" s="55"/>
      <c r="VLF95" s="55"/>
      <c r="VLG95" s="55"/>
      <c r="VLH95" s="55"/>
      <c r="VLI95" s="55"/>
      <c r="VLJ95" s="55"/>
      <c r="VLK95" s="55"/>
      <c r="VLL95" s="55"/>
      <c r="VLM95" s="55"/>
      <c r="VLN95" s="55"/>
      <c r="VLO95" s="55"/>
      <c r="VLP95" s="55"/>
      <c r="VLQ95" s="55"/>
      <c r="VLR95" s="55"/>
      <c r="VLS95" s="55"/>
      <c r="VLT95" s="55"/>
      <c r="VLU95" s="55"/>
      <c r="VLV95" s="55"/>
      <c r="VLW95" s="55"/>
      <c r="VLX95" s="55"/>
      <c r="VLY95" s="55"/>
      <c r="VLZ95" s="55"/>
      <c r="VMA95" s="55"/>
      <c r="VMB95" s="55"/>
      <c r="VMC95" s="55"/>
      <c r="VMD95" s="55"/>
      <c r="VME95" s="55"/>
      <c r="VMF95" s="55"/>
      <c r="VMG95" s="55"/>
      <c r="VMH95" s="55"/>
      <c r="VMI95" s="55"/>
      <c r="VMJ95" s="55"/>
      <c r="VMK95" s="55"/>
      <c r="VML95" s="55"/>
      <c r="VMM95" s="55"/>
      <c r="VMN95" s="55"/>
      <c r="VMO95" s="55"/>
      <c r="VMP95" s="55"/>
      <c r="VMQ95" s="55"/>
      <c r="VMR95" s="55"/>
      <c r="VMS95" s="55"/>
      <c r="VMT95" s="55"/>
      <c r="VMU95" s="55"/>
      <c r="VMV95" s="55"/>
      <c r="VMW95" s="55"/>
      <c r="VMX95" s="55"/>
      <c r="VMY95" s="55"/>
      <c r="VMZ95" s="55"/>
      <c r="VNA95" s="55"/>
      <c r="VNB95" s="55"/>
      <c r="VNC95" s="55"/>
      <c r="VND95" s="55"/>
      <c r="VNE95" s="55"/>
      <c r="VNF95" s="55"/>
      <c r="VNG95" s="55"/>
      <c r="VNH95" s="55"/>
      <c r="VNI95" s="55"/>
      <c r="VNJ95" s="55"/>
      <c r="VNK95" s="55"/>
      <c r="VNL95" s="55"/>
      <c r="VNM95" s="55"/>
      <c r="VNN95" s="55"/>
      <c r="VNO95" s="55"/>
      <c r="VNP95" s="55"/>
      <c r="VNQ95" s="55"/>
      <c r="VNR95" s="55"/>
      <c r="VNS95" s="55"/>
      <c r="VNT95" s="55"/>
      <c r="VNU95" s="55"/>
      <c r="VNV95" s="55"/>
      <c r="VNW95" s="55"/>
      <c r="VNX95" s="55"/>
      <c r="VNY95" s="55"/>
      <c r="VNZ95" s="55"/>
      <c r="VOA95" s="55"/>
      <c r="VOB95" s="55"/>
      <c r="VOC95" s="55"/>
      <c r="VOD95" s="55"/>
      <c r="VOE95" s="55"/>
      <c r="VOF95" s="55"/>
      <c r="VOG95" s="55"/>
      <c r="VOH95" s="55"/>
      <c r="VOI95" s="55"/>
      <c r="VOJ95" s="55"/>
      <c r="VOK95" s="55"/>
      <c r="VOL95" s="55"/>
      <c r="VOM95" s="55"/>
      <c r="VON95" s="55"/>
      <c r="VOO95" s="55"/>
      <c r="VOP95" s="55"/>
      <c r="VOQ95" s="55"/>
      <c r="VOR95" s="55"/>
      <c r="VOS95" s="55"/>
      <c r="VOT95" s="55"/>
      <c r="VOU95" s="55"/>
      <c r="VOV95" s="55"/>
      <c r="VOW95" s="55"/>
      <c r="VOX95" s="55"/>
      <c r="VOY95" s="55"/>
      <c r="VOZ95" s="55"/>
      <c r="VPA95" s="55"/>
      <c r="VPB95" s="55"/>
      <c r="VPC95" s="55"/>
      <c r="VPD95" s="55"/>
      <c r="VPE95" s="55"/>
      <c r="VPF95" s="55"/>
      <c r="VPG95" s="55"/>
      <c r="VPH95" s="55"/>
      <c r="VPI95" s="55"/>
      <c r="VPJ95" s="55"/>
      <c r="VPK95" s="55"/>
      <c r="VPL95" s="55"/>
      <c r="VPM95" s="55"/>
      <c r="VPN95" s="55"/>
      <c r="VPO95" s="55"/>
      <c r="VPP95" s="55"/>
      <c r="VPQ95" s="55"/>
      <c r="VPR95" s="55"/>
      <c r="VPS95" s="55"/>
      <c r="VPT95" s="55"/>
      <c r="VPU95" s="55"/>
      <c r="VPV95" s="55"/>
      <c r="VPW95" s="55"/>
      <c r="VPX95" s="55"/>
      <c r="VPY95" s="55"/>
      <c r="VPZ95" s="55"/>
      <c r="VQA95" s="55"/>
      <c r="VQB95" s="55"/>
      <c r="VQC95" s="55"/>
      <c r="VQD95" s="55"/>
      <c r="VQE95" s="55"/>
      <c r="VQF95" s="55"/>
      <c r="VQG95" s="55"/>
      <c r="VQH95" s="55"/>
      <c r="VQI95" s="55"/>
      <c r="VQJ95" s="55"/>
      <c r="VQK95" s="55"/>
      <c r="VQL95" s="55"/>
      <c r="VQM95" s="55"/>
      <c r="VQN95" s="55"/>
      <c r="VQO95" s="55"/>
      <c r="VQP95" s="55"/>
      <c r="VQQ95" s="55"/>
      <c r="VQR95" s="55"/>
      <c r="VQS95" s="55"/>
      <c r="VQT95" s="55"/>
      <c r="VQU95" s="55"/>
      <c r="VQV95" s="55"/>
      <c r="VQW95" s="55"/>
      <c r="VQX95" s="55"/>
      <c r="VQY95" s="55"/>
      <c r="VQZ95" s="55"/>
      <c r="VRA95" s="55"/>
      <c r="VRB95" s="55"/>
      <c r="VRC95" s="55"/>
      <c r="VRD95" s="55"/>
      <c r="VRE95" s="55"/>
      <c r="VRF95" s="55"/>
      <c r="VRG95" s="55"/>
      <c r="VRH95" s="55"/>
      <c r="VRI95" s="55"/>
      <c r="VRJ95" s="55"/>
      <c r="VRK95" s="55"/>
      <c r="VRL95" s="55"/>
      <c r="VRM95" s="55"/>
      <c r="VRN95" s="55"/>
      <c r="VRO95" s="55"/>
      <c r="VRP95" s="55"/>
      <c r="VRQ95" s="55"/>
      <c r="VRR95" s="55"/>
      <c r="VRS95" s="55"/>
      <c r="VRT95" s="55"/>
      <c r="VRU95" s="55"/>
      <c r="VRV95" s="55"/>
      <c r="VRW95" s="55"/>
      <c r="VRX95" s="55"/>
      <c r="VRY95" s="55"/>
      <c r="VRZ95" s="55"/>
      <c r="VSA95" s="55"/>
      <c r="VSB95" s="55"/>
      <c r="VSC95" s="55"/>
      <c r="VSD95" s="55"/>
      <c r="VSE95" s="55"/>
      <c r="VSF95" s="55"/>
      <c r="VSG95" s="55"/>
      <c r="VSH95" s="55"/>
      <c r="VSI95" s="55"/>
      <c r="VSJ95" s="55"/>
      <c r="VSK95" s="55"/>
      <c r="VSL95" s="55"/>
      <c r="VSM95" s="55"/>
      <c r="VSN95" s="55"/>
      <c r="VSO95" s="55"/>
      <c r="VSP95" s="55"/>
      <c r="VSQ95" s="55"/>
      <c r="VSR95" s="55"/>
      <c r="VSS95" s="55"/>
      <c r="VST95" s="55"/>
      <c r="VSU95" s="55"/>
      <c r="VSV95" s="55"/>
      <c r="VSW95" s="55"/>
      <c r="VSX95" s="55"/>
      <c r="VSY95" s="55"/>
      <c r="VSZ95" s="55"/>
      <c r="VTA95" s="55"/>
      <c r="VTB95" s="55"/>
      <c r="VTC95" s="55"/>
      <c r="VTD95" s="55"/>
      <c r="VTE95" s="55"/>
      <c r="VTF95" s="55"/>
      <c r="VTG95" s="55"/>
      <c r="VTH95" s="55"/>
      <c r="VTI95" s="55"/>
      <c r="VTJ95" s="55"/>
      <c r="VTK95" s="55"/>
      <c r="VTL95" s="55"/>
      <c r="VTM95" s="55"/>
      <c r="VTN95" s="55"/>
      <c r="VTO95" s="55"/>
      <c r="VTP95" s="55"/>
      <c r="VTQ95" s="55"/>
      <c r="VTR95" s="55"/>
      <c r="VTS95" s="55"/>
      <c r="VTT95" s="55"/>
      <c r="VTU95" s="55"/>
      <c r="VTV95" s="55"/>
      <c r="VTW95" s="55"/>
      <c r="VTX95" s="55"/>
      <c r="VTY95" s="55"/>
      <c r="VTZ95" s="55"/>
      <c r="VUA95" s="55"/>
      <c r="VUB95" s="55"/>
      <c r="VUC95" s="55"/>
      <c r="VUD95" s="55"/>
      <c r="VUE95" s="55"/>
      <c r="VUF95" s="55"/>
      <c r="VUG95" s="55"/>
      <c r="VUH95" s="55"/>
      <c r="VUI95" s="55"/>
      <c r="VUJ95" s="55"/>
      <c r="VUK95" s="55"/>
      <c r="VUL95" s="55"/>
      <c r="VUM95" s="55"/>
      <c r="VUN95" s="55"/>
      <c r="VUO95" s="55"/>
      <c r="VUP95" s="55"/>
      <c r="VUQ95" s="55"/>
      <c r="VUR95" s="55"/>
      <c r="VUS95" s="55"/>
      <c r="VUT95" s="55"/>
      <c r="VUU95" s="55"/>
      <c r="VUV95" s="55"/>
      <c r="VUW95" s="55"/>
      <c r="VUX95" s="55"/>
      <c r="VUY95" s="55"/>
      <c r="VUZ95" s="55"/>
      <c r="VVA95" s="55"/>
      <c r="VVB95" s="55"/>
      <c r="VVC95" s="55"/>
      <c r="VVD95" s="55"/>
      <c r="VVE95" s="55"/>
      <c r="VVF95" s="55"/>
      <c r="VVG95" s="55"/>
      <c r="VVH95" s="55"/>
      <c r="VVI95" s="55"/>
      <c r="VVJ95" s="55"/>
      <c r="VVK95" s="55"/>
      <c r="VVL95" s="55"/>
      <c r="VVM95" s="55"/>
      <c r="VVN95" s="55"/>
      <c r="VVO95" s="55"/>
      <c r="VVP95" s="55"/>
      <c r="VVQ95" s="55"/>
      <c r="VVR95" s="55"/>
      <c r="VVS95" s="55"/>
      <c r="VVT95" s="55"/>
      <c r="VVU95" s="55"/>
      <c r="VVV95" s="55"/>
      <c r="VVW95" s="55"/>
      <c r="VVX95" s="55"/>
      <c r="VVY95" s="55"/>
      <c r="VVZ95" s="55"/>
      <c r="VWA95" s="55"/>
      <c r="VWB95" s="55"/>
      <c r="VWC95" s="55"/>
      <c r="VWD95" s="55"/>
      <c r="VWE95" s="55"/>
      <c r="VWF95" s="55"/>
      <c r="VWG95" s="55"/>
      <c r="VWH95" s="55"/>
      <c r="VWI95" s="55"/>
      <c r="VWJ95" s="55"/>
      <c r="VWK95" s="55"/>
      <c r="VWL95" s="55"/>
      <c r="VWM95" s="55"/>
      <c r="VWN95" s="55"/>
      <c r="VWO95" s="55"/>
      <c r="VWP95" s="55"/>
      <c r="VWQ95" s="55"/>
      <c r="VWR95" s="55"/>
      <c r="VWS95" s="55"/>
      <c r="VWT95" s="55"/>
      <c r="VWU95" s="55"/>
      <c r="VWV95" s="55"/>
      <c r="VWW95" s="55"/>
      <c r="VWX95" s="55"/>
      <c r="VWY95" s="55"/>
      <c r="VWZ95" s="55"/>
      <c r="VXA95" s="55"/>
      <c r="VXB95" s="55"/>
      <c r="VXC95" s="55"/>
      <c r="VXD95" s="55"/>
      <c r="VXE95" s="55"/>
      <c r="VXF95" s="55"/>
      <c r="VXG95" s="55"/>
      <c r="VXH95" s="55"/>
      <c r="VXI95" s="55"/>
      <c r="VXJ95" s="55"/>
      <c r="VXK95" s="55"/>
      <c r="VXL95" s="55"/>
      <c r="VXM95" s="55"/>
      <c r="VXN95" s="55"/>
      <c r="VXO95" s="55"/>
      <c r="VXP95" s="55"/>
      <c r="VXQ95" s="55"/>
      <c r="VXR95" s="55"/>
      <c r="VXS95" s="55"/>
      <c r="VXT95" s="55"/>
      <c r="VXU95" s="55"/>
      <c r="VXV95" s="55"/>
      <c r="VXW95" s="55"/>
      <c r="VXX95" s="55"/>
      <c r="VXY95" s="55"/>
      <c r="VXZ95" s="55"/>
      <c r="VYA95" s="55"/>
      <c r="VYB95" s="55"/>
      <c r="VYC95" s="55"/>
      <c r="VYD95" s="55"/>
      <c r="VYE95" s="55"/>
      <c r="VYF95" s="55"/>
      <c r="VYG95" s="55"/>
      <c r="VYH95" s="55"/>
      <c r="VYI95" s="55"/>
      <c r="VYJ95" s="55"/>
      <c r="VYK95" s="55"/>
      <c r="VYL95" s="55"/>
      <c r="VYM95" s="55"/>
      <c r="VYN95" s="55"/>
      <c r="VYO95" s="55"/>
      <c r="VYP95" s="55"/>
      <c r="VYQ95" s="55"/>
      <c r="VYR95" s="55"/>
      <c r="VYS95" s="55"/>
      <c r="VYT95" s="55"/>
      <c r="VYU95" s="55"/>
      <c r="VYV95" s="55"/>
      <c r="VYW95" s="55"/>
      <c r="VYX95" s="55"/>
      <c r="VYY95" s="55"/>
      <c r="VYZ95" s="55"/>
      <c r="VZA95" s="55"/>
      <c r="VZB95" s="55"/>
      <c r="VZC95" s="55"/>
      <c r="VZD95" s="55"/>
      <c r="VZE95" s="55"/>
      <c r="VZF95" s="55"/>
      <c r="VZG95" s="55"/>
      <c r="VZH95" s="55"/>
      <c r="VZI95" s="55"/>
      <c r="VZJ95" s="55"/>
      <c r="VZK95" s="55"/>
      <c r="VZL95" s="55"/>
      <c r="VZM95" s="55"/>
      <c r="VZN95" s="55"/>
      <c r="VZO95" s="55"/>
      <c r="VZP95" s="55"/>
      <c r="VZQ95" s="55"/>
      <c r="VZR95" s="55"/>
      <c r="VZS95" s="55"/>
      <c r="VZT95" s="55"/>
      <c r="VZU95" s="55"/>
      <c r="VZV95" s="55"/>
      <c r="VZW95" s="55"/>
      <c r="VZX95" s="55"/>
      <c r="VZY95" s="55"/>
      <c r="VZZ95" s="55"/>
      <c r="WAA95" s="55"/>
      <c r="WAB95" s="55"/>
      <c r="WAC95" s="55"/>
      <c r="WAD95" s="55"/>
      <c r="WAE95" s="55"/>
      <c r="WAF95" s="55"/>
      <c r="WAG95" s="55"/>
      <c r="WAH95" s="55"/>
      <c r="WAI95" s="55"/>
      <c r="WAJ95" s="55"/>
      <c r="WAK95" s="55"/>
      <c r="WAL95" s="55"/>
      <c r="WAM95" s="55"/>
      <c r="WAN95" s="55"/>
      <c r="WAO95" s="55"/>
      <c r="WAP95" s="55"/>
      <c r="WAQ95" s="55"/>
      <c r="WAR95" s="55"/>
      <c r="WAS95" s="55"/>
      <c r="WAT95" s="55"/>
      <c r="WAU95" s="55"/>
      <c r="WAV95" s="55"/>
      <c r="WAW95" s="55"/>
      <c r="WAX95" s="55"/>
      <c r="WAY95" s="55"/>
      <c r="WAZ95" s="55"/>
      <c r="WBA95" s="55"/>
      <c r="WBB95" s="55"/>
      <c r="WBC95" s="55"/>
      <c r="WBD95" s="55"/>
      <c r="WBE95" s="55"/>
      <c r="WBF95" s="55"/>
      <c r="WBG95" s="55"/>
      <c r="WBH95" s="55"/>
      <c r="WBI95" s="55"/>
      <c r="WBJ95" s="55"/>
      <c r="WBK95" s="55"/>
      <c r="WBL95" s="55"/>
      <c r="WBM95" s="55"/>
      <c r="WBN95" s="55"/>
      <c r="WBO95" s="55"/>
      <c r="WBP95" s="55"/>
      <c r="WBQ95" s="55"/>
      <c r="WBR95" s="55"/>
      <c r="WBS95" s="55"/>
      <c r="WBT95" s="55"/>
      <c r="WBU95" s="55"/>
      <c r="WBV95" s="55"/>
      <c r="WBW95" s="55"/>
      <c r="WBX95" s="55"/>
      <c r="WBY95" s="55"/>
      <c r="WBZ95" s="55"/>
      <c r="WCA95" s="55"/>
      <c r="WCB95" s="55"/>
      <c r="WCC95" s="55"/>
      <c r="WCD95" s="55"/>
      <c r="WCE95" s="55"/>
      <c r="WCF95" s="55"/>
      <c r="WCG95" s="55"/>
      <c r="WCH95" s="55"/>
      <c r="WCI95" s="55"/>
      <c r="WCJ95" s="55"/>
      <c r="WCK95" s="55"/>
      <c r="WCL95" s="55"/>
      <c r="WCM95" s="55"/>
      <c r="WCN95" s="55"/>
      <c r="WCO95" s="55"/>
      <c r="WCP95" s="55"/>
      <c r="WCQ95" s="55"/>
      <c r="WCR95" s="55"/>
      <c r="WCS95" s="55"/>
      <c r="WCT95" s="55"/>
      <c r="WCU95" s="55"/>
      <c r="WCV95" s="55"/>
      <c r="WCW95" s="55"/>
      <c r="WCX95" s="55"/>
      <c r="WCY95" s="55"/>
      <c r="WCZ95" s="55"/>
      <c r="WDA95" s="55"/>
      <c r="WDB95" s="55"/>
      <c r="WDC95" s="55"/>
      <c r="WDD95" s="55"/>
      <c r="WDE95" s="55"/>
      <c r="WDF95" s="55"/>
      <c r="WDG95" s="55"/>
      <c r="WDH95" s="55"/>
      <c r="WDI95" s="55"/>
      <c r="WDJ95" s="55"/>
      <c r="WDK95" s="55"/>
      <c r="WDL95" s="55"/>
      <c r="WDM95" s="55"/>
      <c r="WDN95" s="55"/>
      <c r="WDO95" s="55"/>
      <c r="WDP95" s="55"/>
      <c r="WDQ95" s="55"/>
      <c r="WDR95" s="55"/>
      <c r="WDS95" s="55"/>
      <c r="WDT95" s="55"/>
      <c r="WDU95" s="55"/>
      <c r="WDV95" s="55"/>
      <c r="WDW95" s="55"/>
      <c r="WDX95" s="55"/>
      <c r="WDY95" s="55"/>
      <c r="WDZ95" s="55"/>
      <c r="WEA95" s="55"/>
      <c r="WEB95" s="55"/>
      <c r="WEC95" s="55"/>
      <c r="WED95" s="55"/>
      <c r="WEE95" s="55"/>
      <c r="WEF95" s="55"/>
      <c r="WEG95" s="55"/>
      <c r="WEH95" s="55"/>
      <c r="WEI95" s="55"/>
      <c r="WEJ95" s="55"/>
      <c r="WEK95" s="55"/>
      <c r="WEL95" s="55"/>
      <c r="WEM95" s="55"/>
      <c r="WEN95" s="55"/>
      <c r="WEO95" s="55"/>
      <c r="WEP95" s="55"/>
      <c r="WEQ95" s="55"/>
      <c r="WER95" s="55"/>
      <c r="WES95" s="55"/>
      <c r="WET95" s="55"/>
      <c r="WEU95" s="55"/>
      <c r="WEV95" s="55"/>
      <c r="WEW95" s="55"/>
      <c r="WEX95" s="55"/>
      <c r="WEY95" s="55"/>
      <c r="WEZ95" s="55"/>
      <c r="WFA95" s="55"/>
      <c r="WFB95" s="55"/>
      <c r="WFC95" s="55"/>
      <c r="WFD95" s="55"/>
      <c r="WFE95" s="55"/>
      <c r="WFF95" s="55"/>
      <c r="WFG95" s="55"/>
      <c r="WFH95" s="55"/>
      <c r="WFI95" s="55"/>
      <c r="WFJ95" s="55"/>
      <c r="WFK95" s="55"/>
      <c r="WFL95" s="55"/>
      <c r="WFM95" s="55"/>
      <c r="WFN95" s="55"/>
      <c r="WFO95" s="55"/>
      <c r="WFP95" s="55"/>
      <c r="WFQ95" s="55"/>
      <c r="WFR95" s="55"/>
      <c r="WFS95" s="55"/>
      <c r="WFT95" s="55"/>
      <c r="WFU95" s="55"/>
      <c r="WFV95" s="55"/>
      <c r="WFW95" s="55"/>
      <c r="WFX95" s="55"/>
      <c r="WFY95" s="55"/>
      <c r="WFZ95" s="55"/>
      <c r="WGA95" s="55"/>
      <c r="WGB95" s="55"/>
      <c r="WGC95" s="55"/>
      <c r="WGD95" s="55"/>
      <c r="WGE95" s="55"/>
      <c r="WGF95" s="55"/>
      <c r="WGG95" s="55"/>
      <c r="WGH95" s="55"/>
      <c r="WGI95" s="55"/>
      <c r="WGJ95" s="55"/>
      <c r="WGK95" s="55"/>
      <c r="WGL95" s="55"/>
      <c r="WGM95" s="55"/>
      <c r="WGN95" s="55"/>
      <c r="WGO95" s="55"/>
      <c r="WGP95" s="55"/>
      <c r="WGQ95" s="55"/>
      <c r="WGR95" s="55"/>
      <c r="WGS95" s="55"/>
      <c r="WGT95" s="55"/>
      <c r="WGU95" s="55"/>
      <c r="WGV95" s="55"/>
      <c r="WGW95" s="55"/>
      <c r="WGX95" s="55"/>
      <c r="WGY95" s="55"/>
      <c r="WGZ95" s="55"/>
      <c r="WHA95" s="55"/>
      <c r="WHB95" s="55"/>
      <c r="WHC95" s="55"/>
      <c r="WHD95" s="55"/>
      <c r="WHE95" s="55"/>
      <c r="WHF95" s="55"/>
      <c r="WHG95" s="55"/>
      <c r="WHH95" s="55"/>
      <c r="WHI95" s="55"/>
      <c r="WHJ95" s="55"/>
      <c r="WHK95" s="55"/>
      <c r="WHL95" s="55"/>
      <c r="WHM95" s="55"/>
      <c r="WHN95" s="55"/>
      <c r="WHO95" s="55"/>
      <c r="WHP95" s="55"/>
      <c r="WHQ95" s="55"/>
      <c r="WHR95" s="55"/>
      <c r="WHS95" s="55"/>
      <c r="WHT95" s="55"/>
      <c r="WHU95" s="55"/>
      <c r="WHV95" s="55"/>
      <c r="WHW95" s="55"/>
      <c r="WHX95" s="55"/>
      <c r="WHY95" s="55"/>
      <c r="WHZ95" s="55"/>
      <c r="WIA95" s="55"/>
      <c r="WIB95" s="55"/>
      <c r="WIC95" s="55"/>
      <c r="WID95" s="55"/>
      <c r="WIE95" s="55"/>
      <c r="WIF95" s="55"/>
      <c r="WIG95" s="55"/>
      <c r="WIH95" s="55"/>
      <c r="WII95" s="55"/>
      <c r="WIJ95" s="55"/>
      <c r="WIK95" s="55"/>
      <c r="WIL95" s="55"/>
      <c r="WIM95" s="55"/>
      <c r="WIN95" s="55"/>
      <c r="WIO95" s="55"/>
      <c r="WIP95" s="55"/>
      <c r="WIQ95" s="55"/>
      <c r="WIR95" s="55"/>
      <c r="WIS95" s="55"/>
      <c r="WIT95" s="55"/>
      <c r="WIU95" s="55"/>
      <c r="WIV95" s="55"/>
      <c r="WIW95" s="55"/>
      <c r="WIX95" s="55"/>
      <c r="WIY95" s="55"/>
      <c r="WIZ95" s="55"/>
      <c r="WJA95" s="55"/>
      <c r="WJB95" s="55"/>
      <c r="WJC95" s="55"/>
      <c r="WJD95" s="55"/>
      <c r="WJE95" s="55"/>
      <c r="WJF95" s="55"/>
      <c r="WJG95" s="55"/>
      <c r="WJH95" s="55"/>
      <c r="WJI95" s="55"/>
      <c r="WJJ95" s="55"/>
      <c r="WJK95" s="55"/>
      <c r="WJL95" s="55"/>
      <c r="WJM95" s="55"/>
      <c r="WJN95" s="55"/>
      <c r="WJO95" s="55"/>
      <c r="WJP95" s="55"/>
      <c r="WJQ95" s="55"/>
      <c r="WJR95" s="55"/>
      <c r="WJS95" s="55"/>
      <c r="WJT95" s="55"/>
      <c r="WJU95" s="55"/>
      <c r="WJV95" s="55"/>
      <c r="WJW95" s="55"/>
      <c r="WJX95" s="55"/>
      <c r="WJY95" s="55"/>
      <c r="WJZ95" s="55"/>
      <c r="WKA95" s="55"/>
      <c r="WKB95" s="55"/>
      <c r="WKC95" s="55"/>
      <c r="WKD95" s="55"/>
      <c r="WKE95" s="55"/>
      <c r="WKF95" s="55"/>
      <c r="WKG95" s="55"/>
      <c r="WKH95" s="55"/>
      <c r="WKI95" s="55"/>
      <c r="WKJ95" s="55"/>
      <c r="WKK95" s="55"/>
      <c r="WKL95" s="55"/>
      <c r="WKM95" s="55"/>
      <c r="WKN95" s="55"/>
      <c r="WKO95" s="55"/>
      <c r="WKP95" s="55"/>
      <c r="WKQ95" s="55"/>
      <c r="WKR95" s="55"/>
      <c r="WKS95" s="55"/>
      <c r="WKT95" s="55"/>
      <c r="WKU95" s="55"/>
      <c r="WKV95" s="55"/>
      <c r="WKW95" s="55"/>
      <c r="WKX95" s="55"/>
      <c r="WKY95" s="55"/>
      <c r="WKZ95" s="55"/>
      <c r="WLA95" s="55"/>
      <c r="WLB95" s="55"/>
      <c r="WLC95" s="55"/>
      <c r="WLD95" s="55"/>
      <c r="WLE95" s="55"/>
      <c r="WLF95" s="55"/>
      <c r="WLG95" s="55"/>
      <c r="WLH95" s="55"/>
      <c r="WLI95" s="55"/>
      <c r="WLJ95" s="55"/>
      <c r="WLK95" s="55"/>
      <c r="WLL95" s="55"/>
      <c r="WLM95" s="55"/>
      <c r="WLN95" s="55"/>
      <c r="WLO95" s="55"/>
      <c r="WLP95" s="55"/>
      <c r="WLQ95" s="55"/>
      <c r="WLR95" s="55"/>
      <c r="WLS95" s="55"/>
      <c r="WLT95" s="55"/>
      <c r="WLU95" s="55"/>
      <c r="WLV95" s="55"/>
      <c r="WLW95" s="55"/>
      <c r="WLX95" s="55"/>
      <c r="WLY95" s="55"/>
      <c r="WLZ95" s="55"/>
      <c r="WMA95" s="55"/>
      <c r="WMB95" s="55"/>
      <c r="WMC95" s="55"/>
      <c r="WMD95" s="55"/>
      <c r="WME95" s="55"/>
      <c r="WMF95" s="55"/>
      <c r="WMG95" s="55"/>
      <c r="WMH95" s="55"/>
      <c r="WMI95" s="55"/>
      <c r="WMJ95" s="55"/>
      <c r="WMK95" s="55"/>
      <c r="WML95" s="55"/>
      <c r="WMM95" s="55"/>
      <c r="WMN95" s="55"/>
      <c r="WMO95" s="55"/>
      <c r="WMP95" s="55"/>
      <c r="WMQ95" s="55"/>
      <c r="WMR95" s="55"/>
      <c r="WMS95" s="55"/>
      <c r="WMT95" s="55"/>
      <c r="WMU95" s="55"/>
      <c r="WMV95" s="55"/>
      <c r="WMW95" s="55"/>
      <c r="WMX95" s="55"/>
      <c r="WMY95" s="55"/>
      <c r="WMZ95" s="55"/>
      <c r="WNA95" s="55"/>
      <c r="WNB95" s="55"/>
      <c r="WNC95" s="55"/>
      <c r="WND95" s="55"/>
      <c r="WNE95" s="55"/>
      <c r="WNF95" s="55"/>
      <c r="WNG95" s="55"/>
      <c r="WNH95" s="55"/>
      <c r="WNI95" s="55"/>
      <c r="WNJ95" s="55"/>
      <c r="WNK95" s="55"/>
      <c r="WNL95" s="55"/>
      <c r="WNM95" s="55"/>
      <c r="WNN95" s="55"/>
      <c r="WNO95" s="55"/>
      <c r="WNP95" s="55"/>
      <c r="WNQ95" s="55"/>
      <c r="WNR95" s="55"/>
      <c r="WNS95" s="55"/>
      <c r="WNT95" s="55"/>
      <c r="WNU95" s="55"/>
      <c r="WNV95" s="55"/>
      <c r="WNW95" s="55"/>
      <c r="WNX95" s="55"/>
      <c r="WNY95" s="55"/>
      <c r="WNZ95" s="55"/>
      <c r="WOA95" s="55"/>
      <c r="WOB95" s="55"/>
      <c r="WOC95" s="55"/>
      <c r="WOD95" s="55"/>
      <c r="WOE95" s="55"/>
      <c r="WOF95" s="55"/>
      <c r="WOG95" s="55"/>
      <c r="WOH95" s="55"/>
      <c r="WOI95" s="55"/>
      <c r="WOJ95" s="55"/>
      <c r="WOK95" s="55"/>
      <c r="WOL95" s="55"/>
      <c r="WOM95" s="55"/>
      <c r="WON95" s="55"/>
      <c r="WOO95" s="55"/>
      <c r="WOP95" s="55"/>
      <c r="WOQ95" s="55"/>
      <c r="WOR95" s="55"/>
      <c r="WOS95" s="55"/>
      <c r="WOT95" s="55"/>
      <c r="WOU95" s="55"/>
      <c r="WOV95" s="55"/>
      <c r="WOW95" s="55"/>
      <c r="WOX95" s="55"/>
      <c r="WOY95" s="55"/>
      <c r="WOZ95" s="55"/>
      <c r="WPA95" s="55"/>
      <c r="WPB95" s="55"/>
      <c r="WPC95" s="55"/>
      <c r="WPD95" s="55"/>
      <c r="WPE95" s="55"/>
      <c r="WPF95" s="55"/>
      <c r="WPG95" s="55"/>
      <c r="WPH95" s="55"/>
      <c r="WPI95" s="55"/>
      <c r="WPJ95" s="55"/>
      <c r="WPK95" s="55"/>
      <c r="WPL95" s="55"/>
      <c r="WPM95" s="55"/>
      <c r="WPN95" s="55"/>
      <c r="WPO95" s="55"/>
      <c r="WPP95" s="55"/>
      <c r="WPQ95" s="55"/>
      <c r="WPR95" s="55"/>
      <c r="WPS95" s="55"/>
      <c r="WPT95" s="55"/>
      <c r="WPU95" s="55"/>
      <c r="WPV95" s="55"/>
      <c r="WPW95" s="55"/>
      <c r="WPX95" s="55"/>
      <c r="WPY95" s="55"/>
      <c r="WPZ95" s="55"/>
      <c r="WQA95" s="55"/>
      <c r="WQB95" s="55"/>
      <c r="WQC95" s="55"/>
      <c r="WQD95" s="55"/>
      <c r="WQE95" s="55"/>
      <c r="WQF95" s="55"/>
      <c r="WQG95" s="55"/>
      <c r="WQH95" s="55"/>
      <c r="WQI95" s="55"/>
      <c r="WQJ95" s="55"/>
      <c r="WQK95" s="55"/>
      <c r="WQL95" s="55"/>
      <c r="WQM95" s="55"/>
      <c r="WQN95" s="55"/>
      <c r="WQO95" s="55"/>
      <c r="WQP95" s="55"/>
      <c r="WQQ95" s="55"/>
      <c r="WQR95" s="55"/>
      <c r="WQS95" s="55"/>
      <c r="WQT95" s="55"/>
      <c r="WQU95" s="55"/>
      <c r="WQV95" s="55"/>
      <c r="WQW95" s="55"/>
      <c r="WQX95" s="55"/>
      <c r="WQY95" s="55"/>
      <c r="WQZ95" s="55"/>
      <c r="WRA95" s="55"/>
      <c r="WRB95" s="55"/>
      <c r="WRC95" s="55"/>
      <c r="WRD95" s="55"/>
      <c r="WRE95" s="55"/>
      <c r="WRF95" s="55"/>
      <c r="WRG95" s="55"/>
      <c r="WRH95" s="55"/>
      <c r="WRI95" s="55"/>
      <c r="WRJ95" s="55"/>
      <c r="WRK95" s="55"/>
      <c r="WRL95" s="55"/>
      <c r="WRM95" s="55"/>
      <c r="WRN95" s="55"/>
      <c r="WRO95" s="55"/>
      <c r="WRP95" s="55"/>
      <c r="WRQ95" s="55"/>
      <c r="WRR95" s="55"/>
      <c r="WRS95" s="55"/>
      <c r="WRT95" s="55"/>
      <c r="WRU95" s="55"/>
      <c r="WRV95" s="55"/>
      <c r="WRW95" s="55"/>
      <c r="WRX95" s="55"/>
      <c r="WRY95" s="55"/>
      <c r="WRZ95" s="55"/>
      <c r="WSA95" s="55"/>
      <c r="WSB95" s="55"/>
      <c r="WSC95" s="55"/>
      <c r="WSD95" s="55"/>
      <c r="WSE95" s="55"/>
      <c r="WSF95" s="55"/>
      <c r="WSG95" s="55"/>
      <c r="WSH95" s="55"/>
      <c r="WSI95" s="55"/>
      <c r="WSJ95" s="55"/>
      <c r="WSK95" s="55"/>
      <c r="WSL95" s="55"/>
      <c r="WSM95" s="55"/>
      <c r="WSN95" s="55"/>
      <c r="WSO95" s="55"/>
      <c r="WSP95" s="55"/>
      <c r="WSQ95" s="55"/>
      <c r="WSR95" s="55"/>
      <c r="WSS95" s="55"/>
      <c r="WST95" s="55"/>
      <c r="WSU95" s="55"/>
      <c r="WSV95" s="55"/>
      <c r="WSW95" s="55"/>
      <c r="WSX95" s="55"/>
      <c r="WSY95" s="55"/>
      <c r="WSZ95" s="55"/>
      <c r="WTA95" s="55"/>
      <c r="WTB95" s="55"/>
      <c r="WTC95" s="55"/>
      <c r="WTD95" s="55"/>
      <c r="WTE95" s="55"/>
      <c r="WTF95" s="55"/>
      <c r="WTG95" s="55"/>
      <c r="WTH95" s="55"/>
      <c r="WTI95" s="55"/>
      <c r="WTJ95" s="55"/>
      <c r="WTK95" s="55"/>
      <c r="WTL95" s="55"/>
      <c r="WTM95" s="55"/>
      <c r="WTN95" s="55"/>
      <c r="WTO95" s="55"/>
      <c r="WTP95" s="55"/>
      <c r="WTQ95" s="55"/>
      <c r="WTR95" s="55"/>
      <c r="WTS95" s="55"/>
      <c r="WTT95" s="55"/>
      <c r="WTU95" s="55"/>
      <c r="WTV95" s="55"/>
      <c r="WTW95" s="55"/>
      <c r="WTX95" s="55"/>
      <c r="WTY95" s="55"/>
      <c r="WTZ95" s="55"/>
      <c r="WUA95" s="55"/>
      <c r="WUB95" s="55"/>
      <c r="WUC95" s="55"/>
      <c r="WUD95" s="55"/>
      <c r="WUE95" s="55"/>
      <c r="WUF95" s="55"/>
      <c r="WUG95" s="55"/>
      <c r="WUH95" s="55"/>
      <c r="WUI95" s="55"/>
      <c r="WUJ95" s="55"/>
      <c r="WUK95" s="55"/>
      <c r="WUL95" s="55"/>
      <c r="WUM95" s="55"/>
      <c r="WUN95" s="55"/>
      <c r="WUO95" s="55"/>
      <c r="WUP95" s="55"/>
      <c r="WUQ95" s="55"/>
      <c r="WUR95" s="55"/>
      <c r="WUS95" s="55"/>
      <c r="WUT95" s="55"/>
      <c r="WUU95" s="55"/>
      <c r="WUV95" s="55"/>
      <c r="WUW95" s="55"/>
      <c r="WUX95" s="55"/>
      <c r="WUY95" s="55"/>
      <c r="WUZ95" s="55"/>
      <c r="WVA95" s="55"/>
      <c r="WVB95" s="55"/>
      <c r="WVC95" s="55"/>
      <c r="WVD95" s="55"/>
      <c r="WVE95" s="55"/>
      <c r="WVF95" s="55"/>
      <c r="WVG95" s="55"/>
      <c r="WVH95" s="55"/>
      <c r="WVI95" s="55"/>
      <c r="WVJ95" s="55"/>
      <c r="WVK95" s="55"/>
      <c r="WVL95" s="55"/>
      <c r="WVM95" s="55"/>
      <c r="WVN95" s="55"/>
      <c r="WVO95" s="55"/>
      <c r="WVP95" s="55"/>
      <c r="WVQ95" s="55"/>
      <c r="WVR95" s="55"/>
      <c r="WVS95" s="55"/>
      <c r="WVT95" s="55"/>
      <c r="WVU95" s="55"/>
      <c r="WVV95" s="55"/>
      <c r="WVW95" s="55"/>
      <c r="WVX95" s="55"/>
      <c r="WVY95" s="55"/>
      <c r="WVZ95" s="55"/>
      <c r="WWA95" s="55"/>
      <c r="WWB95" s="55"/>
      <c r="WWC95" s="55"/>
      <c r="WWD95" s="55"/>
      <c r="WWE95" s="55"/>
      <c r="WWF95" s="55"/>
      <c r="WWG95" s="55"/>
      <c r="WWH95" s="55"/>
      <c r="WWI95" s="55"/>
      <c r="WWJ95" s="55"/>
      <c r="WWK95" s="55"/>
      <c r="WWL95" s="55"/>
      <c r="WWM95" s="55"/>
      <c r="WWN95" s="55"/>
      <c r="WWO95" s="55"/>
      <c r="WWP95" s="55"/>
      <c r="WWQ95" s="55"/>
      <c r="WWR95" s="55"/>
      <c r="WWS95" s="55"/>
      <c r="WWT95" s="55"/>
      <c r="WWU95" s="55"/>
      <c r="WWV95" s="55"/>
      <c r="WWW95" s="55"/>
      <c r="WWX95" s="55"/>
      <c r="WWY95" s="55"/>
      <c r="WWZ95" s="55"/>
      <c r="WXA95" s="55"/>
      <c r="WXB95" s="55"/>
      <c r="WXC95" s="55"/>
      <c r="WXD95" s="55"/>
      <c r="WXE95" s="55"/>
      <c r="WXF95" s="55"/>
      <c r="WXG95" s="55"/>
      <c r="WXH95" s="55"/>
      <c r="WXI95" s="55"/>
      <c r="WXJ95" s="55"/>
      <c r="WXK95" s="55"/>
      <c r="WXL95" s="55"/>
      <c r="WXM95" s="55"/>
      <c r="WXN95" s="55"/>
      <c r="WXO95" s="55"/>
      <c r="WXP95" s="55"/>
      <c r="WXQ95" s="55"/>
      <c r="WXR95" s="55"/>
      <c r="WXS95" s="55"/>
      <c r="WXT95" s="55"/>
      <c r="WXU95" s="55"/>
      <c r="WXV95" s="55"/>
      <c r="WXW95" s="55"/>
      <c r="WXX95" s="55"/>
      <c r="WXY95" s="55"/>
      <c r="WXZ95" s="55"/>
      <c r="WYA95" s="55"/>
      <c r="WYB95" s="55"/>
      <c r="WYC95" s="55"/>
      <c r="WYD95" s="55"/>
      <c r="WYE95" s="55"/>
      <c r="WYF95" s="55"/>
      <c r="WYG95" s="55"/>
      <c r="WYH95" s="55"/>
      <c r="WYI95" s="55"/>
      <c r="WYJ95" s="55"/>
      <c r="WYK95" s="55"/>
      <c r="WYL95" s="55"/>
      <c r="WYM95" s="55"/>
      <c r="WYN95" s="55"/>
      <c r="WYO95" s="55"/>
      <c r="WYP95" s="55"/>
      <c r="WYQ95" s="55"/>
      <c r="WYR95" s="55"/>
      <c r="WYS95" s="55"/>
      <c r="WYT95" s="55"/>
      <c r="WYU95" s="55"/>
      <c r="WYV95" s="55"/>
      <c r="WYW95" s="55"/>
      <c r="WYX95" s="55"/>
      <c r="WYY95" s="55"/>
      <c r="WYZ95" s="55"/>
      <c r="WZA95" s="55"/>
      <c r="WZB95" s="55"/>
      <c r="WZC95" s="55"/>
      <c r="WZD95" s="55"/>
      <c r="WZE95" s="55"/>
      <c r="WZF95" s="55"/>
      <c r="WZG95" s="55"/>
      <c r="WZH95" s="55"/>
      <c r="WZI95" s="55"/>
      <c r="WZJ95" s="55"/>
      <c r="WZK95" s="55"/>
      <c r="WZL95" s="55"/>
      <c r="WZM95" s="55"/>
      <c r="WZN95" s="55"/>
      <c r="WZO95" s="55"/>
      <c r="WZP95" s="55"/>
      <c r="WZQ95" s="55"/>
      <c r="WZR95" s="55"/>
      <c r="WZS95" s="55"/>
      <c r="WZT95" s="55"/>
      <c r="WZU95" s="55"/>
      <c r="WZV95" s="55"/>
      <c r="WZW95" s="55"/>
      <c r="WZX95" s="55"/>
      <c r="WZY95" s="55"/>
      <c r="WZZ95" s="55"/>
      <c r="XAA95" s="55"/>
      <c r="XAB95" s="55"/>
      <c r="XAC95" s="55"/>
      <c r="XAD95" s="55"/>
      <c r="XAE95" s="55"/>
      <c r="XAF95" s="55"/>
      <c r="XAG95" s="55"/>
      <c r="XAH95" s="55"/>
      <c r="XAI95" s="55"/>
      <c r="XAJ95" s="55"/>
      <c r="XAK95" s="55"/>
      <c r="XAL95" s="55"/>
      <c r="XAM95" s="55"/>
      <c r="XAN95" s="55"/>
      <c r="XAO95" s="55"/>
      <c r="XAP95" s="55"/>
      <c r="XAQ95" s="55"/>
      <c r="XAR95" s="55"/>
      <c r="XAS95" s="55"/>
      <c r="XAT95" s="55"/>
      <c r="XAU95" s="55"/>
      <c r="XAV95" s="55"/>
      <c r="XAW95" s="55"/>
      <c r="XAX95" s="55"/>
      <c r="XAY95" s="55"/>
      <c r="XAZ95" s="55"/>
      <c r="XBA95" s="55"/>
      <c r="XBB95" s="55"/>
      <c r="XBC95" s="55"/>
      <c r="XBD95" s="55"/>
      <c r="XBE95" s="55"/>
      <c r="XBF95" s="55"/>
      <c r="XBG95" s="55"/>
      <c r="XBH95" s="55"/>
      <c r="XBI95" s="55"/>
      <c r="XBJ95" s="55"/>
      <c r="XBK95" s="55"/>
      <c r="XBL95" s="55"/>
      <c r="XBM95" s="55"/>
      <c r="XBN95" s="55"/>
      <c r="XBO95" s="55"/>
      <c r="XBP95" s="55"/>
      <c r="XBQ95" s="55"/>
      <c r="XBR95" s="55"/>
      <c r="XBS95" s="55"/>
      <c r="XBT95" s="55"/>
      <c r="XBU95" s="55"/>
      <c r="XBV95" s="55"/>
      <c r="XBW95" s="55"/>
      <c r="XBX95" s="55"/>
      <c r="XBY95" s="55"/>
      <c r="XBZ95" s="55"/>
      <c r="XCA95" s="55"/>
      <c r="XCB95" s="55"/>
      <c r="XCC95" s="55"/>
      <c r="XCD95" s="55"/>
      <c r="XCE95" s="55"/>
      <c r="XCF95" s="55"/>
      <c r="XCG95" s="55"/>
      <c r="XCH95" s="55"/>
      <c r="XCI95" s="55"/>
      <c r="XCJ95" s="55"/>
      <c r="XCK95" s="55"/>
      <c r="XCL95" s="55"/>
      <c r="XCM95" s="55"/>
      <c r="XCN95" s="55"/>
      <c r="XCO95" s="55"/>
      <c r="XCP95" s="55"/>
      <c r="XCQ95" s="55"/>
      <c r="XCR95" s="55"/>
      <c r="XCS95" s="55"/>
      <c r="XCT95" s="55"/>
      <c r="XCU95" s="55"/>
      <c r="XCV95" s="55"/>
      <c r="XCW95" s="55"/>
      <c r="XCX95" s="55"/>
      <c r="XCY95" s="55"/>
      <c r="XCZ95" s="55"/>
      <c r="XDA95" s="55"/>
      <c r="XDB95" s="55"/>
      <c r="XDC95" s="55"/>
      <c r="XDD95" s="55"/>
      <c r="XDE95" s="55"/>
      <c r="XDF95" s="55"/>
      <c r="XDG95" s="55"/>
      <c r="XDH95" s="55"/>
      <c r="XDI95" s="55"/>
      <c r="XDJ95" s="55"/>
      <c r="XDK95" s="55"/>
      <c r="XDL95" s="55"/>
      <c r="XDM95" s="55"/>
      <c r="XDN95" s="55"/>
      <c r="XDO95" s="55"/>
      <c r="XDP95" s="55"/>
      <c r="XDQ95" s="55"/>
      <c r="XDR95" s="55"/>
      <c r="XDS95" s="55"/>
      <c r="XDT95" s="55"/>
      <c r="XDU95" s="55"/>
      <c r="XDV95" s="55"/>
      <c r="XDW95" s="55"/>
      <c r="XDX95" s="55"/>
      <c r="XDY95" s="55"/>
      <c r="XDZ95" s="55"/>
      <c r="XEA95" s="55"/>
      <c r="XEB95" s="55"/>
      <c r="XEC95" s="55"/>
      <c r="XED95" s="55"/>
      <c r="XEE95" s="55"/>
      <c r="XEF95" s="55"/>
      <c r="XEG95" s="55"/>
      <c r="XEH95" s="55"/>
      <c r="XEI95" s="55"/>
      <c r="XEJ95" s="55"/>
      <c r="XEK95" s="55"/>
      <c r="XEL95" s="55"/>
      <c r="XEM95" s="55"/>
      <c r="XEN95" s="55"/>
      <c r="XEO95" s="55"/>
      <c r="XEP95" s="55"/>
      <c r="XEQ95" s="55"/>
      <c r="XER95" s="55"/>
      <c r="XES95" s="55"/>
      <c r="XET95" s="55"/>
      <c r="XEU95" s="55"/>
      <c r="XEV95" s="55"/>
      <c r="XEW95" s="55"/>
      <c r="XEX95" s="55"/>
      <c r="XEY95" s="55"/>
      <c r="XEZ95" s="55"/>
      <c r="XFA95" s="55"/>
      <c r="XFB95" s="55"/>
      <c r="XFC95" s="55"/>
    </row>
    <row r="96" spans="1:16383">
      <c r="A96" s="55"/>
      <c r="B96" s="55"/>
      <c r="C96" s="55"/>
      <c r="D96" s="55"/>
      <c r="E96" s="55"/>
      <c r="F96" s="55"/>
    </row>
    <row r="97" spans="1:6">
      <c r="A97" s="55"/>
      <c r="B97" s="55"/>
      <c r="C97" s="55"/>
      <c r="D97" s="55"/>
      <c r="E97" s="55"/>
      <c r="F97" s="55"/>
    </row>
    <row r="98" spans="1:6">
      <c r="A98" s="55"/>
      <c r="B98" s="55"/>
      <c r="C98" s="55"/>
      <c r="D98" s="55"/>
      <c r="E98" s="55"/>
      <c r="F98" s="55"/>
    </row>
    <row r="99" spans="1:6">
      <c r="A99" s="55"/>
      <c r="B99" s="55"/>
      <c r="C99" s="55"/>
      <c r="D99" s="55"/>
      <c r="E99" s="55"/>
      <c r="F99" s="55"/>
    </row>
    <row r="100" spans="1:6">
      <c r="A100" s="55"/>
      <c r="B100" s="55"/>
      <c r="C100" s="55"/>
      <c r="D100" s="55"/>
      <c r="E100" s="55"/>
      <c r="F100" s="55"/>
    </row>
    <row r="101" spans="1:6">
      <c r="A101" s="55"/>
      <c r="B101" s="55"/>
      <c r="C101" s="55"/>
      <c r="D101" s="55"/>
      <c r="E101"/>
      <c r="F101" s="55"/>
    </row>
    <row r="102" spans="1:6">
      <c r="A102" s="55"/>
      <c r="B102" s="55"/>
      <c r="C102" s="55"/>
      <c r="D102" s="55"/>
      <c r="E102"/>
      <c r="F102" s="55"/>
    </row>
    <row r="103" spans="1:6">
      <c r="A103" s="55"/>
      <c r="B103" s="55"/>
      <c r="C103" s="55"/>
      <c r="D103" s="55"/>
      <c r="E103"/>
      <c r="F103" s="55"/>
    </row>
    <row r="104" spans="1:6">
      <c r="A104" s="55"/>
      <c r="B104" s="55"/>
      <c r="C104" s="55"/>
      <c r="D104" s="55"/>
      <c r="E104"/>
      <c r="F104" s="55"/>
    </row>
    <row r="105" spans="1:6">
      <c r="A105" s="55"/>
      <c r="B105" s="55"/>
      <c r="C105" s="55"/>
      <c r="D105" s="55"/>
      <c r="E105"/>
      <c r="F105" s="55"/>
    </row>
    <row r="106" spans="1:6">
      <c r="A106" s="55"/>
      <c r="B106" s="55"/>
      <c r="C106" s="55"/>
      <c r="D106" s="55"/>
      <c r="E106"/>
      <c r="F106" s="55"/>
    </row>
    <row r="107" spans="1:6">
      <c r="A107" s="55"/>
      <c r="B107" s="55"/>
      <c r="C107" s="55"/>
      <c r="D107" s="55"/>
      <c r="E107"/>
    </row>
    <row r="108" spans="1:6">
      <c r="A108" s="55"/>
      <c r="B108" s="55"/>
      <c r="C108" s="55"/>
      <c r="D108" s="55"/>
      <c r="E108"/>
    </row>
    <row r="109" spans="1:6">
      <c r="A109" s="55"/>
      <c r="B109" s="55"/>
      <c r="C109" s="55"/>
      <c r="D109" s="55"/>
      <c r="E109"/>
    </row>
    <row r="110" spans="1:6">
      <c r="A110" s="55"/>
      <c r="B110" s="55"/>
      <c r="C110" s="55"/>
      <c r="D110" s="55"/>
      <c r="E110"/>
    </row>
    <row r="111" spans="1:6">
      <c r="A111" s="55"/>
      <c r="B111" s="55"/>
      <c r="C111" s="55"/>
      <c r="D111" s="55"/>
      <c r="E111"/>
    </row>
    <row r="112" spans="1:6">
      <c r="A112" s="55"/>
      <c r="B112" s="55"/>
      <c r="C112" s="55"/>
      <c r="D112" s="55"/>
      <c r="E112"/>
    </row>
    <row r="113" spans="1:5">
      <c r="A113" s="55"/>
      <c r="B113" s="55"/>
      <c r="C113" s="55"/>
      <c r="D113" s="55"/>
      <c r="E113"/>
    </row>
    <row r="114" spans="1:5">
      <c r="A114" s="55"/>
      <c r="B114" s="55"/>
      <c r="C114" s="55"/>
      <c r="D114" s="55"/>
    </row>
    <row r="115" spans="1:5">
      <c r="A115" s="55"/>
      <c r="B115" s="55"/>
      <c r="C115" s="55"/>
      <c r="D115" s="55"/>
    </row>
    <row r="116" spans="1:5">
      <c r="A116" s="55"/>
      <c r="B116" s="55"/>
      <c r="C116" s="55"/>
      <c r="D116" s="55"/>
    </row>
    <row r="117" spans="1:5">
      <c r="A117" s="55"/>
      <c r="B117" s="55"/>
      <c r="C117" s="55"/>
      <c r="D117" s="55"/>
    </row>
    <row r="118" spans="1:5">
      <c r="A118" s="55"/>
      <c r="B118" s="55"/>
      <c r="C118" s="55"/>
      <c r="D118" s="55"/>
    </row>
    <row r="119" spans="1:5">
      <c r="A119" s="55"/>
      <c r="B119" s="55"/>
      <c r="C119" s="55"/>
      <c r="D119" s="55"/>
    </row>
    <row r="120" spans="1:5">
      <c r="A120" s="55"/>
      <c r="B120" s="55"/>
      <c r="C120" s="55"/>
      <c r="D120" s="55"/>
    </row>
    <row r="121" spans="1:5">
      <c r="C121" s="191"/>
    </row>
    <row r="122" spans="1:5">
      <c r="C122" s="191"/>
    </row>
  </sheetData>
  <sheetProtection insertColumns="0" insertRows="0" sort="0" pivotTables="0"/>
  <sortState xmlns:xlrd2="http://schemas.microsoft.com/office/spreadsheetml/2017/richdata2" ref="A48:Q75">
    <sortCondition ref="A48:A75"/>
  </sortState>
  <pageMargins left="0.7" right="0.7" top="0.75" bottom="0.75" header="0.3" footer="0.3"/>
  <pageSetup paperSize="9" orientation="portrait" r:id="rId1"/>
  <ignoredErrors>
    <ignoredError sqref="R43:R47 R23:R27 R63:R67 R59 R39 R19"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R84"/>
  <sheetViews>
    <sheetView showGridLines="0" zoomScale="115" zoomScaleNormal="115" workbookViewId="0"/>
  </sheetViews>
  <sheetFormatPr defaultColWidth="10.85546875" defaultRowHeight="12.75"/>
  <cols>
    <col min="1" max="1" width="15.5703125" style="75" customWidth="1"/>
    <col min="2" max="2" width="25.28515625" style="75" bestFit="1" customWidth="1"/>
    <col min="3" max="3" width="14.7109375" style="75" customWidth="1"/>
    <col min="4" max="4" width="24.28515625" style="75" bestFit="1" customWidth="1"/>
    <col min="5" max="5" width="14.140625" style="75" customWidth="1"/>
    <col min="6" max="6" width="18.85546875" style="75" bestFit="1" customWidth="1"/>
    <col min="7" max="7" width="15" style="75" bestFit="1" customWidth="1"/>
    <col min="8" max="8" width="13.85546875" style="75" bestFit="1" customWidth="1"/>
    <col min="9" max="9" width="14.5703125" style="75" bestFit="1" customWidth="1"/>
    <col min="10" max="10" width="15" style="75" bestFit="1" customWidth="1"/>
    <col min="11" max="11" width="14.5703125" style="75" bestFit="1" customWidth="1"/>
    <col min="12" max="12" width="12.28515625" style="75" bestFit="1" customWidth="1"/>
    <col min="13" max="13" width="13.42578125" style="75" bestFit="1" customWidth="1"/>
    <col min="14" max="14" width="15" style="75" bestFit="1" customWidth="1"/>
    <col min="15" max="15" width="13.42578125" style="75" bestFit="1" customWidth="1"/>
    <col min="16" max="16" width="15.140625" style="75" customWidth="1"/>
    <col min="17" max="17" width="14.140625" style="75" bestFit="1" customWidth="1"/>
    <col min="18" max="18" width="12.42578125" style="75" bestFit="1" customWidth="1"/>
    <col min="19" max="16384" width="10.85546875" style="75"/>
  </cols>
  <sheetData>
    <row r="2" spans="1:16">
      <c r="A2" s="74" t="s">
        <v>131</v>
      </c>
    </row>
    <row r="4" spans="1:16" ht="12.75" customHeight="1">
      <c r="B4" s="274">
        <v>2026</v>
      </c>
      <c r="C4" s="275"/>
      <c r="D4" s="276"/>
      <c r="E4" s="274">
        <v>2027</v>
      </c>
      <c r="F4" s="275"/>
      <c r="G4" s="276"/>
      <c r="H4" s="274">
        <v>2028</v>
      </c>
      <c r="I4" s="275"/>
      <c r="J4" s="276"/>
      <c r="K4" s="274">
        <v>2029</v>
      </c>
      <c r="L4" s="275"/>
      <c r="M4" s="276"/>
    </row>
    <row r="5" spans="1:16" s="123" customFormat="1" ht="25.5">
      <c r="A5" s="76" t="s">
        <v>133</v>
      </c>
      <c r="B5" s="122" t="s">
        <v>125</v>
      </c>
      <c r="C5" s="122" t="s">
        <v>126</v>
      </c>
      <c r="D5" s="122" t="s">
        <v>124</v>
      </c>
      <c r="E5" s="122" t="s">
        <v>125</v>
      </c>
      <c r="F5" s="122" t="s">
        <v>126</v>
      </c>
      <c r="G5" s="122" t="s">
        <v>124</v>
      </c>
      <c r="H5" s="122" t="s">
        <v>125</v>
      </c>
      <c r="I5" s="122" t="s">
        <v>126</v>
      </c>
      <c r="J5" s="122" t="s">
        <v>124</v>
      </c>
      <c r="K5" s="122" t="s">
        <v>125</v>
      </c>
      <c r="L5" s="122" t="s">
        <v>126</v>
      </c>
      <c r="M5" s="122" t="s">
        <v>124</v>
      </c>
      <c r="N5" s="122" t="s">
        <v>141</v>
      </c>
      <c r="O5" s="122" t="s">
        <v>142</v>
      </c>
      <c r="P5" s="122" t="s">
        <v>143</v>
      </c>
    </row>
    <row r="6" spans="1:16" ht="25.5">
      <c r="A6" s="168" t="s">
        <v>7</v>
      </c>
      <c r="B6" s="118">
        <f>ROUND('Càlcul pressupost '!E7/1.21,2)</f>
        <v>39921.589999999997</v>
      </c>
      <c r="C6" s="118">
        <f>ROUND(B6*0.21,2)</f>
        <v>8383.5300000000007</v>
      </c>
      <c r="D6" s="118">
        <f>+B6+C6</f>
        <v>48305.119999999995</v>
      </c>
      <c r="E6" s="118">
        <f>ROUND('Càlcul pressupost '!F7/1.21,2)</f>
        <v>119764.77</v>
      </c>
      <c r="F6" s="118">
        <f>ROUND(E6*0.21,2)</f>
        <v>25150.6</v>
      </c>
      <c r="G6" s="118">
        <f>+E6+F6</f>
        <v>144915.37</v>
      </c>
      <c r="H6" s="118">
        <f>ROUND('Càlcul pressupost '!G7/1.21,2)</f>
        <v>119764.77</v>
      </c>
      <c r="I6" s="118">
        <f>ROUND(H6*0.21,2)</f>
        <v>25150.6</v>
      </c>
      <c r="J6" s="118">
        <f>+H6+I6</f>
        <v>144915.37</v>
      </c>
      <c r="K6" s="118">
        <f>ROUND('Càlcul pressupost '!H7/1.21,2)</f>
        <v>79843.179999999993</v>
      </c>
      <c r="L6" s="118">
        <f>ROUND(K6*0.21,2)</f>
        <v>16767.07</v>
      </c>
      <c r="M6" s="118">
        <f>+K6+L6</f>
        <v>96610.25</v>
      </c>
      <c r="N6" s="118">
        <f>+B6+E6+H6+K6</f>
        <v>359294.31</v>
      </c>
      <c r="O6" s="118">
        <f>+C6+F6+I6+L6</f>
        <v>75451.799999999988</v>
      </c>
      <c r="P6" s="118">
        <f>+D6+G6+J6+M6</f>
        <v>434746.11</v>
      </c>
    </row>
    <row r="7" spans="1:16" ht="25.5">
      <c r="A7" s="168" t="s">
        <v>13</v>
      </c>
      <c r="B7" s="118">
        <f>ROUND('Càlcul pressupost '!E8/1.21,2)</f>
        <v>18214.330000000002</v>
      </c>
      <c r="C7" s="118">
        <f>ROUND(B7*0.21,2)</f>
        <v>3825.01</v>
      </c>
      <c r="D7" s="118">
        <f>+B7+C7</f>
        <v>22039.340000000004</v>
      </c>
      <c r="E7" s="118">
        <f>ROUND('Càlcul pressupost '!F8/1.21,2)</f>
        <v>54642.99</v>
      </c>
      <c r="F7" s="118">
        <f>ROUND(E7*0.21,2)</f>
        <v>11475.03</v>
      </c>
      <c r="G7" s="118">
        <f>+E7+F7</f>
        <v>66118.02</v>
      </c>
      <c r="H7" s="118">
        <f>ROUND('Càlcul pressupost '!G8/1.21,2)</f>
        <v>54642.99</v>
      </c>
      <c r="I7" s="118">
        <f>ROUND(H7*0.21,2)</f>
        <v>11475.03</v>
      </c>
      <c r="J7" s="118">
        <f>+H7+I7</f>
        <v>66118.02</v>
      </c>
      <c r="K7" s="118">
        <f>ROUND('Càlcul pressupost '!H8/1.21,2)</f>
        <v>36428.660000000003</v>
      </c>
      <c r="L7" s="118">
        <f>ROUND(K7*0.21,2)</f>
        <v>7650.02</v>
      </c>
      <c r="M7" s="118">
        <f>+K7+L7</f>
        <v>44078.680000000008</v>
      </c>
      <c r="N7" s="118">
        <f t="shared" ref="N7:O9" si="0">+B7+E7+H7+K7</f>
        <v>163928.97</v>
      </c>
      <c r="O7" s="118">
        <f t="shared" si="0"/>
        <v>34425.089999999997</v>
      </c>
      <c r="P7" s="118">
        <f t="shared" ref="P7:P10" si="1">+D7+G7+J7+M7</f>
        <v>198354.06</v>
      </c>
    </row>
    <row r="8" spans="1:16" ht="25.5">
      <c r="A8" s="168" t="s">
        <v>152</v>
      </c>
      <c r="B8" s="118">
        <f>ROUND('Càlcul pressupost '!E9/1.21,2)</f>
        <v>145875.44</v>
      </c>
      <c r="C8" s="118">
        <f>ROUND(B8*0.21,2)</f>
        <v>30633.84</v>
      </c>
      <c r="D8" s="118">
        <f>+B8+C8</f>
        <v>176509.28</v>
      </c>
      <c r="E8" s="118">
        <f>ROUND('Càlcul pressupost '!F9/1.21,2)</f>
        <v>437626.33</v>
      </c>
      <c r="F8" s="118">
        <f>ROUND(E8*0.21,2)</f>
        <v>91901.53</v>
      </c>
      <c r="G8" s="118">
        <f>+E8+F8</f>
        <v>529527.86</v>
      </c>
      <c r="H8" s="118">
        <f>ROUND('Càlcul pressupost '!G9/1.21,2)</f>
        <v>437626.33</v>
      </c>
      <c r="I8" s="118">
        <f>ROUND(H8*0.21,2)</f>
        <v>91901.53</v>
      </c>
      <c r="J8" s="118">
        <f>+H8+I8</f>
        <v>529527.86</v>
      </c>
      <c r="K8" s="118">
        <f>ROUND('Càlcul pressupost '!H9/1.21,2)</f>
        <v>291750.89</v>
      </c>
      <c r="L8" s="118">
        <f>ROUND(K8*0.21,2)</f>
        <v>61267.69</v>
      </c>
      <c r="M8" s="118">
        <f>+K8+L8</f>
        <v>353018.58</v>
      </c>
      <c r="N8" s="118">
        <f t="shared" si="0"/>
        <v>1312878.9900000002</v>
      </c>
      <c r="O8" s="118">
        <f t="shared" si="0"/>
        <v>275704.58999999997</v>
      </c>
      <c r="P8" s="118">
        <f t="shared" si="1"/>
        <v>1588583.58</v>
      </c>
    </row>
    <row r="9" spans="1:16" ht="38.25">
      <c r="A9" s="169" t="s">
        <v>151</v>
      </c>
      <c r="B9" s="118">
        <f>ROUND('Càlcul pressupost '!E10/1.21,2)</f>
        <v>25842.58</v>
      </c>
      <c r="C9" s="118">
        <f>ROUND(B9*0.21,2)</f>
        <v>5426.94</v>
      </c>
      <c r="D9" s="118">
        <f>+B9+C9</f>
        <v>31269.52</v>
      </c>
      <c r="E9" s="118">
        <f>ROUND('Càlcul pressupost '!F10/1.21,2)</f>
        <v>77527.73</v>
      </c>
      <c r="F9" s="118">
        <f>ROUND(E9*0.21,2)</f>
        <v>16280.82</v>
      </c>
      <c r="G9" s="118">
        <f>+E9+F9</f>
        <v>93808.549999999988</v>
      </c>
      <c r="H9" s="118">
        <f>ROUND('Càlcul pressupost '!G10/1.21,2)</f>
        <v>77527.73</v>
      </c>
      <c r="I9" s="118">
        <f>ROUND(H9*0.21,2)</f>
        <v>16280.82</v>
      </c>
      <c r="J9" s="118">
        <f>+H9+I9</f>
        <v>93808.549999999988</v>
      </c>
      <c r="K9" s="118">
        <f>ROUND('Càlcul pressupost '!H10/1.21,2)</f>
        <v>51685.15</v>
      </c>
      <c r="L9" s="118">
        <f>ROUND(K9*0.21,2)</f>
        <v>10853.88</v>
      </c>
      <c r="M9" s="118">
        <f>+K9+L9</f>
        <v>62539.03</v>
      </c>
      <c r="N9" s="118">
        <f t="shared" si="0"/>
        <v>232583.18999999997</v>
      </c>
      <c r="O9" s="118">
        <f t="shared" si="0"/>
        <v>48842.46</v>
      </c>
      <c r="P9" s="118">
        <f t="shared" si="1"/>
        <v>281425.65000000002</v>
      </c>
    </row>
    <row r="10" spans="1:16">
      <c r="A10" s="169" t="s">
        <v>197</v>
      </c>
      <c r="B10" s="118">
        <f>ROUND('Càlcul pressupost '!E11/1.21,2)</f>
        <v>0</v>
      </c>
      <c r="C10" s="118">
        <f>ROUND(B10*0.21,2)</f>
        <v>0</v>
      </c>
      <c r="D10" s="118">
        <f>+B10+C10</f>
        <v>0</v>
      </c>
      <c r="E10" s="118">
        <f>ROUND('Càlcul pressupost '!F11/1.21,2)</f>
        <v>0</v>
      </c>
      <c r="F10" s="118">
        <f>ROUND(E10*0.21,2)</f>
        <v>0</v>
      </c>
      <c r="G10" s="118">
        <f>+E10+F10</f>
        <v>0</v>
      </c>
      <c r="H10" s="118">
        <f>ROUND('Càlcul pressupost '!G11/1.21,2)</f>
        <v>0</v>
      </c>
      <c r="I10" s="118">
        <f>ROUND(H10*0.21,2)</f>
        <v>0</v>
      </c>
      <c r="J10" s="118">
        <f>+H10+I10</f>
        <v>0</v>
      </c>
      <c r="K10" s="118">
        <f>ROUND('Càlcul pressupost '!H11/1.21,2)</f>
        <v>0</v>
      </c>
      <c r="L10" s="118">
        <f>ROUND(K10*0.21,2)</f>
        <v>0</v>
      </c>
      <c r="M10" s="118">
        <f>+K10+L10</f>
        <v>0</v>
      </c>
      <c r="N10" s="118">
        <f t="shared" ref="N10" si="2">+B10+E10+H10+K10</f>
        <v>0</v>
      </c>
      <c r="O10" s="118">
        <f>+C10+F10+I10+L10</f>
        <v>0</v>
      </c>
      <c r="P10" s="118">
        <f t="shared" si="1"/>
        <v>0</v>
      </c>
    </row>
    <row r="11" spans="1:16">
      <c r="B11" s="119">
        <f t="shared" ref="B11:P11" si="3">SUM(B6:B10)</f>
        <v>229853.94</v>
      </c>
      <c r="C11" s="119">
        <f t="shared" si="3"/>
        <v>48269.320000000007</v>
      </c>
      <c r="D11" s="119">
        <f>SUM(D6:D10)</f>
        <v>278123.26</v>
      </c>
      <c r="E11" s="119">
        <f t="shared" si="3"/>
        <v>689561.82000000007</v>
      </c>
      <c r="F11" s="119">
        <f t="shared" si="3"/>
        <v>144807.98000000001</v>
      </c>
      <c r="G11" s="119">
        <f t="shared" si="3"/>
        <v>834369.8</v>
      </c>
      <c r="H11" s="119">
        <f t="shared" si="3"/>
        <v>689561.82000000007</v>
      </c>
      <c r="I11" s="119">
        <f t="shared" si="3"/>
        <v>144807.98000000001</v>
      </c>
      <c r="J11" s="119">
        <f t="shared" si="3"/>
        <v>834369.8</v>
      </c>
      <c r="K11" s="119">
        <f t="shared" si="3"/>
        <v>459707.88</v>
      </c>
      <c r="L11" s="119">
        <f t="shared" si="3"/>
        <v>96538.66</v>
      </c>
      <c r="M11" s="119">
        <f t="shared" si="3"/>
        <v>556246.54</v>
      </c>
      <c r="N11" s="119">
        <f t="shared" si="3"/>
        <v>2068685.4600000002</v>
      </c>
      <c r="O11" s="119">
        <f t="shared" si="3"/>
        <v>434423.94</v>
      </c>
      <c r="P11" s="120">
        <f t="shared" si="3"/>
        <v>2503109.4</v>
      </c>
    </row>
    <row r="12" spans="1:16">
      <c r="H12" s="91"/>
      <c r="P12" s="91"/>
    </row>
    <row r="13" spans="1:16">
      <c r="A13" s="77" t="s">
        <v>130</v>
      </c>
    </row>
    <row r="14" spans="1:16">
      <c r="A14" s="77"/>
      <c r="N14" s="75" t="s">
        <v>147</v>
      </c>
      <c r="P14" s="75" t="s">
        <v>147</v>
      </c>
    </row>
    <row r="15" spans="1:16" ht="18" customHeight="1">
      <c r="A15" s="78" t="s">
        <v>120</v>
      </c>
    </row>
    <row r="16" spans="1:16" ht="21" customHeight="1">
      <c r="A16" s="78" t="s">
        <v>127</v>
      </c>
      <c r="B16" s="78" t="s">
        <v>128</v>
      </c>
      <c r="C16" s="78" t="s">
        <v>129</v>
      </c>
      <c r="D16" s="78" t="s">
        <v>124</v>
      </c>
      <c r="M16" s="75" t="s">
        <v>147</v>
      </c>
    </row>
    <row r="17" spans="1:18" ht="12.75" customHeight="1">
      <c r="A17" s="79">
        <v>2026</v>
      </c>
      <c r="B17" s="121">
        <f>+B11</f>
        <v>229853.94</v>
      </c>
      <c r="C17" s="121">
        <f>+C11</f>
        <v>48269.320000000007</v>
      </c>
      <c r="D17" s="121">
        <f>+D11</f>
        <v>278123.26</v>
      </c>
      <c r="E17" s="277" t="s">
        <v>344</v>
      </c>
      <c r="F17" s="278"/>
      <c r="G17" s="278"/>
      <c r="H17" s="278"/>
      <c r="I17" s="278"/>
      <c r="J17" s="278"/>
      <c r="K17" s="278"/>
      <c r="L17" s="278"/>
      <c r="M17" s="278"/>
      <c r="N17" s="278"/>
    </row>
    <row r="18" spans="1:18">
      <c r="A18" s="79">
        <v>2027</v>
      </c>
      <c r="B18" s="121">
        <f>+E11</f>
        <v>689561.82000000007</v>
      </c>
      <c r="C18" s="121">
        <f>+F11</f>
        <v>144807.98000000001</v>
      </c>
      <c r="D18" s="121">
        <f>+G11</f>
        <v>834369.8</v>
      </c>
      <c r="E18" s="277"/>
      <c r="F18" s="278"/>
      <c r="G18" s="278"/>
      <c r="H18" s="278"/>
      <c r="I18" s="278"/>
      <c r="J18" s="278"/>
      <c r="K18" s="278"/>
      <c r="L18" s="278"/>
      <c r="M18" s="278"/>
      <c r="N18" s="278"/>
    </row>
    <row r="19" spans="1:18">
      <c r="A19" s="79">
        <v>2028</v>
      </c>
      <c r="B19" s="121">
        <f>+H11</f>
        <v>689561.82000000007</v>
      </c>
      <c r="C19" s="121">
        <f>+I11</f>
        <v>144807.98000000001</v>
      </c>
      <c r="D19" s="121">
        <f>+J11</f>
        <v>834369.8</v>
      </c>
      <c r="E19" s="277"/>
      <c r="F19" s="278"/>
      <c r="G19" s="278"/>
      <c r="H19" s="278"/>
      <c r="I19" s="278"/>
      <c r="J19" s="278"/>
      <c r="K19" s="278"/>
      <c r="L19" s="278"/>
      <c r="M19" s="278"/>
      <c r="N19" s="278"/>
    </row>
    <row r="20" spans="1:18">
      <c r="A20" s="79">
        <v>2029</v>
      </c>
      <c r="B20" s="121">
        <f>+K11</f>
        <v>459707.88</v>
      </c>
      <c r="C20" s="121">
        <f>+L11</f>
        <v>96538.66</v>
      </c>
      <c r="D20" s="121">
        <f>+M11</f>
        <v>556246.54</v>
      </c>
      <c r="E20" s="277"/>
      <c r="F20" s="278"/>
      <c r="G20" s="278"/>
      <c r="H20" s="278"/>
      <c r="I20" s="278"/>
      <c r="J20" s="278"/>
      <c r="K20" s="278"/>
      <c r="L20" s="278"/>
      <c r="M20" s="278"/>
      <c r="N20" s="278"/>
      <c r="Q20" s="91"/>
    </row>
    <row r="21" spans="1:18">
      <c r="A21" s="268" t="s">
        <v>116</v>
      </c>
      <c r="B21" s="269">
        <f>SUM(B17:B20)</f>
        <v>2068685.46</v>
      </c>
      <c r="C21" s="259">
        <f>SUM(C17:C20)</f>
        <v>434423.94000000006</v>
      </c>
      <c r="D21" s="259">
        <f>SUM(D17:D20)</f>
        <v>2503109.4000000004</v>
      </c>
      <c r="E21" s="277"/>
      <c r="F21" s="278"/>
      <c r="G21" s="278"/>
      <c r="H21" s="278"/>
      <c r="I21" s="278"/>
      <c r="J21" s="278"/>
      <c r="K21" s="278"/>
      <c r="L21" s="278"/>
      <c r="M21" s="278"/>
      <c r="N21" s="278"/>
    </row>
    <row r="22" spans="1:18">
      <c r="C22" s="257"/>
      <c r="D22" s="258">
        <f>ROUND(B21*1.21,2)</f>
        <v>2503109.41</v>
      </c>
      <c r="E22" s="277"/>
      <c r="F22" s="278"/>
      <c r="G22" s="278"/>
      <c r="H22" s="278"/>
      <c r="I22" s="278"/>
      <c r="J22" s="278"/>
      <c r="K22" s="278"/>
      <c r="L22" s="278"/>
      <c r="M22" s="278"/>
      <c r="N22" s="278"/>
    </row>
    <row r="23" spans="1:18" ht="21.75" customHeight="1">
      <c r="D23" s="91"/>
      <c r="E23" s="262"/>
      <c r="F23" s="262"/>
      <c r="G23" s="262"/>
      <c r="H23" s="262"/>
      <c r="I23" s="262"/>
      <c r="J23" s="262"/>
      <c r="K23" s="262"/>
      <c r="L23" s="262"/>
      <c r="M23" s="262"/>
      <c r="N23" s="262"/>
    </row>
    <row r="24" spans="1:18">
      <c r="A24" s="77" t="s">
        <v>130</v>
      </c>
      <c r="O24" s="92"/>
    </row>
    <row r="25" spans="1:18" ht="13.5" thickBot="1">
      <c r="L25" s="124"/>
    </row>
    <row r="26" spans="1:18" ht="13.5" thickBot="1">
      <c r="A26" s="125" t="s">
        <v>127</v>
      </c>
      <c r="B26" s="126" t="s">
        <v>167</v>
      </c>
      <c r="C26" s="126" t="s">
        <v>168</v>
      </c>
      <c r="D26" s="126" t="s">
        <v>124</v>
      </c>
      <c r="E26" s="126" t="s">
        <v>128</v>
      </c>
      <c r="F26" s="125" t="s">
        <v>129</v>
      </c>
      <c r="H26" s="125" t="s">
        <v>127</v>
      </c>
      <c r="I26" s="125" t="s">
        <v>191</v>
      </c>
      <c r="J26" s="125" t="s">
        <v>192</v>
      </c>
      <c r="M26" s="125" t="s">
        <v>127</v>
      </c>
      <c r="N26" s="125" t="s">
        <v>191</v>
      </c>
      <c r="O26" s="125" t="s">
        <v>192</v>
      </c>
      <c r="P26" s="225" t="s">
        <v>124</v>
      </c>
    </row>
    <row r="27" spans="1:18" ht="13.5" thickBot="1">
      <c r="A27" s="127">
        <v>2026</v>
      </c>
      <c r="B27" s="128" t="s">
        <v>305</v>
      </c>
      <c r="C27" s="129" t="s">
        <v>169</v>
      </c>
      <c r="D27" s="130">
        <f>D6+D7+D9</f>
        <v>101613.98</v>
      </c>
      <c r="E27" s="130">
        <f>B6+B7+B9</f>
        <v>83978.5</v>
      </c>
      <c r="F27" s="131">
        <f>C6+C7+C9</f>
        <v>17635.48</v>
      </c>
      <c r="H27" s="127">
        <v>2026</v>
      </c>
      <c r="I27" s="173">
        <f>D27</f>
        <v>101613.98</v>
      </c>
      <c r="J27" s="173"/>
      <c r="K27" s="132"/>
      <c r="M27" s="127">
        <v>2026</v>
      </c>
      <c r="N27" s="173">
        <f>I27</f>
        <v>101613.98</v>
      </c>
      <c r="O27" s="173">
        <f>J28</f>
        <v>176509.28</v>
      </c>
      <c r="P27" s="226">
        <f>SUM(N27:O27)</f>
        <v>278123.26</v>
      </c>
      <c r="Q27" s="91"/>
      <c r="R27" s="91"/>
    </row>
    <row r="28" spans="1:18" ht="13.5" thickBot="1">
      <c r="A28" s="127">
        <v>2026</v>
      </c>
      <c r="B28" s="128" t="s">
        <v>305</v>
      </c>
      <c r="C28" s="129" t="s">
        <v>170</v>
      </c>
      <c r="D28" s="130">
        <f>D8+D10</f>
        <v>176509.28</v>
      </c>
      <c r="E28" s="130">
        <f>B8+B10</f>
        <v>145875.44</v>
      </c>
      <c r="F28" s="131">
        <f>C8+C10</f>
        <v>30633.84</v>
      </c>
      <c r="H28" s="127">
        <v>2026</v>
      </c>
      <c r="I28" s="173"/>
      <c r="J28" s="173">
        <f>D28</f>
        <v>176509.28</v>
      </c>
      <c r="K28" s="132"/>
      <c r="M28" s="127">
        <v>2027</v>
      </c>
      <c r="N28" s="173">
        <f>I29</f>
        <v>304841.94</v>
      </c>
      <c r="O28" s="173">
        <f>J30</f>
        <v>529527.86</v>
      </c>
      <c r="P28" s="226">
        <f t="shared" ref="P28:P30" si="4">SUM(N28:O28)</f>
        <v>834369.8</v>
      </c>
    </row>
    <row r="29" spans="1:18" ht="13.5" thickBot="1">
      <c r="A29" s="127">
        <v>2027</v>
      </c>
      <c r="B29" s="128" t="s">
        <v>171</v>
      </c>
      <c r="C29" s="129" t="s">
        <v>169</v>
      </c>
      <c r="D29" s="130">
        <f>G6+G7+G9</f>
        <v>304841.94</v>
      </c>
      <c r="E29" s="130">
        <f>E6+E7+E9</f>
        <v>251935.49</v>
      </c>
      <c r="F29" s="130">
        <f>F6+F7+F9</f>
        <v>52906.45</v>
      </c>
      <c r="H29" s="127">
        <v>2027</v>
      </c>
      <c r="I29" s="173">
        <f>D29</f>
        <v>304841.94</v>
      </c>
      <c r="J29" s="173"/>
      <c r="K29" s="132"/>
      <c r="M29" s="127">
        <v>2028</v>
      </c>
      <c r="N29" s="173">
        <f>I31</f>
        <v>304841.94</v>
      </c>
      <c r="O29" s="173">
        <f>J32</f>
        <v>529527.86</v>
      </c>
      <c r="P29" s="226">
        <f t="shared" si="4"/>
        <v>834369.8</v>
      </c>
    </row>
    <row r="30" spans="1:18" ht="13.5" thickBot="1">
      <c r="A30" s="127">
        <v>2027</v>
      </c>
      <c r="B30" s="128" t="s">
        <v>171</v>
      </c>
      <c r="C30" s="129" t="s">
        <v>170</v>
      </c>
      <c r="D30" s="130">
        <f>G8+G10</f>
        <v>529527.86</v>
      </c>
      <c r="E30" s="130">
        <f>E8+E10</f>
        <v>437626.33</v>
      </c>
      <c r="F30" s="130">
        <f>F8+F10</f>
        <v>91901.53</v>
      </c>
      <c r="H30" s="127">
        <v>2027</v>
      </c>
      <c r="I30" s="173"/>
      <c r="J30" s="173">
        <f>D30</f>
        <v>529527.86</v>
      </c>
      <c r="K30" s="132"/>
      <c r="M30" s="127">
        <v>2029</v>
      </c>
      <c r="N30" s="173">
        <f>I33</f>
        <v>203227.96</v>
      </c>
      <c r="O30" s="173">
        <f>J34</f>
        <v>353018.58</v>
      </c>
      <c r="P30" s="226">
        <f t="shared" si="4"/>
        <v>556246.54</v>
      </c>
      <c r="Q30" s="124"/>
      <c r="R30" s="124"/>
    </row>
    <row r="31" spans="1:18" ht="13.5" thickBot="1">
      <c r="A31" s="127">
        <v>2028</v>
      </c>
      <c r="B31" s="128" t="s">
        <v>171</v>
      </c>
      <c r="C31" s="129" t="s">
        <v>169</v>
      </c>
      <c r="D31" s="130">
        <f>J6+J7+J9</f>
        <v>304841.94</v>
      </c>
      <c r="E31" s="130">
        <f>H6+H7+H9</f>
        <v>251935.49</v>
      </c>
      <c r="F31" s="130">
        <f>I6+I7+I9</f>
        <v>52906.45</v>
      </c>
      <c r="H31" s="127">
        <v>2028</v>
      </c>
      <c r="I31" s="173">
        <f>D31</f>
        <v>304841.94</v>
      </c>
      <c r="J31" s="173"/>
      <c r="K31" s="132"/>
      <c r="M31" s="133" t="s">
        <v>116</v>
      </c>
      <c r="N31" s="133">
        <f>SUM(N27:N30)</f>
        <v>914525.82</v>
      </c>
      <c r="O31" s="133">
        <f>SUM(O27:O30)</f>
        <v>1588583.58</v>
      </c>
      <c r="P31" s="227">
        <f>SUM(N31:O31)</f>
        <v>2503109.4</v>
      </c>
    </row>
    <row r="32" spans="1:18" ht="13.5" thickBot="1">
      <c r="A32" s="127">
        <v>2028</v>
      </c>
      <c r="B32" s="128" t="s">
        <v>171</v>
      </c>
      <c r="C32" s="129" t="s">
        <v>170</v>
      </c>
      <c r="D32" s="130">
        <f>+J8+J10</f>
        <v>529527.86</v>
      </c>
      <c r="E32" s="130">
        <f>+H8+H10</f>
        <v>437626.33</v>
      </c>
      <c r="F32" s="131">
        <f>+I8+I10</f>
        <v>91901.53</v>
      </c>
      <c r="H32" s="127">
        <v>2028</v>
      </c>
      <c r="I32" s="173"/>
      <c r="J32" s="173">
        <f>D32</f>
        <v>529527.86</v>
      </c>
      <c r="K32" s="132"/>
    </row>
    <row r="33" spans="1:14" ht="13.5" thickBot="1">
      <c r="A33" s="127">
        <v>2029</v>
      </c>
      <c r="B33" s="128" t="s">
        <v>306</v>
      </c>
      <c r="C33" s="129" t="s">
        <v>169</v>
      </c>
      <c r="D33" s="130">
        <f>M6+M7+M9</f>
        <v>203227.96</v>
      </c>
      <c r="E33" s="130">
        <f>K6+K7+K9</f>
        <v>167956.99</v>
      </c>
      <c r="F33" s="130">
        <f>L6+L7+L9</f>
        <v>35270.97</v>
      </c>
      <c r="H33" s="127">
        <v>2029</v>
      </c>
      <c r="I33" s="173">
        <f>D33</f>
        <v>203227.96</v>
      </c>
      <c r="J33" s="173"/>
      <c r="K33" s="132"/>
    </row>
    <row r="34" spans="1:14" ht="13.5" thickBot="1">
      <c r="A34" s="127">
        <v>2029</v>
      </c>
      <c r="B34" s="128" t="s">
        <v>306</v>
      </c>
      <c r="C34" s="129" t="s">
        <v>170</v>
      </c>
      <c r="D34" s="130">
        <f>M8+M10</f>
        <v>353018.58</v>
      </c>
      <c r="E34" s="130">
        <f>K8+K10</f>
        <v>291750.89</v>
      </c>
      <c r="F34" s="131">
        <f>L8+L10</f>
        <v>61267.69</v>
      </c>
      <c r="H34" s="127">
        <v>2029</v>
      </c>
      <c r="I34" s="173"/>
      <c r="J34" s="173">
        <f>D34</f>
        <v>353018.58</v>
      </c>
      <c r="K34" s="132"/>
    </row>
    <row r="35" spans="1:14">
      <c r="A35" s="133" t="s">
        <v>116</v>
      </c>
      <c r="B35" s="133" t="s">
        <v>172</v>
      </c>
      <c r="C35" s="133"/>
      <c r="D35" s="133">
        <f>SUM(D27:D34)</f>
        <v>2503109.4</v>
      </c>
      <c r="E35" s="133">
        <f>SUM(E27:E34)</f>
        <v>2068685.46</v>
      </c>
      <c r="F35" s="133">
        <f>SUM(F27:F34)</f>
        <v>434423.94</v>
      </c>
      <c r="H35" s="133" t="s">
        <v>116</v>
      </c>
      <c r="I35" s="133">
        <f>SUM(I27:I34)</f>
        <v>914525.82</v>
      </c>
      <c r="J35" s="133">
        <f>SUM(J27:J34)</f>
        <v>1588583.58</v>
      </c>
      <c r="K35" s="223">
        <f>I35+J35</f>
        <v>2503109.4</v>
      </c>
    </row>
    <row r="36" spans="1:14">
      <c r="A36" s="77"/>
      <c r="I36" s="157"/>
      <c r="L36" s="156"/>
    </row>
    <row r="37" spans="1:14">
      <c r="A37" s="77"/>
      <c r="I37" s="157"/>
      <c r="L37" s="156"/>
    </row>
    <row r="38" spans="1:14">
      <c r="A38" s="221" t="s">
        <v>202</v>
      </c>
      <c r="I38" s="157"/>
      <c r="L38" s="156"/>
    </row>
    <row r="39" spans="1:14" ht="13.5" thickBot="1">
      <c r="A39" s="77"/>
      <c r="I39" s="157"/>
      <c r="L39" s="156"/>
    </row>
    <row r="40" spans="1:14" ht="13.5" thickBot="1">
      <c r="A40" s="125" t="s">
        <v>127</v>
      </c>
      <c r="B40" s="126" t="s">
        <v>167</v>
      </c>
      <c r="C40" s="126" t="s">
        <v>168</v>
      </c>
      <c r="D40" s="126" t="s">
        <v>124</v>
      </c>
      <c r="E40" s="126" t="s">
        <v>128</v>
      </c>
      <c r="F40" s="125" t="s">
        <v>129</v>
      </c>
      <c r="H40" s="125" t="s">
        <v>127</v>
      </c>
      <c r="I40" s="125" t="s">
        <v>191</v>
      </c>
      <c r="J40" s="125" t="s">
        <v>192</v>
      </c>
      <c r="N40" s="124"/>
    </row>
    <row r="41" spans="1:14" ht="13.5" thickBot="1">
      <c r="A41" s="127">
        <v>2029</v>
      </c>
      <c r="B41" s="128" t="s">
        <v>305</v>
      </c>
      <c r="C41" s="129" t="s">
        <v>169</v>
      </c>
      <c r="D41" s="130">
        <f>D27</f>
        <v>101613.98</v>
      </c>
      <c r="E41" s="130">
        <f t="shared" ref="E41:F41" si="5">E27</f>
        <v>83978.5</v>
      </c>
      <c r="F41" s="130">
        <f t="shared" si="5"/>
        <v>17635.48</v>
      </c>
      <c r="H41" s="127">
        <v>2029</v>
      </c>
      <c r="I41" s="173">
        <f>D41</f>
        <v>101613.98</v>
      </c>
      <c r="J41" s="173"/>
      <c r="K41" s="132"/>
      <c r="N41" s="124"/>
    </row>
    <row r="42" spans="1:14" ht="13.5" thickBot="1">
      <c r="A42" s="127">
        <v>2029</v>
      </c>
      <c r="B42" s="128" t="s">
        <v>305</v>
      </c>
      <c r="C42" s="129" t="s">
        <v>170</v>
      </c>
      <c r="D42" s="130">
        <f>D28</f>
        <v>176509.28</v>
      </c>
      <c r="E42" s="130">
        <f t="shared" ref="E42:F42" si="6">E28</f>
        <v>145875.44</v>
      </c>
      <c r="F42" s="130">
        <f t="shared" si="6"/>
        <v>30633.84</v>
      </c>
      <c r="H42" s="127">
        <v>2029</v>
      </c>
      <c r="I42" s="173"/>
      <c r="J42" s="173">
        <f>D42</f>
        <v>176509.28</v>
      </c>
      <c r="K42" s="132"/>
      <c r="N42" s="124"/>
    </row>
    <row r="43" spans="1:14" ht="13.5" thickBot="1">
      <c r="A43" s="127">
        <v>2030</v>
      </c>
      <c r="B43" s="128" t="s">
        <v>306</v>
      </c>
      <c r="C43" s="129" t="s">
        <v>169</v>
      </c>
      <c r="D43" s="130">
        <f t="shared" ref="D43:F44" si="7">D33</f>
        <v>203227.96</v>
      </c>
      <c r="E43" s="130">
        <f t="shared" si="7"/>
        <v>167956.99</v>
      </c>
      <c r="F43" s="130">
        <f t="shared" si="7"/>
        <v>35270.97</v>
      </c>
      <c r="H43" s="127">
        <v>2030</v>
      </c>
      <c r="I43" s="173">
        <f>D43</f>
        <v>203227.96</v>
      </c>
      <c r="J43" s="173"/>
      <c r="K43" s="132"/>
      <c r="N43" s="124"/>
    </row>
    <row r="44" spans="1:14" ht="13.5" thickBot="1">
      <c r="A44" s="127">
        <v>2030</v>
      </c>
      <c r="B44" s="128" t="s">
        <v>306</v>
      </c>
      <c r="C44" s="129" t="s">
        <v>170</v>
      </c>
      <c r="D44" s="130">
        <f t="shared" si="7"/>
        <v>353018.58</v>
      </c>
      <c r="E44" s="130">
        <f t="shared" si="7"/>
        <v>291750.89</v>
      </c>
      <c r="F44" s="130">
        <f t="shared" si="7"/>
        <v>61267.69</v>
      </c>
      <c r="H44" s="127">
        <v>2030</v>
      </c>
      <c r="I44" s="173"/>
      <c r="J44" s="173">
        <f>D44</f>
        <v>353018.58</v>
      </c>
      <c r="K44" s="132"/>
      <c r="N44" s="124"/>
    </row>
    <row r="45" spans="1:14">
      <c r="A45" s="201"/>
      <c r="B45" s="202"/>
      <c r="C45" s="201"/>
      <c r="D45" s="203"/>
      <c r="E45" s="203"/>
      <c r="F45" s="203"/>
      <c r="H45" s="201"/>
      <c r="I45" s="156"/>
      <c r="J45" s="156"/>
      <c r="K45" s="132"/>
      <c r="N45" s="124"/>
    </row>
    <row r="46" spans="1:14">
      <c r="A46" s="201"/>
      <c r="B46" s="202"/>
      <c r="C46" s="201"/>
      <c r="D46" s="203"/>
      <c r="E46" s="203"/>
      <c r="F46" s="203"/>
      <c r="H46" s="201"/>
      <c r="I46" s="156"/>
      <c r="J46" s="156"/>
      <c r="K46" s="132"/>
      <c r="N46" s="124"/>
    </row>
    <row r="47" spans="1:14">
      <c r="A47" s="201"/>
      <c r="B47" s="202"/>
      <c r="C47" s="201"/>
      <c r="D47" s="203"/>
      <c r="E47" s="203"/>
      <c r="F47" s="203"/>
      <c r="H47" s="201"/>
      <c r="I47" s="156"/>
      <c r="J47" s="156"/>
      <c r="K47" s="132"/>
      <c r="N47" s="124"/>
    </row>
    <row r="48" spans="1:14">
      <c r="A48" s="77" t="s">
        <v>132</v>
      </c>
      <c r="E48" s="134"/>
    </row>
    <row r="49" spans="1:9" ht="38.25">
      <c r="A49" s="80" t="s">
        <v>173</v>
      </c>
      <c r="B49" s="80" t="s">
        <v>174</v>
      </c>
      <c r="C49" s="80" t="s">
        <v>144</v>
      </c>
      <c r="D49" s="80" t="s">
        <v>122</v>
      </c>
      <c r="E49" s="80" t="s">
        <v>145</v>
      </c>
      <c r="F49" s="80" t="s">
        <v>123</v>
      </c>
    </row>
    <row r="50" spans="1:9" ht="76.5">
      <c r="A50" s="135" t="s">
        <v>175</v>
      </c>
      <c r="B50" s="81">
        <f>$D$21</f>
        <v>2503109.4000000004</v>
      </c>
      <c r="C50" s="136">
        <v>0.2</v>
      </c>
      <c r="D50" s="82">
        <f>+ROUND(B50*C50,2)</f>
        <v>500621.88</v>
      </c>
      <c r="E50" s="136">
        <v>0.2</v>
      </c>
      <c r="F50" s="82">
        <f>+ROUND(B50*E50,2)</f>
        <v>500621.88</v>
      </c>
    </row>
    <row r="51" spans="1:9">
      <c r="A51" s="83" t="s">
        <v>121</v>
      </c>
      <c r="B51" s="84">
        <f>SUM(B50:B50)</f>
        <v>2503109.4000000004</v>
      </c>
      <c r="C51" s="85">
        <f>SUM(C50:C50)</f>
        <v>0.2</v>
      </c>
      <c r="D51" s="86">
        <f>SUM(D50:D50)</f>
        <v>500621.88</v>
      </c>
      <c r="E51" s="85">
        <f>SUM(E50:E50)</f>
        <v>0.2</v>
      </c>
      <c r="F51" s="86">
        <f>SUM(F50:F50)</f>
        <v>500621.88</v>
      </c>
    </row>
    <row r="52" spans="1:9">
      <c r="D52" s="137">
        <f>+ROUND(D51/1.21,2)</f>
        <v>413737.09</v>
      </c>
      <c r="F52" s="137">
        <f>+ROUND(F51/1.21,2)</f>
        <v>413737.09</v>
      </c>
    </row>
    <row r="53" spans="1:9">
      <c r="D53" s="138" t="s">
        <v>176</v>
      </c>
      <c r="F53" s="138" t="s">
        <v>176</v>
      </c>
    </row>
    <row r="56" spans="1:9">
      <c r="A56" s="77" t="s">
        <v>134</v>
      </c>
    </row>
    <row r="57" spans="1:9" ht="51">
      <c r="A57" s="87"/>
      <c r="B57" s="140" t="s">
        <v>177</v>
      </c>
      <c r="C57" s="140" t="s">
        <v>119</v>
      </c>
      <c r="D57" s="140" t="s">
        <v>178</v>
      </c>
      <c r="E57" s="140" t="s">
        <v>179</v>
      </c>
      <c r="F57" s="140" t="s">
        <v>180</v>
      </c>
    </row>
    <row r="58" spans="1:9">
      <c r="A58" s="87">
        <v>2026</v>
      </c>
      <c r="B58" s="141">
        <f>B11</f>
        <v>229853.94</v>
      </c>
      <c r="C58" s="141"/>
      <c r="D58" s="141">
        <f>ROUND(D$52/5,2)</f>
        <v>82747.42</v>
      </c>
      <c r="E58" s="82">
        <f>-ROUND(F$52/5,2)</f>
        <v>-82747.42</v>
      </c>
      <c r="F58" s="141">
        <f t="shared" ref="F58:F63" si="8">SUM(B58:D58)</f>
        <v>312601.36</v>
      </c>
      <c r="G58" s="139">
        <f>B58+C58</f>
        <v>229853.94</v>
      </c>
    </row>
    <row r="59" spans="1:9">
      <c r="A59" s="87">
        <v>2027</v>
      </c>
      <c r="B59" s="141">
        <f>E11</f>
        <v>689561.82000000007</v>
      </c>
      <c r="C59" s="141"/>
      <c r="D59" s="141">
        <f>ROUND(D$52/5,2)</f>
        <v>82747.42</v>
      </c>
      <c r="E59" s="82">
        <f>-ROUND(F$52/5,2)</f>
        <v>-82747.42</v>
      </c>
      <c r="F59" s="141">
        <f t="shared" si="8"/>
        <v>772309.24000000011</v>
      </c>
      <c r="G59" s="139">
        <f>B59+C59</f>
        <v>689561.82000000007</v>
      </c>
      <c r="I59" s="139"/>
    </row>
    <row r="60" spans="1:9">
      <c r="A60" s="87">
        <v>2028</v>
      </c>
      <c r="B60" s="141">
        <f>H11</f>
        <v>689561.82000000007</v>
      </c>
      <c r="C60" s="141"/>
      <c r="D60" s="141">
        <f t="shared" ref="D60:D62" si="9">ROUND(D$52/5,2)</f>
        <v>82747.42</v>
      </c>
      <c r="E60" s="82">
        <f>-ROUND(F$52/5,2)</f>
        <v>-82747.42</v>
      </c>
      <c r="F60" s="141">
        <f t="shared" si="8"/>
        <v>772309.24000000011</v>
      </c>
      <c r="G60" s="139">
        <f>B60+C60</f>
        <v>689561.82000000007</v>
      </c>
      <c r="I60" s="139"/>
    </row>
    <row r="61" spans="1:9">
      <c r="A61" s="87">
        <v>2029</v>
      </c>
      <c r="B61" s="141">
        <f>K11</f>
        <v>459707.88</v>
      </c>
      <c r="C61" s="141">
        <f>+B59-B61</f>
        <v>229853.94000000006</v>
      </c>
      <c r="D61" s="141">
        <f t="shared" si="9"/>
        <v>82747.42</v>
      </c>
      <c r="E61" s="82">
        <f>-ROUND(F$52/5,2)</f>
        <v>-82747.42</v>
      </c>
      <c r="F61" s="141">
        <f t="shared" si="8"/>
        <v>772309.24000000011</v>
      </c>
      <c r="G61" s="139">
        <f>B61+C61</f>
        <v>689561.82000000007</v>
      </c>
    </row>
    <row r="62" spans="1:9">
      <c r="A62" s="87">
        <v>2030</v>
      </c>
      <c r="B62" s="141"/>
      <c r="C62" s="141">
        <f>+B61</f>
        <v>459707.88</v>
      </c>
      <c r="D62" s="141">
        <f t="shared" si="9"/>
        <v>82747.42</v>
      </c>
      <c r="E62" s="82">
        <f>-ROUND(F$52/5,2)</f>
        <v>-82747.42</v>
      </c>
      <c r="F62" s="141">
        <f t="shared" si="8"/>
        <v>542455.30000000005</v>
      </c>
      <c r="G62" s="139">
        <f>B62+C62</f>
        <v>459707.88</v>
      </c>
    </row>
    <row r="63" spans="1:9">
      <c r="A63" s="88" t="s">
        <v>116</v>
      </c>
      <c r="B63" s="86">
        <f>SUM(B58:B62)</f>
        <v>2068685.46</v>
      </c>
      <c r="C63" s="86">
        <f>SUM(C58:C62)</f>
        <v>689561.82000000007</v>
      </c>
      <c r="D63" s="86">
        <f>SUM(D58:D62)</f>
        <v>413737.1</v>
      </c>
      <c r="E63" s="200">
        <f>SUM(E58:E62)</f>
        <v>-413737.1</v>
      </c>
      <c r="F63" s="86">
        <f t="shared" si="8"/>
        <v>3171984.3800000004</v>
      </c>
      <c r="G63" s="222">
        <f>SUM(G58:G62)</f>
        <v>2758247.2800000003</v>
      </c>
      <c r="I63" s="142"/>
    </row>
    <row r="67" spans="1:6" ht="15">
      <c r="A67" s="89"/>
      <c r="B67" s="89"/>
      <c r="C67" s="89"/>
    </row>
    <row r="68" spans="1:6" ht="15.75">
      <c r="A68" s="143" t="s">
        <v>134</v>
      </c>
      <c r="B68" s="279" t="s">
        <v>181</v>
      </c>
      <c r="C68" s="279"/>
      <c r="D68" s="279"/>
      <c r="E68" s="279"/>
    </row>
    <row r="69" spans="1:6" ht="15">
      <c r="A69" s="237">
        <f>+F63</f>
        <v>3171984.3800000004</v>
      </c>
      <c r="B69" s="280" t="s">
        <v>203</v>
      </c>
      <c r="C69" s="280"/>
      <c r="D69" s="280" t="s">
        <v>182</v>
      </c>
      <c r="E69" s="280"/>
    </row>
    <row r="70" spans="1:6" ht="30">
      <c r="A70" s="143" t="s">
        <v>183</v>
      </c>
      <c r="B70" s="143" t="s">
        <v>184</v>
      </c>
      <c r="C70" s="143" t="s">
        <v>185</v>
      </c>
      <c r="D70" s="143" t="s">
        <v>186</v>
      </c>
      <c r="E70" s="143" t="s">
        <v>185</v>
      </c>
    </row>
    <row r="71" spans="1:6">
      <c r="A71" s="238">
        <v>4</v>
      </c>
      <c r="B71" s="82">
        <f>+C71/A71</f>
        <v>1189494.1425000001</v>
      </c>
      <c r="C71" s="82">
        <f>1.5*A69</f>
        <v>4757976.57</v>
      </c>
      <c r="D71" s="82">
        <f>ROUND(A69*2/3/A71,2)</f>
        <v>528664.06000000006</v>
      </c>
      <c r="E71" s="82">
        <f>+C71</f>
        <v>4757976.57</v>
      </c>
      <c r="F71" s="90"/>
    </row>
    <row r="72" spans="1:6">
      <c r="B72" s="144" t="s">
        <v>187</v>
      </c>
      <c r="C72" s="144" t="s">
        <v>188</v>
      </c>
      <c r="D72" s="145" t="s">
        <v>189</v>
      </c>
      <c r="E72" s="144" t="s">
        <v>188</v>
      </c>
    </row>
    <row r="73" spans="1:6">
      <c r="A73" s="142"/>
      <c r="B73" s="270">
        <f>(B18+B71)/2</f>
        <v>939527.98125000007</v>
      </c>
      <c r="D73" s="239">
        <f>A69/5*0.7</f>
        <v>444077.81320000003</v>
      </c>
    </row>
    <row r="74" spans="1:6" ht="38.25">
      <c r="B74" s="271" t="s">
        <v>351</v>
      </c>
      <c r="D74" s="271" t="s">
        <v>332</v>
      </c>
    </row>
    <row r="76" spans="1:6">
      <c r="A76" s="142"/>
    </row>
    <row r="77" spans="1:6">
      <c r="A77" s="142"/>
      <c r="B77" s="142"/>
    </row>
    <row r="81" spans="1:5">
      <c r="A81" s="170"/>
      <c r="B81" s="171"/>
      <c r="C81" s="171"/>
      <c r="D81" s="171"/>
      <c r="E81" s="171"/>
    </row>
    <row r="82" spans="1:5">
      <c r="A82" s="170"/>
      <c r="B82" s="172"/>
      <c r="C82" s="171"/>
      <c r="D82" s="172"/>
      <c r="E82" s="171"/>
    </row>
    <row r="83" spans="1:5">
      <c r="B83" s="171"/>
      <c r="C83" s="171"/>
      <c r="D83" s="171"/>
    </row>
    <row r="84" spans="1:5">
      <c r="B84" s="172"/>
      <c r="D84" s="172"/>
    </row>
  </sheetData>
  <mergeCells count="8">
    <mergeCell ref="H4:J4"/>
    <mergeCell ref="E17:N22"/>
    <mergeCell ref="B68:E68"/>
    <mergeCell ref="B69:C69"/>
    <mergeCell ref="D69:E69"/>
    <mergeCell ref="E4:G4"/>
    <mergeCell ref="K4:M4"/>
    <mergeCell ref="B4:D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52"/>
  <sheetViews>
    <sheetView showGridLines="0" workbookViewId="0">
      <selection activeCell="C17" sqref="C17"/>
    </sheetView>
  </sheetViews>
  <sheetFormatPr defaultColWidth="11.42578125" defaultRowHeight="15"/>
  <cols>
    <col min="1" max="1" width="13.7109375" customWidth="1"/>
    <col min="3" max="3" width="37.5703125" bestFit="1" customWidth="1"/>
    <col min="4" max="4" width="9.28515625" customWidth="1"/>
    <col min="5" max="5" width="16.42578125" customWidth="1"/>
  </cols>
  <sheetData>
    <row r="1" spans="1:5" ht="15.75">
      <c r="A1" s="5" t="s">
        <v>11</v>
      </c>
      <c r="B1" s="1" t="s">
        <v>0</v>
      </c>
      <c r="C1" s="1" t="s">
        <v>1</v>
      </c>
      <c r="D1" s="6" t="s">
        <v>12</v>
      </c>
      <c r="E1" t="s">
        <v>102</v>
      </c>
    </row>
    <row r="2" spans="1:5">
      <c r="A2" s="19" t="s">
        <v>84</v>
      </c>
      <c r="B2" s="19" t="s">
        <v>24</v>
      </c>
      <c r="C2" s="19" t="s">
        <v>52</v>
      </c>
      <c r="D2" s="2">
        <v>2</v>
      </c>
      <c r="E2" s="3"/>
    </row>
    <row r="3" spans="1:5">
      <c r="A3" s="19" t="s">
        <v>84</v>
      </c>
      <c r="B3" s="19" t="s">
        <v>24</v>
      </c>
      <c r="C3" s="19" t="s">
        <v>53</v>
      </c>
      <c r="D3" s="2">
        <v>2</v>
      </c>
    </row>
    <row r="4" spans="1:5">
      <c r="A4" s="19" t="s">
        <v>84</v>
      </c>
      <c r="B4" s="19" t="s">
        <v>24</v>
      </c>
      <c r="C4" s="19" t="s">
        <v>54</v>
      </c>
      <c r="D4" s="2">
        <v>2</v>
      </c>
    </row>
    <row r="5" spans="1:5">
      <c r="A5" s="19" t="s">
        <v>84</v>
      </c>
      <c r="B5" s="19" t="s">
        <v>30</v>
      </c>
      <c r="C5" s="19" t="s">
        <v>55</v>
      </c>
      <c r="D5" s="2">
        <v>2</v>
      </c>
    </row>
    <row r="6" spans="1:5">
      <c r="A6" s="19" t="s">
        <v>84</v>
      </c>
      <c r="B6" s="19" t="s">
        <v>30</v>
      </c>
      <c r="C6" s="19" t="s">
        <v>56</v>
      </c>
      <c r="D6" s="2">
        <v>2</v>
      </c>
    </row>
    <row r="7" spans="1:5">
      <c r="A7" s="19" t="s">
        <v>84</v>
      </c>
      <c r="B7" s="19" t="s">
        <v>31</v>
      </c>
      <c r="C7" s="19" t="s">
        <v>57</v>
      </c>
      <c r="D7" s="2">
        <v>2</v>
      </c>
    </row>
    <row r="8" spans="1:5">
      <c r="A8" s="19" t="s">
        <v>84</v>
      </c>
      <c r="B8" s="19" t="s">
        <v>32</v>
      </c>
      <c r="C8" s="19" t="s">
        <v>58</v>
      </c>
      <c r="D8" s="2">
        <v>2</v>
      </c>
    </row>
    <row r="9" spans="1:5">
      <c r="A9" s="19" t="s">
        <v>84</v>
      </c>
      <c r="B9" s="19" t="s">
        <v>33</v>
      </c>
      <c r="C9" s="19" t="s">
        <v>59</v>
      </c>
      <c r="D9" s="2">
        <v>2</v>
      </c>
    </row>
    <row r="10" spans="1:5">
      <c r="A10" s="19" t="s">
        <v>84</v>
      </c>
      <c r="B10" s="19" t="s">
        <v>34</v>
      </c>
      <c r="C10" s="19" t="s">
        <v>60</v>
      </c>
      <c r="D10" s="2">
        <v>2</v>
      </c>
    </row>
    <row r="11" spans="1:5">
      <c r="A11" s="19" t="s">
        <v>84</v>
      </c>
      <c r="B11" s="19" t="s">
        <v>32</v>
      </c>
      <c r="C11" s="19" t="s">
        <v>61</v>
      </c>
      <c r="D11" s="2">
        <v>2</v>
      </c>
    </row>
    <row r="12" spans="1:5">
      <c r="A12" s="9"/>
      <c r="D12" s="2"/>
    </row>
    <row r="13" spans="1:5">
      <c r="A13" s="13" t="s">
        <v>84</v>
      </c>
      <c r="B13" s="20" t="s">
        <v>29</v>
      </c>
      <c r="C13" s="13" t="s">
        <v>62</v>
      </c>
      <c r="D13" s="2">
        <v>1</v>
      </c>
    </row>
    <row r="14" spans="1:5">
      <c r="A14" s="13" t="s">
        <v>84</v>
      </c>
      <c r="B14" s="20" t="s">
        <v>29</v>
      </c>
      <c r="C14" s="13" t="s">
        <v>63</v>
      </c>
      <c r="D14" s="2">
        <v>1</v>
      </c>
    </row>
    <row r="15" spans="1:5">
      <c r="A15" s="13" t="s">
        <v>84</v>
      </c>
      <c r="B15" s="20" t="s">
        <v>29</v>
      </c>
      <c r="C15" s="13" t="s">
        <v>64</v>
      </c>
      <c r="D15" s="2">
        <v>1</v>
      </c>
    </row>
    <row r="16" spans="1:5">
      <c r="A16" s="13" t="s">
        <v>84</v>
      </c>
      <c r="B16" s="20" t="s">
        <v>35</v>
      </c>
      <c r="C16" s="20" t="s">
        <v>65</v>
      </c>
      <c r="D16" s="2">
        <v>1</v>
      </c>
    </row>
    <row r="17" spans="1:4">
      <c r="A17" s="13" t="s">
        <v>85</v>
      </c>
      <c r="B17" s="20" t="s">
        <v>29</v>
      </c>
      <c r="C17" s="13" t="s">
        <v>67</v>
      </c>
      <c r="D17" s="2">
        <v>1</v>
      </c>
    </row>
    <row r="18" spans="1:4">
      <c r="A18" s="13" t="s">
        <v>85</v>
      </c>
      <c r="B18" s="20" t="s">
        <v>29</v>
      </c>
      <c r="C18" s="13" t="s">
        <v>68</v>
      </c>
      <c r="D18" s="2">
        <v>1</v>
      </c>
    </row>
    <row r="19" spans="1:4">
      <c r="A19" s="13" t="s">
        <v>86</v>
      </c>
      <c r="B19" s="20" t="s">
        <v>29</v>
      </c>
      <c r="C19" s="13" t="s">
        <v>69</v>
      </c>
      <c r="D19" s="2">
        <v>1</v>
      </c>
    </row>
    <row r="20" spans="1:4">
      <c r="A20" s="13" t="s">
        <v>96</v>
      </c>
      <c r="B20" s="20" t="s">
        <v>29</v>
      </c>
      <c r="C20" s="13" t="s">
        <v>95</v>
      </c>
      <c r="D20" s="2">
        <v>1</v>
      </c>
    </row>
    <row r="21" spans="1:4">
      <c r="A21" s="13" t="s">
        <v>97</v>
      </c>
      <c r="B21" s="20" t="s">
        <v>38</v>
      </c>
      <c r="C21" s="13" t="s">
        <v>94</v>
      </c>
      <c r="D21" s="2">
        <v>1</v>
      </c>
    </row>
    <row r="22" spans="1:4">
      <c r="A22" s="9"/>
      <c r="D22" s="2"/>
    </row>
    <row r="23" spans="1:4">
      <c r="A23" s="14" t="s">
        <v>85</v>
      </c>
      <c r="B23" s="16" t="s">
        <v>29</v>
      </c>
      <c r="C23" s="14" t="s">
        <v>66</v>
      </c>
      <c r="D23" s="2">
        <v>1</v>
      </c>
    </row>
    <row r="24" spans="1:4">
      <c r="A24" s="14" t="s">
        <v>85</v>
      </c>
      <c r="B24" s="16" t="s">
        <v>36</v>
      </c>
      <c r="C24" s="15" t="s">
        <v>70</v>
      </c>
      <c r="D24" s="2">
        <v>1</v>
      </c>
    </row>
    <row r="25" spans="1:4">
      <c r="A25" s="15" t="s">
        <v>21</v>
      </c>
      <c r="B25" s="16" t="s">
        <v>36</v>
      </c>
      <c r="C25" s="15" t="s">
        <v>71</v>
      </c>
      <c r="D25" s="2">
        <v>1</v>
      </c>
    </row>
    <row r="26" spans="1:4">
      <c r="A26" s="14" t="s">
        <v>85</v>
      </c>
      <c r="B26" s="16" t="s">
        <v>26</v>
      </c>
      <c r="C26" s="16" t="s">
        <v>72</v>
      </c>
      <c r="D26" s="2">
        <v>1</v>
      </c>
    </row>
    <row r="27" spans="1:4">
      <c r="A27" s="14" t="s">
        <v>85</v>
      </c>
      <c r="B27" s="16" t="s">
        <v>37</v>
      </c>
      <c r="C27" s="16" t="s">
        <v>73</v>
      </c>
      <c r="D27" s="2">
        <v>1</v>
      </c>
    </row>
    <row r="28" spans="1:4">
      <c r="A28" s="14" t="s">
        <v>85</v>
      </c>
      <c r="B28" s="16" t="s">
        <v>37</v>
      </c>
      <c r="C28" s="16" t="s">
        <v>74</v>
      </c>
      <c r="D28" s="2">
        <v>1</v>
      </c>
    </row>
    <row r="29" spans="1:4">
      <c r="A29" s="14" t="s">
        <v>85</v>
      </c>
      <c r="B29" s="16" t="s">
        <v>37</v>
      </c>
      <c r="C29" s="16" t="s">
        <v>75</v>
      </c>
      <c r="D29" s="2">
        <v>1</v>
      </c>
    </row>
    <row r="30" spans="1:4">
      <c r="A30" s="14" t="s">
        <v>85</v>
      </c>
      <c r="B30" s="16" t="s">
        <v>37</v>
      </c>
      <c r="C30" s="16" t="s">
        <v>76</v>
      </c>
      <c r="D30" s="2">
        <v>1</v>
      </c>
    </row>
    <row r="31" spans="1:4">
      <c r="A31" s="14" t="s">
        <v>85</v>
      </c>
      <c r="B31" s="16" t="s">
        <v>38</v>
      </c>
      <c r="C31" s="16" t="s">
        <v>78</v>
      </c>
      <c r="D31" s="2">
        <v>1</v>
      </c>
    </row>
    <row r="32" spans="1:4">
      <c r="A32" s="16" t="s">
        <v>21</v>
      </c>
      <c r="B32" s="16" t="s">
        <v>38</v>
      </c>
      <c r="C32" s="16" t="s">
        <v>77</v>
      </c>
      <c r="D32" s="2">
        <v>1</v>
      </c>
    </row>
    <row r="33" spans="1:5">
      <c r="A33" s="16" t="s">
        <v>21</v>
      </c>
      <c r="B33" s="16" t="s">
        <v>39</v>
      </c>
      <c r="C33" s="16" t="s">
        <v>80</v>
      </c>
      <c r="D33" s="2">
        <v>1</v>
      </c>
    </row>
    <row r="34" spans="1:5">
      <c r="A34" s="16" t="s">
        <v>21</v>
      </c>
      <c r="B34" s="16" t="s">
        <v>39</v>
      </c>
      <c r="C34" s="16" t="s">
        <v>79</v>
      </c>
      <c r="D34" s="2">
        <v>1</v>
      </c>
    </row>
    <row r="35" spans="1:5">
      <c r="D35" s="2"/>
    </row>
    <row r="36" spans="1:5">
      <c r="A36" t="s">
        <v>93</v>
      </c>
      <c r="D36" s="2"/>
    </row>
    <row r="37" spans="1:5">
      <c r="A37" s="8" t="s">
        <v>16</v>
      </c>
      <c r="B37" s="17" t="s">
        <v>23</v>
      </c>
      <c r="C37" s="8" t="s">
        <v>40</v>
      </c>
      <c r="D37" s="2" t="s">
        <v>88</v>
      </c>
      <c r="E37" s="3" t="s">
        <v>90</v>
      </c>
    </row>
    <row r="38" spans="1:5">
      <c r="A38" s="8" t="s">
        <v>16</v>
      </c>
      <c r="B38" s="17" t="s">
        <v>23</v>
      </c>
      <c r="C38" s="8" t="s">
        <v>41</v>
      </c>
      <c r="D38" s="2" t="s">
        <v>88</v>
      </c>
      <c r="E38" s="3"/>
    </row>
    <row r="39" spans="1:5">
      <c r="A39" s="8" t="s">
        <v>16</v>
      </c>
      <c r="B39" s="17" t="s">
        <v>23</v>
      </c>
      <c r="C39" s="8" t="s">
        <v>42</v>
      </c>
      <c r="D39" s="2" t="s">
        <v>88</v>
      </c>
      <c r="E39" s="3"/>
    </row>
    <row r="40" spans="1:5">
      <c r="A40" s="8" t="s">
        <v>16</v>
      </c>
      <c r="B40" s="18" t="s">
        <v>24</v>
      </c>
      <c r="C40" s="18" t="s">
        <v>43</v>
      </c>
      <c r="D40" s="2" t="s">
        <v>88</v>
      </c>
      <c r="E40" s="3" t="s">
        <v>89</v>
      </c>
    </row>
    <row r="41" spans="1:5">
      <c r="A41" s="8" t="s">
        <v>16</v>
      </c>
      <c r="B41" s="8" t="s">
        <v>81</v>
      </c>
      <c r="C41" s="18"/>
      <c r="D41" s="2" t="s">
        <v>88</v>
      </c>
      <c r="E41" s="3"/>
    </row>
    <row r="42" spans="1:5">
      <c r="A42" s="8" t="s">
        <v>16</v>
      </c>
      <c r="B42" s="8" t="s">
        <v>82</v>
      </c>
      <c r="C42" s="18"/>
      <c r="D42" s="2" t="s">
        <v>88</v>
      </c>
      <c r="E42" s="3"/>
    </row>
    <row r="43" spans="1:5">
      <c r="A43" s="8" t="s">
        <v>16</v>
      </c>
      <c r="B43" s="8" t="s">
        <v>83</v>
      </c>
      <c r="C43" s="18"/>
      <c r="D43" s="2" t="s">
        <v>88</v>
      </c>
      <c r="E43" s="3"/>
    </row>
    <row r="44" spans="1:5">
      <c r="A44" s="9"/>
      <c r="D44" s="2"/>
      <c r="E44" s="3"/>
    </row>
    <row r="45" spans="1:5">
      <c r="A45" s="10" t="s">
        <v>17</v>
      </c>
      <c r="B45" s="10" t="s">
        <v>23</v>
      </c>
      <c r="C45" s="11" t="s">
        <v>44</v>
      </c>
      <c r="D45" s="2" t="s">
        <v>88</v>
      </c>
      <c r="E45" s="3" t="s">
        <v>90</v>
      </c>
    </row>
    <row r="46" spans="1:5">
      <c r="A46" s="11" t="s">
        <v>87</v>
      </c>
      <c r="B46" s="10" t="s">
        <v>25</v>
      </c>
      <c r="C46" s="10" t="s">
        <v>45</v>
      </c>
      <c r="D46" s="2" t="s">
        <v>88</v>
      </c>
      <c r="E46" s="3"/>
    </row>
    <row r="47" spans="1:5">
      <c r="A47" s="10" t="s">
        <v>18</v>
      </c>
      <c r="B47" s="10" t="s">
        <v>26</v>
      </c>
      <c r="C47" s="10" t="s">
        <v>46</v>
      </c>
      <c r="D47" s="2" t="s">
        <v>88</v>
      </c>
      <c r="E47" s="3" t="s">
        <v>90</v>
      </c>
    </row>
    <row r="48" spans="1:5">
      <c r="A48" s="10" t="s">
        <v>18</v>
      </c>
      <c r="B48" s="10" t="s">
        <v>26</v>
      </c>
      <c r="C48" s="10" t="s">
        <v>47</v>
      </c>
      <c r="D48" s="2" t="s">
        <v>88</v>
      </c>
      <c r="E48" s="3" t="s">
        <v>90</v>
      </c>
    </row>
    <row r="49" spans="1:5">
      <c r="A49" s="11" t="s">
        <v>19</v>
      </c>
      <c r="B49" s="10" t="s">
        <v>27</v>
      </c>
      <c r="C49" s="10" t="s">
        <v>48</v>
      </c>
      <c r="D49" s="2" t="s">
        <v>88</v>
      </c>
      <c r="E49" s="3"/>
    </row>
    <row r="50" spans="1:5">
      <c r="A50" s="11" t="s">
        <v>19</v>
      </c>
      <c r="B50" s="10" t="s">
        <v>28</v>
      </c>
      <c r="C50" s="10" t="s">
        <v>49</v>
      </c>
      <c r="D50" s="2" t="s">
        <v>88</v>
      </c>
      <c r="E50" s="3"/>
    </row>
    <row r="51" spans="1:5">
      <c r="A51" s="12" t="s">
        <v>22</v>
      </c>
      <c r="B51" s="12"/>
      <c r="C51" s="12" t="s">
        <v>50</v>
      </c>
      <c r="D51" s="2" t="s">
        <v>88</v>
      </c>
      <c r="E51" s="3" t="s">
        <v>90</v>
      </c>
    </row>
    <row r="52" spans="1:5">
      <c r="A52" s="11" t="s">
        <v>20</v>
      </c>
      <c r="B52" s="10" t="s">
        <v>29</v>
      </c>
      <c r="C52" s="11" t="s">
        <v>51</v>
      </c>
      <c r="D52" s="2" t="s">
        <v>88</v>
      </c>
      <c r="E52" s="3"/>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120"/>
  <sheetViews>
    <sheetView showGridLines="0" topLeftCell="A82" workbookViewId="0">
      <selection activeCell="A32" sqref="A32:XFD37"/>
    </sheetView>
  </sheetViews>
  <sheetFormatPr defaultColWidth="11.42578125" defaultRowHeight="15"/>
  <cols>
    <col min="1" max="1" width="38.28515625" bestFit="1" customWidth="1"/>
    <col min="3" max="3" width="5.140625" customWidth="1"/>
    <col min="4" max="6" width="20" customWidth="1"/>
    <col min="7" max="7" width="20.7109375" customWidth="1"/>
    <col min="8" max="9" width="17.7109375" customWidth="1"/>
    <col min="10" max="10" width="20.140625" customWidth="1"/>
    <col min="11" max="12" width="17.7109375" customWidth="1"/>
    <col min="13" max="13" width="20.140625" customWidth="1"/>
    <col min="14" max="14" width="19" customWidth="1"/>
    <col min="15" max="15" width="18.28515625" customWidth="1"/>
  </cols>
  <sheetData>
    <row r="1" spans="1:14">
      <c r="A1" s="14" t="s">
        <v>114</v>
      </c>
    </row>
    <row r="2" spans="1:14" ht="30" customHeight="1">
      <c r="A2" s="5" t="s">
        <v>11</v>
      </c>
      <c r="B2" s="5" t="s">
        <v>0</v>
      </c>
      <c r="C2" s="5" t="s">
        <v>1</v>
      </c>
      <c r="D2" s="4" t="s">
        <v>3</v>
      </c>
      <c r="E2" s="4" t="s">
        <v>108</v>
      </c>
      <c r="F2" s="4" t="s">
        <v>2</v>
      </c>
      <c r="G2" s="4" t="s">
        <v>14</v>
      </c>
      <c r="H2" s="4" t="s">
        <v>108</v>
      </c>
      <c r="I2" s="4" t="s">
        <v>15</v>
      </c>
      <c r="J2" s="4" t="s">
        <v>8</v>
      </c>
      <c r="K2" s="4" t="s">
        <v>108</v>
      </c>
      <c r="L2" s="4" t="s">
        <v>9</v>
      </c>
      <c r="M2" s="4" t="s">
        <v>10</v>
      </c>
    </row>
    <row r="3" spans="1:14">
      <c r="A3" s="19" t="s">
        <v>84</v>
      </c>
      <c r="B3" s="19" t="s">
        <v>24</v>
      </c>
      <c r="C3" s="19" t="s">
        <v>52</v>
      </c>
      <c r="D3" s="21">
        <v>75.290000000000006</v>
      </c>
      <c r="E3" s="21">
        <v>53.57</v>
      </c>
      <c r="F3" s="7">
        <f>D3*E3</f>
        <v>4033.2853000000005</v>
      </c>
      <c r="G3" s="21">
        <v>570</v>
      </c>
      <c r="H3" s="21">
        <v>53.57</v>
      </c>
      <c r="I3" s="7">
        <f>G3*H3</f>
        <v>30534.9</v>
      </c>
      <c r="J3" s="21">
        <v>96.793500000000009</v>
      </c>
      <c r="K3" s="21">
        <v>57.5</v>
      </c>
      <c r="L3" s="7">
        <f>J3*K3</f>
        <v>5565.6262500000003</v>
      </c>
      <c r="M3" s="2"/>
    </row>
    <row r="4" spans="1:14">
      <c r="A4" s="19" t="s">
        <v>84</v>
      </c>
      <c r="B4" s="19" t="s">
        <v>24</v>
      </c>
      <c r="C4" s="19" t="s">
        <v>53</v>
      </c>
      <c r="D4" s="21">
        <v>288.60028860028859</v>
      </c>
      <c r="E4" s="21">
        <v>53.57</v>
      </c>
      <c r="F4" s="7">
        <f t="shared" ref="F4:F13" si="0">D4*E4</f>
        <v>15460.317460317459</v>
      </c>
      <c r="G4" s="21">
        <v>577.20057720057719</v>
      </c>
      <c r="H4" s="21">
        <v>53.57</v>
      </c>
      <c r="I4" s="7">
        <f t="shared" ref="I4:I13" si="1">G4*H4</f>
        <v>30920.634920634919</v>
      </c>
      <c r="J4" s="21">
        <v>129.87012987012989</v>
      </c>
      <c r="K4" s="21">
        <v>57.5</v>
      </c>
      <c r="L4" s="7">
        <f t="shared" ref="L4:L13" si="2">J4*K4</f>
        <v>7467.5324675324682</v>
      </c>
      <c r="M4" s="2"/>
    </row>
    <row r="5" spans="1:14">
      <c r="A5" s="19" t="s">
        <v>84</v>
      </c>
      <c r="B5" s="19" t="s">
        <v>24</v>
      </c>
      <c r="C5" s="19" t="s">
        <v>54</v>
      </c>
      <c r="D5" s="21">
        <v>29.106349206349201</v>
      </c>
      <c r="E5" s="21">
        <v>53.57</v>
      </c>
      <c r="F5" s="7">
        <f t="shared" si="0"/>
        <v>1559.2271269841267</v>
      </c>
      <c r="G5" s="21">
        <v>89.798845598845602</v>
      </c>
      <c r="H5" s="21">
        <v>53.57</v>
      </c>
      <c r="I5" s="7">
        <f t="shared" si="1"/>
        <v>4810.5241587301589</v>
      </c>
      <c r="J5" s="21">
        <v>17.835779220779223</v>
      </c>
      <c r="K5" s="21">
        <v>57.5</v>
      </c>
      <c r="L5" s="7">
        <f t="shared" si="2"/>
        <v>1025.5573051948054</v>
      </c>
      <c r="M5" s="2"/>
    </row>
    <row r="6" spans="1:14">
      <c r="A6" s="19" t="s">
        <v>84</v>
      </c>
      <c r="B6" s="19" t="s">
        <v>30</v>
      </c>
      <c r="C6" s="19" t="s">
        <v>55</v>
      </c>
      <c r="D6" s="21">
        <v>200</v>
      </c>
      <c r="E6" s="21">
        <v>53.57</v>
      </c>
      <c r="F6" s="7">
        <f>D6*E6</f>
        <v>10714</v>
      </c>
      <c r="G6" s="21">
        <v>220.00000000000003</v>
      </c>
      <c r="H6" s="21">
        <v>53.57</v>
      </c>
      <c r="I6" s="7">
        <f t="shared" si="1"/>
        <v>11785.400000000001</v>
      </c>
      <c r="J6" s="21">
        <v>63</v>
      </c>
      <c r="K6" s="21">
        <v>57.5</v>
      </c>
      <c r="L6" s="7">
        <f t="shared" si="2"/>
        <v>3622.5</v>
      </c>
      <c r="M6" s="2"/>
    </row>
    <row r="7" spans="1:14">
      <c r="A7" s="19" t="s">
        <v>84</v>
      </c>
      <c r="B7" s="19" t="s">
        <v>30</v>
      </c>
      <c r="C7" s="19" t="s">
        <v>56</v>
      </c>
      <c r="D7" s="21">
        <v>36.492063492063494</v>
      </c>
      <c r="E7" s="21">
        <v>53.57</v>
      </c>
      <c r="F7" s="7">
        <f t="shared" si="0"/>
        <v>1954.8798412698413</v>
      </c>
      <c r="G7" s="21">
        <v>72.984126984126988</v>
      </c>
      <c r="H7" s="21">
        <v>53.57</v>
      </c>
      <c r="I7" s="7">
        <f t="shared" si="1"/>
        <v>3909.7596825396827</v>
      </c>
      <c r="J7" s="21">
        <v>16.421428571428574</v>
      </c>
      <c r="K7" s="21">
        <v>57.5</v>
      </c>
      <c r="L7" s="7">
        <f t="shared" si="2"/>
        <v>944.232142857143</v>
      </c>
      <c r="M7" s="2"/>
    </row>
    <row r="8" spans="1:14">
      <c r="A8" s="19" t="s">
        <v>84</v>
      </c>
      <c r="B8" s="19" t="s">
        <v>31</v>
      </c>
      <c r="C8" s="19" t="s">
        <v>57</v>
      </c>
      <c r="D8" s="21">
        <v>20</v>
      </c>
      <c r="E8" s="21">
        <v>53.57</v>
      </c>
      <c r="F8" s="7">
        <f t="shared" si="0"/>
        <v>1071.4000000000001</v>
      </c>
      <c r="G8" s="21">
        <v>85</v>
      </c>
      <c r="H8" s="21">
        <v>53.57</v>
      </c>
      <c r="I8" s="7">
        <f t="shared" si="1"/>
        <v>4553.45</v>
      </c>
      <c r="J8" s="21">
        <v>15.75</v>
      </c>
      <c r="K8" s="21">
        <v>57.5</v>
      </c>
      <c r="L8" s="7">
        <f t="shared" si="2"/>
        <v>905.625</v>
      </c>
      <c r="M8" s="2"/>
    </row>
    <row r="9" spans="1:14">
      <c r="A9" s="19" t="s">
        <v>84</v>
      </c>
      <c r="B9" s="19" t="s">
        <v>32</v>
      </c>
      <c r="C9" s="19" t="s">
        <v>58</v>
      </c>
      <c r="D9" s="21">
        <v>103.67099567099568</v>
      </c>
      <c r="E9" s="21">
        <v>53.57</v>
      </c>
      <c r="F9" s="7">
        <f t="shared" si="0"/>
        <v>5553.6552380952389</v>
      </c>
      <c r="G9" s="21">
        <v>434.23718614718609</v>
      </c>
      <c r="H9" s="21">
        <v>53.57</v>
      </c>
      <c r="I9" s="7">
        <f t="shared" si="1"/>
        <v>23262.08606190476</v>
      </c>
      <c r="J9" s="21">
        <v>80.686227272727265</v>
      </c>
      <c r="K9" s="21">
        <v>57.5</v>
      </c>
      <c r="L9" s="7">
        <f t="shared" si="2"/>
        <v>4639.4580681818179</v>
      </c>
      <c r="M9" s="2"/>
    </row>
    <row r="10" spans="1:14">
      <c r="A10" s="19" t="s">
        <v>84</v>
      </c>
      <c r="B10" s="19" t="s">
        <v>33</v>
      </c>
      <c r="C10" s="19" t="s">
        <v>59</v>
      </c>
      <c r="D10" s="21">
        <v>0</v>
      </c>
      <c r="E10" s="21">
        <v>53.57</v>
      </c>
      <c r="F10" s="7">
        <f t="shared" si="0"/>
        <v>0</v>
      </c>
      <c r="G10" s="21">
        <v>202.40000000000003</v>
      </c>
      <c r="H10" s="21">
        <v>53.57</v>
      </c>
      <c r="I10" s="7">
        <f t="shared" si="1"/>
        <v>10842.568000000001</v>
      </c>
      <c r="J10" s="21">
        <v>30.360000000000007</v>
      </c>
      <c r="K10" s="21">
        <v>57.5</v>
      </c>
      <c r="L10" s="7">
        <f t="shared" si="2"/>
        <v>1745.7000000000003</v>
      </c>
      <c r="M10" s="2"/>
    </row>
    <row r="11" spans="1:14">
      <c r="A11" s="19" t="s">
        <v>84</v>
      </c>
      <c r="B11" s="19" t="s">
        <v>34</v>
      </c>
      <c r="C11" s="19" t="s">
        <v>60</v>
      </c>
      <c r="D11" s="21">
        <v>0</v>
      </c>
      <c r="E11" s="21">
        <v>53.57</v>
      </c>
      <c r="F11" s="7">
        <f t="shared" si="0"/>
        <v>0</v>
      </c>
      <c r="G11" s="21">
        <v>159.02999999999997</v>
      </c>
      <c r="H11" s="21">
        <v>53.57</v>
      </c>
      <c r="I11" s="7">
        <f t="shared" si="1"/>
        <v>8519.2370999999985</v>
      </c>
      <c r="J11" s="21">
        <v>23.854499999999994</v>
      </c>
      <c r="K11" s="21">
        <v>57.5</v>
      </c>
      <c r="L11" s="7">
        <f t="shared" si="2"/>
        <v>1371.6337499999997</v>
      </c>
      <c r="M11" s="2"/>
      <c r="N11" t="s">
        <v>103</v>
      </c>
    </row>
    <row r="12" spans="1:14">
      <c r="A12" s="19" t="s">
        <v>84</v>
      </c>
      <c r="B12" s="19" t="s">
        <v>32</v>
      </c>
      <c r="C12" s="19" t="s">
        <v>61</v>
      </c>
      <c r="D12" s="21">
        <v>0</v>
      </c>
      <c r="E12" s="21">
        <v>53.57</v>
      </c>
      <c r="F12" s="7">
        <f t="shared" si="0"/>
        <v>0</v>
      </c>
      <c r="G12" s="21">
        <v>0</v>
      </c>
      <c r="H12" s="21">
        <v>53.57</v>
      </c>
      <c r="I12" s="7">
        <f t="shared" si="1"/>
        <v>0</v>
      </c>
      <c r="J12" s="21">
        <v>0</v>
      </c>
      <c r="K12" s="21">
        <v>57.5</v>
      </c>
      <c r="L12" s="7">
        <f t="shared" si="2"/>
        <v>0</v>
      </c>
      <c r="M12" s="2"/>
    </row>
    <row r="13" spans="1:14">
      <c r="A13" s="19" t="s">
        <v>16</v>
      </c>
      <c r="B13" s="19" t="s">
        <v>24</v>
      </c>
      <c r="C13" s="19" t="s">
        <v>43</v>
      </c>
      <c r="D13" s="24">
        <v>288.60028860028859</v>
      </c>
      <c r="E13" s="21">
        <v>53.57</v>
      </c>
      <c r="F13" s="7">
        <f t="shared" si="0"/>
        <v>15460.317460317459</v>
      </c>
      <c r="G13" s="24">
        <v>649.35064935064941</v>
      </c>
      <c r="H13" s="21">
        <v>53.57</v>
      </c>
      <c r="I13" s="7">
        <f t="shared" si="1"/>
        <v>34785.71428571429</v>
      </c>
      <c r="J13" s="21">
        <v>140.69264069264071</v>
      </c>
      <c r="K13" s="21">
        <v>57.5</v>
      </c>
      <c r="L13" s="7">
        <f t="shared" si="2"/>
        <v>8089.826839826841</v>
      </c>
      <c r="M13" s="22">
        <v>43466</v>
      </c>
    </row>
    <row r="14" spans="1:14">
      <c r="A14" s="9"/>
      <c r="D14" s="33">
        <f>SUM(D3:D13)</f>
        <v>1041.7599855699857</v>
      </c>
      <c r="E14" s="34"/>
      <c r="F14" s="35">
        <f>SUM(F3:F13)</f>
        <v>55807.082426984125</v>
      </c>
      <c r="G14" s="50">
        <f>SUM(G3:G13)</f>
        <v>3060.0013852813854</v>
      </c>
      <c r="H14" s="36"/>
      <c r="I14" s="36">
        <f t="shared" ref="I14:L14" si="3">SUM(I3:I13)</f>
        <v>163924.27420952381</v>
      </c>
      <c r="J14" s="33">
        <f t="shared" si="3"/>
        <v>615.26420562770568</v>
      </c>
      <c r="K14" s="36"/>
      <c r="L14" s="36">
        <f t="shared" si="3"/>
        <v>35377.691823593079</v>
      </c>
      <c r="M14" s="7"/>
      <c r="N14" s="2"/>
    </row>
    <row r="15" spans="1:14">
      <c r="A15" s="9"/>
    </row>
    <row r="16" spans="1:14">
      <c r="A16" s="9" t="s">
        <v>109</v>
      </c>
    </row>
    <row r="17" spans="1:18" ht="30" customHeight="1">
      <c r="A17" s="5" t="s">
        <v>11</v>
      </c>
      <c r="B17" s="5" t="s">
        <v>0</v>
      </c>
      <c r="C17" s="5" t="s">
        <v>1</v>
      </c>
      <c r="D17" s="4" t="s">
        <v>3</v>
      </c>
      <c r="E17" s="4" t="s">
        <v>110</v>
      </c>
      <c r="F17" s="4" t="s">
        <v>108</v>
      </c>
      <c r="G17" s="4" t="s">
        <v>2</v>
      </c>
      <c r="H17" s="4" t="s">
        <v>14</v>
      </c>
      <c r="I17" s="4" t="s">
        <v>110</v>
      </c>
      <c r="J17" s="4" t="s">
        <v>108</v>
      </c>
      <c r="K17" s="4" t="s">
        <v>15</v>
      </c>
      <c r="L17" s="4" t="s">
        <v>8</v>
      </c>
      <c r="M17" s="4" t="s">
        <v>110</v>
      </c>
      <c r="N17" s="4" t="s">
        <v>108</v>
      </c>
      <c r="O17" s="4" t="s">
        <v>9</v>
      </c>
      <c r="P17" s="4" t="s">
        <v>10</v>
      </c>
    </row>
    <row r="18" spans="1:18">
      <c r="A18" s="19" t="s">
        <v>84</v>
      </c>
      <c r="B18" s="19" t="s">
        <v>24</v>
      </c>
      <c r="C18" s="19" t="s">
        <v>52</v>
      </c>
      <c r="D18" s="21">
        <v>75.289999999999992</v>
      </c>
      <c r="E18" s="21">
        <f>D18/365*197.5</f>
        <v>40.739109589041092</v>
      </c>
      <c r="F18" s="21">
        <v>53.57</v>
      </c>
      <c r="G18" s="7">
        <f>E18*F18</f>
        <v>2182.3941006849313</v>
      </c>
      <c r="H18" s="21">
        <v>570</v>
      </c>
      <c r="I18" s="21">
        <f>H18/365*197.5</f>
        <v>308.42465753424659</v>
      </c>
      <c r="J18" s="21">
        <v>53.57</v>
      </c>
      <c r="K18" s="7">
        <f>I18*J18</f>
        <v>16522.308904109592</v>
      </c>
      <c r="L18" s="21">
        <v>96.793500000000009</v>
      </c>
      <c r="M18" s="21">
        <f>L18/365*197.5</f>
        <v>52.374565068493155</v>
      </c>
      <c r="N18" s="21">
        <v>57.5</v>
      </c>
      <c r="O18" s="7">
        <f>M18*N18</f>
        <v>3011.5374914383565</v>
      </c>
      <c r="P18" s="2"/>
    </row>
    <row r="19" spans="1:18">
      <c r="A19" s="19" t="s">
        <v>84</v>
      </c>
      <c r="B19" s="19" t="s">
        <v>24</v>
      </c>
      <c r="C19" s="19" t="s">
        <v>53</v>
      </c>
      <c r="D19" s="21">
        <v>288.60028860028859</v>
      </c>
      <c r="E19" s="21">
        <f>D19/365*197.5</f>
        <v>156.16043013303286</v>
      </c>
      <c r="F19" s="21">
        <v>53.57</v>
      </c>
      <c r="G19" s="7">
        <f>E19*F19</f>
        <v>8365.5142422265708</v>
      </c>
      <c r="H19" s="21">
        <v>577.20057720057719</v>
      </c>
      <c r="I19" s="21">
        <f t="shared" ref="I19:I28" si="4">H19/365*197.5</f>
        <v>312.32086026606572</v>
      </c>
      <c r="J19" s="21">
        <v>53.57</v>
      </c>
      <c r="K19" s="7">
        <f t="shared" ref="K19:K28" si="5">I19*J19</f>
        <v>16731.028484453142</v>
      </c>
      <c r="L19" s="21">
        <v>129.87012987012989</v>
      </c>
      <c r="M19" s="21">
        <f t="shared" ref="M19:M28" si="6">L19/365*197.5</f>
        <v>70.272193559864803</v>
      </c>
      <c r="N19" s="21">
        <v>57.5</v>
      </c>
      <c r="O19" s="7">
        <f t="shared" ref="O19:O28" si="7">M19*N19</f>
        <v>4040.6511296922263</v>
      </c>
      <c r="P19" s="2"/>
    </row>
    <row r="20" spans="1:18">
      <c r="A20" s="19" t="s">
        <v>84</v>
      </c>
      <c r="B20" s="19" t="s">
        <v>24</v>
      </c>
      <c r="C20" s="19" t="s">
        <v>54</v>
      </c>
      <c r="D20" s="21">
        <v>29.106349206349211</v>
      </c>
      <c r="E20" s="21">
        <f>D20/365*197.5</f>
        <v>15.749325940421835</v>
      </c>
      <c r="F20" s="21">
        <v>53.57</v>
      </c>
      <c r="G20" s="7">
        <f>E20*F20</f>
        <v>843.6913906283977</v>
      </c>
      <c r="H20" s="21">
        <v>89.798845598845602</v>
      </c>
      <c r="I20" s="21">
        <f t="shared" si="4"/>
        <v>48.589786317183574</v>
      </c>
      <c r="J20" s="21">
        <v>53.57</v>
      </c>
      <c r="K20" s="7">
        <f t="shared" si="5"/>
        <v>2602.9548530115239</v>
      </c>
      <c r="L20" s="21">
        <v>17.835779220779223</v>
      </c>
      <c r="M20" s="21">
        <f t="shared" si="6"/>
        <v>9.6508668386408125</v>
      </c>
      <c r="N20" s="21">
        <v>57.5</v>
      </c>
      <c r="O20" s="7">
        <f t="shared" si="7"/>
        <v>554.92484322184669</v>
      </c>
      <c r="P20" s="2"/>
    </row>
    <row r="21" spans="1:18">
      <c r="A21" s="19" t="s">
        <v>84</v>
      </c>
      <c r="B21" s="19" t="s">
        <v>30</v>
      </c>
      <c r="C21" s="19" t="s">
        <v>55</v>
      </c>
      <c r="D21" s="21">
        <v>200</v>
      </c>
      <c r="E21" s="21">
        <f>D21/365*197.5</f>
        <v>108.21917808219177</v>
      </c>
      <c r="F21" s="21">
        <v>53.57</v>
      </c>
      <c r="G21" s="7">
        <f t="shared" ref="G21:G28" si="8">E21*F21</f>
        <v>5797.301369863013</v>
      </c>
      <c r="H21" s="21">
        <v>220.00000000000003</v>
      </c>
      <c r="I21" s="21">
        <f t="shared" si="4"/>
        <v>119.04109589041097</v>
      </c>
      <c r="J21" s="21">
        <v>53.57</v>
      </c>
      <c r="K21" s="7">
        <f t="shared" si="5"/>
        <v>6377.0315068493155</v>
      </c>
      <c r="L21" s="21">
        <v>63</v>
      </c>
      <c r="M21" s="21">
        <f t="shared" si="6"/>
        <v>34.089041095890416</v>
      </c>
      <c r="N21" s="21">
        <v>57.5</v>
      </c>
      <c r="O21" s="7">
        <f>M21*N21</f>
        <v>1960.1198630136989</v>
      </c>
      <c r="P21" s="2"/>
    </row>
    <row r="22" spans="1:18">
      <c r="A22" s="19" t="s">
        <v>84</v>
      </c>
      <c r="B22" s="19" t="s">
        <v>30</v>
      </c>
      <c r="C22" s="19" t="s">
        <v>56</v>
      </c>
      <c r="D22" s="21">
        <v>36.492063492063494</v>
      </c>
      <c r="E22" s="21">
        <f t="shared" ref="E22:E28" si="9">D22/365*197.5</f>
        <v>19.745705588171344</v>
      </c>
      <c r="F22" s="21">
        <v>53.57</v>
      </c>
      <c r="G22" s="7">
        <f t="shared" si="8"/>
        <v>1057.7774483583389</v>
      </c>
      <c r="H22" s="21">
        <v>72.984126984126988</v>
      </c>
      <c r="I22" s="21">
        <f t="shared" si="4"/>
        <v>39.491411176342687</v>
      </c>
      <c r="J22" s="21">
        <v>53.57</v>
      </c>
      <c r="K22" s="7">
        <f t="shared" si="5"/>
        <v>2115.5548967166778</v>
      </c>
      <c r="L22" s="21">
        <v>16.421428571428574</v>
      </c>
      <c r="M22" s="21">
        <f t="shared" si="6"/>
        <v>8.8855675146771045</v>
      </c>
      <c r="N22" s="21">
        <v>57.5</v>
      </c>
      <c r="O22" s="7">
        <f t="shared" si="7"/>
        <v>510.92013209393349</v>
      </c>
      <c r="P22" s="2"/>
    </row>
    <row r="23" spans="1:18">
      <c r="A23" s="19" t="s">
        <v>84</v>
      </c>
      <c r="B23" s="19" t="s">
        <v>31</v>
      </c>
      <c r="C23" s="19" t="s">
        <v>57</v>
      </c>
      <c r="D23" s="21">
        <v>20</v>
      </c>
      <c r="E23" s="21">
        <f t="shared" si="9"/>
        <v>10.821917808219178</v>
      </c>
      <c r="F23" s="21">
        <v>53.57</v>
      </c>
      <c r="G23" s="7">
        <f t="shared" si="8"/>
        <v>579.73013698630132</v>
      </c>
      <c r="H23" s="21">
        <v>85</v>
      </c>
      <c r="I23" s="21">
        <f t="shared" si="4"/>
        <v>45.993150684931507</v>
      </c>
      <c r="J23" s="21">
        <v>53.57</v>
      </c>
      <c r="K23" s="7">
        <f t="shared" si="5"/>
        <v>2463.8530821917807</v>
      </c>
      <c r="L23" s="21">
        <v>15.75</v>
      </c>
      <c r="M23" s="21">
        <f t="shared" si="6"/>
        <v>8.5222602739726039</v>
      </c>
      <c r="N23" s="21">
        <v>57.5</v>
      </c>
      <c r="O23" s="7">
        <f t="shared" si="7"/>
        <v>490.02996575342473</v>
      </c>
      <c r="P23" s="2"/>
    </row>
    <row r="24" spans="1:18">
      <c r="A24" s="19" t="s">
        <v>84</v>
      </c>
      <c r="B24" s="19" t="s">
        <v>32</v>
      </c>
      <c r="C24" s="19" t="s">
        <v>58</v>
      </c>
      <c r="D24" s="21">
        <v>103.67099567099568</v>
      </c>
      <c r="E24" s="21">
        <f t="shared" si="9"/>
        <v>56.095949712388069</v>
      </c>
      <c r="F24" s="21">
        <v>53.57</v>
      </c>
      <c r="G24" s="7">
        <f t="shared" si="8"/>
        <v>3005.060026092629</v>
      </c>
      <c r="H24" s="21">
        <v>434.23718614718609</v>
      </c>
      <c r="I24" s="21">
        <f t="shared" si="4"/>
        <v>234.96395688786097</v>
      </c>
      <c r="J24" s="21">
        <v>53.57</v>
      </c>
      <c r="K24" s="7">
        <f t="shared" si="5"/>
        <v>12587.019170482712</v>
      </c>
      <c r="L24" s="21">
        <v>80.686227272727265</v>
      </c>
      <c r="M24" s="21">
        <f t="shared" si="6"/>
        <v>43.658985990037351</v>
      </c>
      <c r="N24" s="21">
        <v>57.5</v>
      </c>
      <c r="O24" s="7">
        <f t="shared" si="7"/>
        <v>2510.3916944271477</v>
      </c>
      <c r="P24" s="2"/>
    </row>
    <row r="25" spans="1:18">
      <c r="A25" s="19" t="s">
        <v>84</v>
      </c>
      <c r="B25" s="19" t="s">
        <v>33</v>
      </c>
      <c r="C25" s="19" t="s">
        <v>59</v>
      </c>
      <c r="D25" s="21">
        <v>0</v>
      </c>
      <c r="E25" s="21">
        <f t="shared" si="9"/>
        <v>0</v>
      </c>
      <c r="F25" s="21">
        <v>53.57</v>
      </c>
      <c r="G25" s="7">
        <f t="shared" si="8"/>
        <v>0</v>
      </c>
      <c r="H25" s="21">
        <v>202.40000000000003</v>
      </c>
      <c r="I25" s="21">
        <f t="shared" si="4"/>
        <v>109.51780821917809</v>
      </c>
      <c r="J25" s="21">
        <v>53.57</v>
      </c>
      <c r="K25" s="7">
        <f t="shared" si="5"/>
        <v>5866.8689863013706</v>
      </c>
      <c r="L25" s="21">
        <v>30.360000000000007</v>
      </c>
      <c r="M25" s="21">
        <f t="shared" si="6"/>
        <v>16.427671232876715</v>
      </c>
      <c r="N25" s="21">
        <v>57.5</v>
      </c>
      <c r="O25" s="7">
        <f t="shared" si="7"/>
        <v>944.59109589041111</v>
      </c>
      <c r="P25" s="2"/>
    </row>
    <row r="26" spans="1:18">
      <c r="A26" s="19" t="s">
        <v>84</v>
      </c>
      <c r="B26" s="19" t="s">
        <v>34</v>
      </c>
      <c r="C26" s="19" t="s">
        <v>60</v>
      </c>
      <c r="D26" s="21">
        <v>0</v>
      </c>
      <c r="E26" s="21">
        <f t="shared" si="9"/>
        <v>0</v>
      </c>
      <c r="F26" s="21">
        <v>53.57</v>
      </c>
      <c r="G26" s="7">
        <f t="shared" si="8"/>
        <v>0</v>
      </c>
      <c r="H26" s="21">
        <v>159.02999999999997</v>
      </c>
      <c r="I26" s="21">
        <f t="shared" si="4"/>
        <v>86.050479452054788</v>
      </c>
      <c r="J26" s="21">
        <v>53.57</v>
      </c>
      <c r="K26" s="7">
        <f t="shared" si="5"/>
        <v>4609.7241842465746</v>
      </c>
      <c r="L26" s="21">
        <v>23.854499999999994</v>
      </c>
      <c r="M26" s="21">
        <f t="shared" si="6"/>
        <v>12.907571917808216</v>
      </c>
      <c r="N26" s="21">
        <v>57.5</v>
      </c>
      <c r="O26" s="7">
        <f t="shared" si="7"/>
        <v>742.18538527397243</v>
      </c>
      <c r="P26" s="2"/>
      <c r="Q26" t="s">
        <v>103</v>
      </c>
    </row>
    <row r="27" spans="1:18">
      <c r="A27" s="19" t="s">
        <v>84</v>
      </c>
      <c r="B27" s="19" t="s">
        <v>32</v>
      </c>
      <c r="C27" s="19" t="s">
        <v>61</v>
      </c>
      <c r="D27" s="21">
        <v>0</v>
      </c>
      <c r="E27" s="21">
        <f t="shared" si="9"/>
        <v>0</v>
      </c>
      <c r="F27" s="21">
        <v>53.57</v>
      </c>
      <c r="G27" s="7">
        <f t="shared" si="8"/>
        <v>0</v>
      </c>
      <c r="H27" s="21">
        <v>0</v>
      </c>
      <c r="I27" s="21">
        <f t="shared" si="4"/>
        <v>0</v>
      </c>
      <c r="J27" s="21">
        <v>53.57</v>
      </c>
      <c r="K27" s="7">
        <f t="shared" si="5"/>
        <v>0</v>
      </c>
      <c r="L27" s="21">
        <v>0</v>
      </c>
      <c r="M27" s="21">
        <f t="shared" si="6"/>
        <v>0</v>
      </c>
      <c r="N27" s="21">
        <v>57.5</v>
      </c>
      <c r="O27" s="7">
        <f t="shared" si="7"/>
        <v>0</v>
      </c>
      <c r="P27" s="2"/>
    </row>
    <row r="28" spans="1:18">
      <c r="A28" s="19" t="s">
        <v>16</v>
      </c>
      <c r="B28" s="19" t="s">
        <v>24</v>
      </c>
      <c r="C28" s="19" t="s">
        <v>43</v>
      </c>
      <c r="D28" s="24">
        <v>288.60028860028859</v>
      </c>
      <c r="E28" s="21">
        <f t="shared" si="9"/>
        <v>156.16043013303286</v>
      </c>
      <c r="F28" s="21">
        <v>53.57</v>
      </c>
      <c r="G28" s="7">
        <f t="shared" si="8"/>
        <v>8365.5142422265708</v>
      </c>
      <c r="H28" s="24">
        <v>649.35064935064941</v>
      </c>
      <c r="I28" s="21">
        <f t="shared" si="4"/>
        <v>351.36096779932399</v>
      </c>
      <c r="J28" s="21">
        <v>53.57</v>
      </c>
      <c r="K28" s="7">
        <f t="shared" si="5"/>
        <v>18822.407045009786</v>
      </c>
      <c r="L28" s="21">
        <v>140.69264069264071</v>
      </c>
      <c r="M28" s="21">
        <f t="shared" si="6"/>
        <v>76.128209689853534</v>
      </c>
      <c r="N28" s="21">
        <v>57.5</v>
      </c>
      <c r="O28" s="7">
        <f t="shared" si="7"/>
        <v>4377.3720571665781</v>
      </c>
      <c r="P28" s="22">
        <v>43466</v>
      </c>
    </row>
    <row r="29" spans="1:18">
      <c r="A29" s="9"/>
      <c r="D29" s="33"/>
      <c r="E29" s="50">
        <f>SUM(E18:E28)</f>
        <v>563.69204698649901</v>
      </c>
      <c r="F29" s="34"/>
      <c r="G29" s="35">
        <f>SUM(G18:G28)</f>
        <v>30196.98295706675</v>
      </c>
      <c r="H29" s="33"/>
      <c r="I29" s="33">
        <f>SUM(I18:I28)</f>
        <v>1655.7541742275989</v>
      </c>
      <c r="J29" s="36"/>
      <c r="K29" s="36">
        <f t="shared" ref="K29" si="10">SUM(K18:K28)</f>
        <v>88698.751113372477</v>
      </c>
      <c r="L29" s="33"/>
      <c r="M29" s="33">
        <f>SUM(M18:M28)</f>
        <v>332.91693318211469</v>
      </c>
      <c r="N29" s="36"/>
      <c r="O29" s="36">
        <f t="shared" ref="O29" si="11">SUM(O18:O28)</f>
        <v>19142.723657971597</v>
      </c>
      <c r="P29" s="7"/>
      <c r="Q29" s="2"/>
    </row>
    <row r="30" spans="1:18" ht="15.75">
      <c r="A30" s="25" t="s">
        <v>107</v>
      </c>
      <c r="B30" s="25" t="s">
        <v>105</v>
      </c>
      <c r="C30" s="26">
        <v>321139.87245000002</v>
      </c>
      <c r="D30" s="26">
        <f>+C30*3</f>
        <v>963419.61735000007</v>
      </c>
      <c r="E30" s="26"/>
      <c r="F30" s="26"/>
      <c r="G30" s="26">
        <f t="shared" ref="G30" si="12">+D30/36*M30*0.25</f>
        <v>13380.82801875</v>
      </c>
      <c r="H30" s="26">
        <v>0</v>
      </c>
      <c r="I30" s="26"/>
      <c r="J30" s="27">
        <f t="shared" ref="J30" si="13">+D30+G30+H30</f>
        <v>976800.44536875002</v>
      </c>
      <c r="K30" s="28" t="s">
        <v>106</v>
      </c>
      <c r="L30" s="28"/>
      <c r="M30" s="29">
        <v>2</v>
      </c>
      <c r="N30" s="30">
        <v>43101</v>
      </c>
      <c r="O30" s="30">
        <v>43236</v>
      </c>
      <c r="P30" s="31">
        <v>43236</v>
      </c>
      <c r="Q30" s="31">
        <v>43297</v>
      </c>
      <c r="R30" s="32"/>
    </row>
    <row r="31" spans="1:18" ht="15.75">
      <c r="C31" s="37"/>
      <c r="D31" s="37"/>
      <c r="E31" s="37"/>
      <c r="F31" s="37"/>
      <c r="G31" s="37"/>
      <c r="H31" s="37"/>
      <c r="I31" s="37"/>
      <c r="J31" s="38"/>
      <c r="K31" s="39"/>
      <c r="L31" s="39"/>
      <c r="M31" s="40"/>
      <c r="N31" s="41"/>
      <c r="O31" s="41"/>
      <c r="P31" s="42"/>
      <c r="Q31" s="42"/>
      <c r="R31" s="43"/>
    </row>
    <row r="32" spans="1:18" ht="15.75">
      <c r="C32" s="37"/>
      <c r="D32" s="37"/>
      <c r="F32" s="45" t="s">
        <v>112</v>
      </c>
      <c r="G32" s="45" t="s">
        <v>113</v>
      </c>
      <c r="I32" s="37"/>
      <c r="J32" s="38"/>
      <c r="K32" s="39"/>
      <c r="L32" s="39"/>
      <c r="M32" s="40"/>
      <c r="N32" s="41"/>
      <c r="O32" s="41"/>
      <c r="P32" s="42"/>
      <c r="Q32" s="42"/>
      <c r="R32" s="43"/>
    </row>
    <row r="33" spans="1:18" ht="15.75">
      <c r="C33" s="37"/>
      <c r="D33" s="37"/>
      <c r="E33" s="46">
        <v>2018</v>
      </c>
      <c r="F33" s="47">
        <f>G29+K29+O29</f>
        <v>138038.45772841084</v>
      </c>
      <c r="G33" s="47">
        <f>G30</f>
        <v>13380.82801875</v>
      </c>
      <c r="I33" s="37"/>
      <c r="J33" s="38"/>
      <c r="K33" s="39"/>
      <c r="L33" s="39"/>
      <c r="M33" s="40"/>
      <c r="N33" s="41"/>
      <c r="O33" s="41"/>
      <c r="P33" s="42"/>
      <c r="Q33" s="42"/>
      <c r="R33" s="43"/>
    </row>
    <row r="34" spans="1:18" ht="15.75">
      <c r="C34" s="37"/>
      <c r="D34" s="37"/>
      <c r="E34" s="46">
        <v>2019</v>
      </c>
      <c r="F34" s="47">
        <f>F14+I14+L14</f>
        <v>255109.04846010101</v>
      </c>
      <c r="I34" s="37"/>
      <c r="J34" s="38"/>
      <c r="K34" s="39"/>
      <c r="L34" s="39"/>
      <c r="M34" s="40"/>
      <c r="N34" s="41"/>
      <c r="O34" s="41"/>
      <c r="P34" s="42"/>
      <c r="Q34" s="42"/>
      <c r="R34" s="43"/>
    </row>
    <row r="35" spans="1:18" ht="15.75">
      <c r="C35" s="37"/>
      <c r="D35" s="37"/>
      <c r="E35" s="46">
        <v>2020</v>
      </c>
      <c r="F35" s="47">
        <f>F14+I14+L14</f>
        <v>255109.04846010101</v>
      </c>
      <c r="I35" s="37"/>
      <c r="J35" s="38"/>
      <c r="K35" s="39"/>
      <c r="L35" s="39"/>
      <c r="M35" s="40"/>
      <c r="N35" s="41"/>
      <c r="O35" s="41"/>
      <c r="P35" s="42"/>
      <c r="Q35" s="42"/>
      <c r="R35" s="43"/>
    </row>
    <row r="36" spans="1:18" ht="15.75">
      <c r="C36" s="37"/>
      <c r="D36" s="37"/>
      <c r="E36" s="46">
        <v>2021</v>
      </c>
      <c r="F36" s="47">
        <f>F14+I14+L14</f>
        <v>255109.04846010101</v>
      </c>
      <c r="I36" s="37"/>
      <c r="J36" s="38"/>
      <c r="K36" s="39"/>
      <c r="L36" s="39"/>
      <c r="M36" s="40"/>
      <c r="N36" s="41"/>
      <c r="O36" s="41"/>
      <c r="P36" s="42"/>
      <c r="Q36" s="42"/>
      <c r="R36" s="43"/>
    </row>
    <row r="37" spans="1:18" ht="15.75">
      <c r="C37" s="37"/>
      <c r="D37" s="37"/>
      <c r="F37" s="48">
        <f>SUM(F33:F36)</f>
        <v>903365.60310871387</v>
      </c>
      <c r="G37" s="48">
        <f>SUM(G33:G36)</f>
        <v>13380.82801875</v>
      </c>
      <c r="H37" s="49">
        <f>F37+G37</f>
        <v>916746.43112746382</v>
      </c>
      <c r="I37" s="37"/>
      <c r="J37" s="38"/>
      <c r="K37" s="39"/>
      <c r="L37" s="39"/>
      <c r="M37" s="40"/>
      <c r="N37" s="41"/>
      <c r="O37" s="41"/>
      <c r="P37" s="42"/>
      <c r="Q37" s="42"/>
      <c r="R37" s="43"/>
    </row>
    <row r="38" spans="1:18" ht="15.75">
      <c r="C38" s="37"/>
      <c r="D38" s="37"/>
      <c r="E38" s="37"/>
      <c r="F38" s="37"/>
      <c r="G38" s="37"/>
      <c r="H38" s="37"/>
      <c r="I38" s="37"/>
      <c r="J38" s="38"/>
      <c r="K38" s="39"/>
      <c r="L38" s="39"/>
      <c r="M38" s="40"/>
      <c r="N38" s="41"/>
      <c r="O38" s="41"/>
      <c r="P38" s="42"/>
      <c r="Q38" s="42"/>
      <c r="R38" s="43"/>
    </row>
    <row r="39" spans="1:18" ht="15.75">
      <c r="A39" s="14" t="s">
        <v>111</v>
      </c>
      <c r="C39" s="37"/>
      <c r="D39" s="37"/>
      <c r="E39" s="37"/>
      <c r="F39" s="37"/>
      <c r="G39" s="37"/>
      <c r="H39" s="37"/>
      <c r="I39" s="37"/>
      <c r="J39" s="38"/>
      <c r="K39" s="39"/>
      <c r="L39" s="39"/>
      <c r="M39" s="40"/>
      <c r="N39" s="41"/>
      <c r="O39" s="41"/>
      <c r="P39" s="42"/>
      <c r="Q39" s="42"/>
      <c r="R39" s="43"/>
    </row>
    <row r="40" spans="1:18" ht="30" customHeight="1">
      <c r="A40" s="5" t="s">
        <v>11</v>
      </c>
      <c r="B40" s="5" t="s">
        <v>0</v>
      </c>
      <c r="C40" s="5" t="s">
        <v>1</v>
      </c>
      <c r="D40" s="4" t="s">
        <v>3</v>
      </c>
      <c r="E40" s="4" t="s">
        <v>108</v>
      </c>
      <c r="F40" s="4" t="s">
        <v>2</v>
      </c>
      <c r="G40" s="4" t="s">
        <v>14</v>
      </c>
      <c r="H40" s="4" t="s">
        <v>108</v>
      </c>
      <c r="I40" s="4" t="s">
        <v>15</v>
      </c>
      <c r="J40" s="4" t="s">
        <v>8</v>
      </c>
      <c r="K40" s="4" t="s">
        <v>108</v>
      </c>
      <c r="L40" s="4" t="s">
        <v>9</v>
      </c>
      <c r="M40" s="4" t="s">
        <v>10</v>
      </c>
    </row>
    <row r="41" spans="1:18">
      <c r="A41" s="13" t="s">
        <v>84</v>
      </c>
      <c r="B41" s="20" t="s">
        <v>29</v>
      </c>
      <c r="C41" s="13" t="s">
        <v>62</v>
      </c>
      <c r="D41" s="21">
        <v>209.254921505108</v>
      </c>
      <c r="E41" s="21">
        <v>46.59</v>
      </c>
      <c r="F41" s="7">
        <f>D41*E41</f>
        <v>9749.1867929229829</v>
      </c>
      <c r="G41" s="21">
        <v>982.79691004236224</v>
      </c>
      <c r="H41" s="21">
        <v>49.95</v>
      </c>
      <c r="I41" s="7">
        <f>G41*H41</f>
        <v>49090.705656615995</v>
      </c>
      <c r="J41" s="21">
        <v>178.80777473212058</v>
      </c>
      <c r="K41" s="21">
        <v>57.5</v>
      </c>
      <c r="L41" s="7">
        <f>J41*K41</f>
        <v>10281.447047096934</v>
      </c>
      <c r="M41" s="2"/>
    </row>
    <row r="42" spans="1:18">
      <c r="A42" s="13" t="s">
        <v>84</v>
      </c>
      <c r="B42" s="20" t="s">
        <v>29</v>
      </c>
      <c r="C42" s="13" t="s">
        <v>63</v>
      </c>
      <c r="D42" s="21">
        <v>72.916666666666657</v>
      </c>
      <c r="E42" s="21">
        <v>46.59</v>
      </c>
      <c r="F42" s="7">
        <f t="shared" ref="F42:F63" si="14">D42*E42</f>
        <v>3397.1875</v>
      </c>
      <c r="G42" s="21">
        <v>853.57416666666654</v>
      </c>
      <c r="H42" s="21">
        <v>49.95</v>
      </c>
      <c r="I42" s="7">
        <f t="shared" ref="I42:I63" si="15">G42*H42</f>
        <v>42636.029624999996</v>
      </c>
      <c r="J42" s="21">
        <v>138.973625</v>
      </c>
      <c r="K42" s="21">
        <v>57.5</v>
      </c>
      <c r="L42" s="7">
        <f t="shared" ref="L42:L63" si="16">J42*K42</f>
        <v>7990.9834375</v>
      </c>
      <c r="M42" s="2"/>
    </row>
    <row r="43" spans="1:18">
      <c r="A43" s="13" t="s">
        <v>84</v>
      </c>
      <c r="B43" s="20" t="s">
        <v>29</v>
      </c>
      <c r="C43" s="13" t="s">
        <v>64</v>
      </c>
      <c r="D43" s="21">
        <v>161.31323199601295</v>
      </c>
      <c r="E43" s="21">
        <v>46.59</v>
      </c>
      <c r="F43" s="7">
        <f t="shared" si="14"/>
        <v>7515.5834786942432</v>
      </c>
      <c r="G43" s="21">
        <v>739.83204585098429</v>
      </c>
      <c r="H43" s="21">
        <v>49.95</v>
      </c>
      <c r="I43" s="7">
        <f t="shared" si="15"/>
        <v>36954.610690256668</v>
      </c>
      <c r="J43" s="21">
        <v>135.17179167704955</v>
      </c>
      <c r="K43" s="21">
        <v>57.5</v>
      </c>
      <c r="L43" s="7">
        <f t="shared" si="16"/>
        <v>7772.3780214303497</v>
      </c>
      <c r="M43" s="2"/>
    </row>
    <row r="44" spans="1:18">
      <c r="A44" s="13" t="s">
        <v>84</v>
      </c>
      <c r="B44" s="20" t="s">
        <v>35</v>
      </c>
      <c r="C44" s="20" t="s">
        <v>65</v>
      </c>
      <c r="D44" s="21">
        <v>43.75</v>
      </c>
      <c r="E44" s="21">
        <v>46.59</v>
      </c>
      <c r="F44" s="7">
        <f t="shared" si="14"/>
        <v>2038.3125000000002</v>
      </c>
      <c r="G44" s="21">
        <v>688.42666666666662</v>
      </c>
      <c r="H44" s="21">
        <v>49.95</v>
      </c>
      <c r="I44" s="7">
        <f t="shared" si="15"/>
        <v>34386.911999999997</v>
      </c>
      <c r="J44" s="21">
        <v>109.8265</v>
      </c>
      <c r="K44" s="21">
        <v>57.5</v>
      </c>
      <c r="L44" s="7">
        <f t="shared" si="16"/>
        <v>6315.0237499999994</v>
      </c>
      <c r="M44" s="2"/>
    </row>
    <row r="45" spans="1:18">
      <c r="A45" s="13" t="s">
        <v>85</v>
      </c>
      <c r="B45" s="20" t="s">
        <v>29</v>
      </c>
      <c r="C45" s="13" t="s">
        <v>67</v>
      </c>
      <c r="D45" s="21">
        <v>63.135559431846495</v>
      </c>
      <c r="E45" s="21">
        <v>46.59</v>
      </c>
      <c r="F45" s="7">
        <f t="shared" si="14"/>
        <v>2941.4857139297283</v>
      </c>
      <c r="G45" s="21">
        <v>174.43309244953898</v>
      </c>
      <c r="H45" s="21">
        <v>49.95</v>
      </c>
      <c r="I45" s="7">
        <f t="shared" si="15"/>
        <v>8712.9329678544727</v>
      </c>
      <c r="J45" s="21">
        <v>35.635297782207829</v>
      </c>
      <c r="K45" s="21">
        <v>57.5</v>
      </c>
      <c r="L45" s="7">
        <f t="shared" si="16"/>
        <v>2049.02962247695</v>
      </c>
      <c r="M45" s="2"/>
    </row>
    <row r="46" spans="1:18">
      <c r="A46" s="13" t="s">
        <v>85</v>
      </c>
      <c r="B46" s="20" t="s">
        <v>29</v>
      </c>
      <c r="C46" s="13" t="s">
        <v>68</v>
      </c>
      <c r="D46" s="21">
        <v>63.135559431846495</v>
      </c>
      <c r="E46" s="21">
        <v>46.59</v>
      </c>
      <c r="F46" s="7">
        <f t="shared" si="14"/>
        <v>2941.4857139297283</v>
      </c>
      <c r="G46" s="21">
        <v>174.43309244953898</v>
      </c>
      <c r="H46" s="21">
        <v>49.95</v>
      </c>
      <c r="I46" s="7">
        <f t="shared" si="15"/>
        <v>8712.9329678544727</v>
      </c>
      <c r="J46" s="21">
        <v>35.635297782207829</v>
      </c>
      <c r="K46" s="21">
        <v>57.5</v>
      </c>
      <c r="L46" s="7">
        <f t="shared" si="16"/>
        <v>2049.02962247695</v>
      </c>
      <c r="M46" s="2"/>
    </row>
    <row r="47" spans="1:18">
      <c r="A47" s="13" t="s">
        <v>86</v>
      </c>
      <c r="B47" s="20" t="s">
        <v>29</v>
      </c>
      <c r="C47" s="13" t="s">
        <v>69</v>
      </c>
      <c r="D47" s="21">
        <v>201.75654124096684</v>
      </c>
      <c r="E47" s="21">
        <v>46.59</v>
      </c>
      <c r="F47" s="7">
        <f t="shared" si="14"/>
        <v>9399.8372564166457</v>
      </c>
      <c r="G47" s="21">
        <v>498.38026414153995</v>
      </c>
      <c r="H47" s="21">
        <v>49.95</v>
      </c>
      <c r="I47" s="7">
        <f t="shared" si="15"/>
        <v>24894.094193869922</v>
      </c>
      <c r="J47" s="21">
        <v>105.020520807376</v>
      </c>
      <c r="K47" s="21">
        <v>57.5</v>
      </c>
      <c r="L47" s="7">
        <f t="shared" si="16"/>
        <v>6038.6799464241203</v>
      </c>
      <c r="M47" s="2"/>
    </row>
    <row r="48" spans="1:18">
      <c r="A48" s="13" t="s">
        <v>96</v>
      </c>
      <c r="B48" s="20" t="s">
        <v>29</v>
      </c>
      <c r="C48" s="13" t="s">
        <v>95</v>
      </c>
      <c r="D48" s="21">
        <v>199.35210565661598</v>
      </c>
      <c r="E48" s="21">
        <v>46.59</v>
      </c>
      <c r="F48" s="7">
        <f t="shared" si="14"/>
        <v>9287.8146025417391</v>
      </c>
      <c r="G48" s="21">
        <v>375.47096934961371</v>
      </c>
      <c r="H48" s="21">
        <v>49.95</v>
      </c>
      <c r="I48" s="7">
        <f t="shared" si="15"/>
        <v>18754.774919013205</v>
      </c>
      <c r="J48" s="21">
        <v>86.223461250934463</v>
      </c>
      <c r="K48" s="21">
        <v>57.5</v>
      </c>
      <c r="L48" s="7">
        <f t="shared" si="16"/>
        <v>4957.8490219287314</v>
      </c>
      <c r="M48" s="22"/>
    </row>
    <row r="49" spans="1:13">
      <c r="A49" s="13" t="s">
        <v>97</v>
      </c>
      <c r="B49" s="20" t="s">
        <v>38</v>
      </c>
      <c r="C49" s="13" t="s">
        <v>94</v>
      </c>
      <c r="D49" s="21">
        <v>996.76052828307991</v>
      </c>
      <c r="E49" s="21">
        <v>46.59</v>
      </c>
      <c r="F49" s="7">
        <f t="shared" si="14"/>
        <v>46439.073012708694</v>
      </c>
      <c r="G49" s="21">
        <v>1993.5210565661598</v>
      </c>
      <c r="H49" s="21">
        <v>49.95</v>
      </c>
      <c r="I49" s="7">
        <f t="shared" si="15"/>
        <v>99576.376775479686</v>
      </c>
      <c r="J49" s="21">
        <v>448.54223772738595</v>
      </c>
      <c r="K49" s="21">
        <v>57.5</v>
      </c>
      <c r="L49" s="7">
        <f t="shared" si="16"/>
        <v>25791.178669324694</v>
      </c>
      <c r="M49" s="22">
        <v>43405</v>
      </c>
    </row>
    <row r="50" spans="1:13">
      <c r="A50" s="13" t="s">
        <v>98</v>
      </c>
      <c r="B50" s="20"/>
      <c r="C50" s="13" t="s">
        <v>99</v>
      </c>
      <c r="D50" s="21">
        <v>249.19013207076998</v>
      </c>
      <c r="E50" s="21">
        <v>46.59</v>
      </c>
      <c r="F50" s="7">
        <f t="shared" si="14"/>
        <v>11609.768253177173</v>
      </c>
      <c r="G50" s="21">
        <v>747.5703962123099</v>
      </c>
      <c r="H50" s="21">
        <v>49.95</v>
      </c>
      <c r="I50" s="7">
        <f t="shared" si="15"/>
        <v>37341.141290804881</v>
      </c>
      <c r="J50" s="21">
        <v>149.514079242462</v>
      </c>
      <c r="K50" s="21">
        <v>57.5</v>
      </c>
      <c r="L50" s="7">
        <f t="shared" si="16"/>
        <v>8597.0595564415653</v>
      </c>
      <c r="M50" s="22">
        <v>43252</v>
      </c>
    </row>
    <row r="51" spans="1:13">
      <c r="A51" s="13" t="s">
        <v>98</v>
      </c>
      <c r="B51" s="20"/>
      <c r="C51" s="13" t="s">
        <v>100</v>
      </c>
      <c r="D51" s="21">
        <v>124.59506603538499</v>
      </c>
      <c r="E51" s="21">
        <v>46.59</v>
      </c>
      <c r="F51" s="7">
        <f t="shared" si="14"/>
        <v>5804.8841265885867</v>
      </c>
      <c r="G51" s="21">
        <v>498.38026414153995</v>
      </c>
      <c r="H51" s="21">
        <v>49.95</v>
      </c>
      <c r="I51" s="7">
        <f t="shared" si="15"/>
        <v>24894.094193869922</v>
      </c>
      <c r="J51" s="21">
        <v>93.446299526538738</v>
      </c>
      <c r="K51" s="21">
        <v>57.5</v>
      </c>
      <c r="L51" s="7">
        <f t="shared" si="16"/>
        <v>5373.1622227759772</v>
      </c>
      <c r="M51" s="22">
        <v>43252</v>
      </c>
    </row>
    <row r="52" spans="1:13">
      <c r="A52" s="13" t="s">
        <v>98</v>
      </c>
      <c r="B52" s="20"/>
      <c r="C52" s="13" t="s">
        <v>101</v>
      </c>
      <c r="D52" s="21">
        <v>124.59506603538499</v>
      </c>
      <c r="E52" s="21">
        <v>46.59</v>
      </c>
      <c r="F52" s="7">
        <f t="shared" si="14"/>
        <v>5804.8841265885867</v>
      </c>
      <c r="G52" s="21">
        <v>498.38026414153995</v>
      </c>
      <c r="H52" s="21">
        <v>49.95</v>
      </c>
      <c r="I52" s="7">
        <f t="shared" si="15"/>
        <v>24894.094193869922</v>
      </c>
      <c r="J52" s="21">
        <v>93.446299526538738</v>
      </c>
      <c r="K52" s="21">
        <v>57.5</v>
      </c>
      <c r="L52" s="7">
        <f t="shared" si="16"/>
        <v>5373.1622227759772</v>
      </c>
      <c r="M52" s="22">
        <v>43252</v>
      </c>
    </row>
    <row r="53" spans="1:13">
      <c r="C53" s="9"/>
      <c r="D53" s="21"/>
      <c r="E53" s="21"/>
      <c r="F53" s="7"/>
      <c r="G53" s="21"/>
      <c r="H53" s="21"/>
      <c r="I53" s="7"/>
      <c r="J53" s="21"/>
      <c r="K53" s="21"/>
      <c r="L53" s="7"/>
      <c r="M53" s="2"/>
    </row>
    <row r="54" spans="1:13">
      <c r="A54" s="14" t="s">
        <v>85</v>
      </c>
      <c r="B54" s="16" t="s">
        <v>29</v>
      </c>
      <c r="C54" s="14" t="s">
        <v>66</v>
      </c>
      <c r="D54" s="21">
        <v>10.601544978818838</v>
      </c>
      <c r="E54" s="21">
        <v>46.59</v>
      </c>
      <c r="F54" s="7">
        <f t="shared" si="14"/>
        <v>493.92598056316967</v>
      </c>
      <c r="G54" s="21">
        <v>0</v>
      </c>
      <c r="H54" s="21">
        <v>49.95</v>
      </c>
      <c r="I54" s="7">
        <f t="shared" si="15"/>
        <v>0</v>
      </c>
      <c r="J54" s="21">
        <v>1.5902317468228255</v>
      </c>
      <c r="K54" s="21">
        <v>57.5</v>
      </c>
      <c r="L54" s="7">
        <f t="shared" si="16"/>
        <v>91.438325442312461</v>
      </c>
      <c r="M54" s="2"/>
    </row>
    <row r="55" spans="1:13">
      <c r="A55" s="14" t="s">
        <v>85</v>
      </c>
      <c r="B55" s="16" t="s">
        <v>36</v>
      </c>
      <c r="C55" s="15" t="s">
        <v>70</v>
      </c>
      <c r="D55" s="21">
        <v>85.016197358584591</v>
      </c>
      <c r="E55" s="21">
        <v>46.59</v>
      </c>
      <c r="F55" s="7">
        <f t="shared" si="14"/>
        <v>3960.9046349364562</v>
      </c>
      <c r="G55" s="21">
        <v>0</v>
      </c>
      <c r="H55" s="21">
        <v>49.95</v>
      </c>
      <c r="I55" s="7">
        <f t="shared" si="15"/>
        <v>0</v>
      </c>
      <c r="J55" s="21">
        <v>12.752429603787688</v>
      </c>
      <c r="K55" s="21">
        <v>57.5</v>
      </c>
      <c r="L55" s="7">
        <f t="shared" si="16"/>
        <v>733.26470221779209</v>
      </c>
      <c r="M55" s="2"/>
    </row>
    <row r="56" spans="1:13">
      <c r="A56" s="15" t="s">
        <v>21</v>
      </c>
      <c r="B56" s="16" t="s">
        <v>36</v>
      </c>
      <c r="C56" s="15" t="s">
        <v>71</v>
      </c>
      <c r="D56" s="21">
        <v>28.842262646399202</v>
      </c>
      <c r="E56" s="21">
        <v>46.59</v>
      </c>
      <c r="F56" s="7">
        <f t="shared" si="14"/>
        <v>1343.761016695739</v>
      </c>
      <c r="G56" s="21">
        <v>0</v>
      </c>
      <c r="H56" s="21">
        <v>49.95</v>
      </c>
      <c r="I56" s="7">
        <f t="shared" si="15"/>
        <v>0</v>
      </c>
      <c r="J56" s="21">
        <v>4.3263393969598809</v>
      </c>
      <c r="K56" s="21">
        <v>57.5</v>
      </c>
      <c r="L56" s="7">
        <f t="shared" si="16"/>
        <v>248.76451532519314</v>
      </c>
      <c r="M56" s="2"/>
    </row>
    <row r="57" spans="1:13">
      <c r="A57" s="14" t="s">
        <v>85</v>
      </c>
      <c r="B57" s="16" t="s">
        <v>26</v>
      </c>
      <c r="C57" s="16" t="s">
        <v>72</v>
      </c>
      <c r="D57" s="21">
        <v>0</v>
      </c>
      <c r="E57" s="21">
        <v>46.59</v>
      </c>
      <c r="F57" s="7">
        <f t="shared" si="14"/>
        <v>0</v>
      </c>
      <c r="G57" s="21">
        <v>0</v>
      </c>
      <c r="H57" s="21">
        <v>49.95</v>
      </c>
      <c r="I57" s="7">
        <f t="shared" si="15"/>
        <v>0</v>
      </c>
      <c r="J57" s="21">
        <v>0</v>
      </c>
      <c r="K57" s="21">
        <v>57.5</v>
      </c>
      <c r="L57" s="7">
        <f t="shared" si="16"/>
        <v>0</v>
      </c>
      <c r="M57" s="2"/>
    </row>
    <row r="58" spans="1:13">
      <c r="A58" s="14" t="s">
        <v>85</v>
      </c>
      <c r="B58" s="16" t="s">
        <v>37</v>
      </c>
      <c r="C58" s="16" t="s">
        <v>73</v>
      </c>
      <c r="D58" s="21">
        <v>0</v>
      </c>
      <c r="E58" s="21">
        <v>46.59</v>
      </c>
      <c r="F58" s="7">
        <f t="shared" si="14"/>
        <v>0</v>
      </c>
      <c r="G58" s="21">
        <v>121.44256167455768</v>
      </c>
      <c r="H58" s="21">
        <v>49.95</v>
      </c>
      <c r="I58" s="7">
        <f t="shared" si="15"/>
        <v>6066.0559556441567</v>
      </c>
      <c r="J58" s="21">
        <v>18.216384251183648</v>
      </c>
      <c r="K58" s="21">
        <v>57.5</v>
      </c>
      <c r="L58" s="7">
        <f t="shared" si="16"/>
        <v>1047.4420944430597</v>
      </c>
      <c r="M58" s="2"/>
    </row>
    <row r="59" spans="1:13">
      <c r="A59" s="14" t="s">
        <v>85</v>
      </c>
      <c r="B59" s="16" t="s">
        <v>37</v>
      </c>
      <c r="C59" s="16" t="s">
        <v>74</v>
      </c>
      <c r="D59" s="21">
        <v>0</v>
      </c>
      <c r="E59" s="21">
        <v>46.59</v>
      </c>
      <c r="F59" s="7">
        <f t="shared" si="14"/>
        <v>0</v>
      </c>
      <c r="G59" s="21">
        <v>0</v>
      </c>
      <c r="H59" s="21">
        <v>49.95</v>
      </c>
      <c r="I59" s="7">
        <f t="shared" si="15"/>
        <v>0</v>
      </c>
      <c r="J59" s="21">
        <v>0</v>
      </c>
      <c r="K59" s="21">
        <v>57.5</v>
      </c>
      <c r="L59" s="7">
        <f t="shared" si="16"/>
        <v>0</v>
      </c>
      <c r="M59" s="2"/>
    </row>
    <row r="60" spans="1:13">
      <c r="A60" s="14" t="s">
        <v>85</v>
      </c>
      <c r="B60" s="16" t="s">
        <v>37</v>
      </c>
      <c r="C60" s="16" t="s">
        <v>75</v>
      </c>
      <c r="D60" s="21">
        <v>0</v>
      </c>
      <c r="E60" s="21">
        <v>46.59</v>
      </c>
      <c r="F60" s="7">
        <f t="shared" si="14"/>
        <v>0</v>
      </c>
      <c r="G60" s="21">
        <v>0</v>
      </c>
      <c r="H60" s="21">
        <v>49.95</v>
      </c>
      <c r="I60" s="7">
        <f t="shared" si="15"/>
        <v>0</v>
      </c>
      <c r="J60" s="21">
        <v>0</v>
      </c>
      <c r="K60" s="21">
        <v>57.5</v>
      </c>
      <c r="L60" s="7">
        <f t="shared" si="16"/>
        <v>0</v>
      </c>
      <c r="M60" s="2"/>
    </row>
    <row r="61" spans="1:13">
      <c r="A61" s="14" t="s">
        <v>85</v>
      </c>
      <c r="B61" s="16" t="s">
        <v>37</v>
      </c>
      <c r="C61" s="16" t="s">
        <v>76</v>
      </c>
      <c r="D61" s="21">
        <v>0</v>
      </c>
      <c r="E61" s="21">
        <v>46.59</v>
      </c>
      <c r="F61" s="7">
        <f t="shared" si="14"/>
        <v>0</v>
      </c>
      <c r="G61" s="21">
        <v>0</v>
      </c>
      <c r="H61" s="21">
        <v>49.95</v>
      </c>
      <c r="I61" s="7">
        <f t="shared" si="15"/>
        <v>0</v>
      </c>
      <c r="J61" s="21">
        <v>0</v>
      </c>
      <c r="K61" s="21">
        <v>57.5</v>
      </c>
      <c r="L61" s="7">
        <f t="shared" si="16"/>
        <v>0</v>
      </c>
      <c r="M61" s="2"/>
    </row>
    <row r="62" spans="1:13">
      <c r="A62" s="14" t="s">
        <v>85</v>
      </c>
      <c r="B62" s="16" t="s">
        <v>38</v>
      </c>
      <c r="C62" s="16" t="s">
        <v>78</v>
      </c>
      <c r="D62" s="21">
        <v>654.49264889110384</v>
      </c>
      <c r="E62" s="21">
        <v>46.59</v>
      </c>
      <c r="F62" s="7">
        <f t="shared" si="14"/>
        <v>30492.812511836531</v>
      </c>
      <c r="G62" s="21">
        <v>747.5703962123099</v>
      </c>
      <c r="H62" s="21">
        <v>49.95</v>
      </c>
      <c r="I62" s="7">
        <f t="shared" si="15"/>
        <v>37341.141290804881</v>
      </c>
      <c r="J62" s="21">
        <v>210.30945676551204</v>
      </c>
      <c r="K62" s="21">
        <v>57.5</v>
      </c>
      <c r="L62" s="7">
        <f t="shared" si="16"/>
        <v>12092.793764016942</v>
      </c>
      <c r="M62" s="2"/>
    </row>
    <row r="63" spans="1:13">
      <c r="A63" s="16" t="s">
        <v>21</v>
      </c>
      <c r="B63" s="16" t="s">
        <v>38</v>
      </c>
      <c r="C63" s="16" t="s">
        <v>77</v>
      </c>
      <c r="D63" s="21">
        <v>25.732369798155993</v>
      </c>
      <c r="E63" s="21">
        <v>46.59</v>
      </c>
      <c r="F63" s="7">
        <f t="shared" si="14"/>
        <v>1198.8711088960879</v>
      </c>
      <c r="G63" s="21">
        <v>0</v>
      </c>
      <c r="H63" s="21">
        <v>49.95</v>
      </c>
      <c r="I63" s="7">
        <f t="shared" si="15"/>
        <v>0</v>
      </c>
      <c r="J63" s="21">
        <v>3.8598554697233989</v>
      </c>
      <c r="K63" s="21">
        <v>57.5</v>
      </c>
      <c r="L63" s="7">
        <f t="shared" si="16"/>
        <v>221.94168950909543</v>
      </c>
      <c r="M63" s="2"/>
    </row>
    <row r="64" spans="1:13">
      <c r="D64" s="33">
        <f>SUM(D41:D63)</f>
        <v>3314.4404020267457</v>
      </c>
      <c r="E64" s="33"/>
      <c r="F64" s="44">
        <f t="shared" ref="F64:L64" si="17">SUM(F41:F63)</f>
        <v>154419.77833042611</v>
      </c>
      <c r="G64" s="33">
        <f t="shared" si="17"/>
        <v>9094.2121465653272</v>
      </c>
      <c r="H64" s="33"/>
      <c r="I64" s="44">
        <f t="shared" si="17"/>
        <v>454255.89672093815</v>
      </c>
      <c r="J64" s="33">
        <f t="shared" si="17"/>
        <v>1861.2978822888113</v>
      </c>
      <c r="K64" s="33"/>
      <c r="L64" s="44">
        <f t="shared" si="17"/>
        <v>107024.62823160666</v>
      </c>
      <c r="M64" s="23"/>
    </row>
    <row r="66" spans="1:16">
      <c r="A66" s="9" t="s">
        <v>109</v>
      </c>
    </row>
    <row r="67" spans="1:16" ht="30" customHeight="1">
      <c r="A67" s="5" t="s">
        <v>11</v>
      </c>
      <c r="B67" s="5" t="s">
        <v>0</v>
      </c>
      <c r="C67" s="5" t="s">
        <v>1</v>
      </c>
      <c r="D67" s="4" t="s">
        <v>3</v>
      </c>
      <c r="E67" s="4" t="s">
        <v>110</v>
      </c>
      <c r="F67" s="4" t="s">
        <v>108</v>
      </c>
      <c r="G67" s="4" t="s">
        <v>2</v>
      </c>
      <c r="H67" s="4" t="s">
        <v>14</v>
      </c>
      <c r="I67" s="4" t="s">
        <v>110</v>
      </c>
      <c r="J67" s="4" t="s">
        <v>108</v>
      </c>
      <c r="K67" s="4" t="s">
        <v>15</v>
      </c>
      <c r="L67" s="4" t="s">
        <v>8</v>
      </c>
      <c r="M67" s="4" t="s">
        <v>110</v>
      </c>
      <c r="N67" s="4" t="s">
        <v>108</v>
      </c>
      <c r="O67" s="4" t="s">
        <v>9</v>
      </c>
      <c r="P67" s="4" t="s">
        <v>10</v>
      </c>
    </row>
    <row r="68" spans="1:16">
      <c r="A68" s="13" t="s">
        <v>84</v>
      </c>
      <c r="B68" s="20" t="s">
        <v>29</v>
      </c>
      <c r="C68" s="13" t="s">
        <v>62</v>
      </c>
      <c r="D68" s="21">
        <v>209.25492150510837</v>
      </c>
      <c r="E68" s="21">
        <f>D68/365*197.5</f>
        <v>113.22697807468192</v>
      </c>
      <c r="F68" s="21">
        <v>46.59</v>
      </c>
      <c r="G68" s="7">
        <f>E68*F68</f>
        <v>5275.2449084994314</v>
      </c>
      <c r="H68" s="21">
        <v>982.79691004236224</v>
      </c>
      <c r="I68" s="21">
        <f>H68/365*197.5</f>
        <v>531.787369132511</v>
      </c>
      <c r="J68" s="21">
        <v>49.95</v>
      </c>
      <c r="K68" s="7">
        <f>I68*J68</f>
        <v>26562.779088168925</v>
      </c>
      <c r="L68" s="21">
        <v>178.80777473212058</v>
      </c>
      <c r="M68" s="21">
        <f>L68/365*197.5</f>
        <v>96.752152081078933</v>
      </c>
      <c r="N68" s="21">
        <v>57.5</v>
      </c>
      <c r="O68" s="7">
        <f>M68*N68</f>
        <v>5563.2487446620389</v>
      </c>
      <c r="P68" s="2"/>
    </row>
    <row r="69" spans="1:16">
      <c r="A69" s="13" t="s">
        <v>84</v>
      </c>
      <c r="B69" s="20" t="s">
        <v>29</v>
      </c>
      <c r="C69" s="13" t="s">
        <v>63</v>
      </c>
      <c r="D69" s="21">
        <v>72.916666666666657</v>
      </c>
      <c r="E69" s="21">
        <f t="shared" ref="E69:E90" si="18">D69/365*197.5</f>
        <v>39.454908675799082</v>
      </c>
      <c r="F69" s="21">
        <v>46.59</v>
      </c>
      <c r="G69" s="7">
        <f t="shared" ref="G69:G90" si="19">E69*F69</f>
        <v>1838.2041952054794</v>
      </c>
      <c r="H69" s="21">
        <v>853.57416666666654</v>
      </c>
      <c r="I69" s="21">
        <f t="shared" ref="I69:I90" si="20">H69/365*197.5</f>
        <v>461.86547374429222</v>
      </c>
      <c r="J69" s="21">
        <v>49.95</v>
      </c>
      <c r="K69" s="7">
        <f>I69*J69</f>
        <v>23070.180413527396</v>
      </c>
      <c r="L69" s="21">
        <v>138.973625</v>
      </c>
      <c r="M69" s="21">
        <f t="shared" ref="M69:M90" si="21">L69/365*197.5</f>
        <v>75.198057363013689</v>
      </c>
      <c r="N69" s="21">
        <v>57.5</v>
      </c>
      <c r="O69" s="7">
        <f t="shared" ref="O69:O90" si="22">M69*N69</f>
        <v>4323.8882983732874</v>
      </c>
      <c r="P69" s="2"/>
    </row>
    <row r="70" spans="1:16">
      <c r="A70" s="13" t="s">
        <v>84</v>
      </c>
      <c r="B70" s="20" t="s">
        <v>29</v>
      </c>
      <c r="C70" s="13" t="s">
        <v>64</v>
      </c>
      <c r="D70" s="21">
        <v>161.31323199601295</v>
      </c>
      <c r="E70" s="21">
        <f t="shared" si="18"/>
        <v>87.285926901952209</v>
      </c>
      <c r="F70" s="21">
        <v>46.59</v>
      </c>
      <c r="G70" s="7">
        <f t="shared" si="19"/>
        <v>4066.6513343619536</v>
      </c>
      <c r="H70" s="21">
        <v>739.83204585098429</v>
      </c>
      <c r="I70" s="21">
        <f t="shared" si="20"/>
        <v>400.32007960429974</v>
      </c>
      <c r="J70" s="21">
        <v>49.95</v>
      </c>
      <c r="K70" s="7">
        <f>I70*J70</f>
        <v>19995.987976234774</v>
      </c>
      <c r="L70" s="21">
        <v>135.17179167704955</v>
      </c>
      <c r="M70" s="21">
        <f t="shared" si="21"/>
        <v>73.140900975937768</v>
      </c>
      <c r="N70" s="21">
        <v>57.5</v>
      </c>
      <c r="O70" s="7">
        <f t="shared" si="22"/>
        <v>4205.6018061164214</v>
      </c>
      <c r="P70" s="2"/>
    </row>
    <row r="71" spans="1:16">
      <c r="A71" s="13" t="s">
        <v>84</v>
      </c>
      <c r="B71" s="20" t="s">
        <v>35</v>
      </c>
      <c r="C71" s="20" t="s">
        <v>65</v>
      </c>
      <c r="D71" s="21">
        <v>43.75</v>
      </c>
      <c r="E71" s="21">
        <f t="shared" si="18"/>
        <v>23.672945205479451</v>
      </c>
      <c r="F71" s="21">
        <v>46.59</v>
      </c>
      <c r="G71" s="7">
        <f t="shared" si="19"/>
        <v>1102.9225171232877</v>
      </c>
      <c r="H71" s="21">
        <v>688.42666666666662</v>
      </c>
      <c r="I71" s="21">
        <f t="shared" si="20"/>
        <v>372.50484018264837</v>
      </c>
      <c r="J71" s="21">
        <v>49.95</v>
      </c>
      <c r="K71" s="7">
        <f t="shared" ref="K71:K90" si="23">I71*J71</f>
        <v>18606.616767123287</v>
      </c>
      <c r="L71" s="21">
        <v>109.8265</v>
      </c>
      <c r="M71" s="21">
        <f t="shared" si="21"/>
        <v>59.426667808219172</v>
      </c>
      <c r="N71" s="21">
        <v>57.5</v>
      </c>
      <c r="O71" s="7">
        <f t="shared" si="22"/>
        <v>3417.0333989726023</v>
      </c>
      <c r="P71" s="2"/>
    </row>
    <row r="72" spans="1:16">
      <c r="A72" s="13" t="s">
        <v>85</v>
      </c>
      <c r="B72" s="20" t="s">
        <v>29</v>
      </c>
      <c r="C72" s="13" t="s">
        <v>67</v>
      </c>
      <c r="D72" s="21">
        <v>63.135559431846495</v>
      </c>
      <c r="E72" s="21">
        <f t="shared" si="18"/>
        <v>34.162391747368993</v>
      </c>
      <c r="F72" s="21">
        <v>46.59</v>
      </c>
      <c r="G72" s="7">
        <f t="shared" si="19"/>
        <v>1591.6258315099215</v>
      </c>
      <c r="H72" s="21">
        <v>174.43309244953898</v>
      </c>
      <c r="I72" s="21">
        <f t="shared" si="20"/>
        <v>94.385029476120394</v>
      </c>
      <c r="J72" s="21">
        <v>49.95</v>
      </c>
      <c r="K72" s="7">
        <f t="shared" si="23"/>
        <v>4714.5322223322137</v>
      </c>
      <c r="L72" s="21">
        <v>35.635297782207829</v>
      </c>
      <c r="M72" s="21">
        <f t="shared" si="21"/>
        <v>19.282113183523414</v>
      </c>
      <c r="N72" s="21">
        <v>57.5</v>
      </c>
      <c r="O72" s="7">
        <f t="shared" si="22"/>
        <v>1108.7215080525964</v>
      </c>
      <c r="P72" s="2"/>
    </row>
    <row r="73" spans="1:16">
      <c r="A73" s="13" t="s">
        <v>85</v>
      </c>
      <c r="B73" s="20" t="s">
        <v>29</v>
      </c>
      <c r="C73" s="13" t="s">
        <v>68</v>
      </c>
      <c r="D73" s="21">
        <v>63.135559431846495</v>
      </c>
      <c r="E73" s="21">
        <f t="shared" si="18"/>
        <v>34.162391747368993</v>
      </c>
      <c r="F73" s="21">
        <v>46.59</v>
      </c>
      <c r="G73" s="7">
        <f t="shared" si="19"/>
        <v>1591.6258315099215</v>
      </c>
      <c r="H73" s="21">
        <v>174.43309244953898</v>
      </c>
      <c r="I73" s="21">
        <f t="shared" si="20"/>
        <v>94.385029476120394</v>
      </c>
      <c r="J73" s="21">
        <v>49.95</v>
      </c>
      <c r="K73" s="7">
        <f t="shared" si="23"/>
        <v>4714.5322223322137</v>
      </c>
      <c r="L73" s="21">
        <v>35.635297782207829</v>
      </c>
      <c r="M73" s="21">
        <f t="shared" si="21"/>
        <v>19.282113183523414</v>
      </c>
      <c r="N73" s="21">
        <v>57.5</v>
      </c>
      <c r="O73" s="7">
        <f t="shared" si="22"/>
        <v>1108.7215080525964</v>
      </c>
      <c r="P73" s="2"/>
    </row>
    <row r="74" spans="1:16">
      <c r="A74" s="13" t="s">
        <v>86</v>
      </c>
      <c r="B74" s="20" t="s">
        <v>29</v>
      </c>
      <c r="C74" s="13" t="s">
        <v>69</v>
      </c>
      <c r="D74" s="21">
        <v>201.75654124096684</v>
      </c>
      <c r="E74" s="21">
        <f t="shared" si="18"/>
        <v>109.1696353290163</v>
      </c>
      <c r="F74" s="21">
        <v>46.59</v>
      </c>
      <c r="G74" s="7">
        <f t="shared" si="19"/>
        <v>5086.2133099788698</v>
      </c>
      <c r="H74" s="21">
        <v>498.38026414153995</v>
      </c>
      <c r="I74" s="21">
        <f t="shared" si="20"/>
        <v>269.67151278891549</v>
      </c>
      <c r="J74" s="21">
        <v>49.95</v>
      </c>
      <c r="K74" s="7">
        <f t="shared" si="23"/>
        <v>13470.092063806329</v>
      </c>
      <c r="L74" s="21">
        <v>105.020520807376</v>
      </c>
      <c r="M74" s="21">
        <f t="shared" si="21"/>
        <v>56.826172217689759</v>
      </c>
      <c r="N74" s="21">
        <v>57.5</v>
      </c>
      <c r="O74" s="7">
        <f t="shared" si="22"/>
        <v>3267.5049025171611</v>
      </c>
      <c r="P74" s="2"/>
    </row>
    <row r="75" spans="1:16">
      <c r="A75" s="13" t="s">
        <v>96</v>
      </c>
      <c r="B75" s="20" t="s">
        <v>29</v>
      </c>
      <c r="C75" s="13" t="s">
        <v>95</v>
      </c>
      <c r="D75" s="21">
        <v>199.35210565661598</v>
      </c>
      <c r="E75" s="21">
        <f t="shared" si="18"/>
        <v>107.86860511556617</v>
      </c>
      <c r="F75" s="21">
        <v>46.59</v>
      </c>
      <c r="G75" s="7">
        <f t="shared" si="19"/>
        <v>5025.5983123342285</v>
      </c>
      <c r="H75" s="21">
        <v>375.47096934961371</v>
      </c>
      <c r="I75" s="21">
        <f t="shared" si="20"/>
        <v>203.16579848369508</v>
      </c>
      <c r="J75" s="21">
        <v>49.95</v>
      </c>
      <c r="K75" s="7">
        <f t="shared" si="23"/>
        <v>10148.13163426057</v>
      </c>
      <c r="L75" s="21">
        <v>86.223461250934463</v>
      </c>
      <c r="M75" s="21">
        <f t="shared" si="21"/>
        <v>46.655160539889195</v>
      </c>
      <c r="N75" s="21">
        <v>57.5</v>
      </c>
      <c r="O75" s="7">
        <f t="shared" si="22"/>
        <v>2682.6717310436288</v>
      </c>
      <c r="P75" s="22"/>
    </row>
    <row r="76" spans="1:16">
      <c r="A76" s="13" t="s">
        <v>97</v>
      </c>
      <c r="B76" s="20" t="s">
        <v>38</v>
      </c>
      <c r="C76" s="13" t="s">
        <v>94</v>
      </c>
      <c r="D76" s="21">
        <v>996.76052828307991</v>
      </c>
      <c r="E76" s="21">
        <f t="shared" si="18"/>
        <v>539.34302557783099</v>
      </c>
      <c r="F76" s="21">
        <v>46.59</v>
      </c>
      <c r="G76" s="7">
        <f t="shared" si="19"/>
        <v>25127.991561671148</v>
      </c>
      <c r="H76" s="21">
        <v>1993.5210565661598</v>
      </c>
      <c r="I76" s="21">
        <f t="shared" si="20"/>
        <v>1078.686051155662</v>
      </c>
      <c r="J76" s="21">
        <v>49.95</v>
      </c>
      <c r="K76" s="7">
        <f t="shared" si="23"/>
        <v>53880.368255225316</v>
      </c>
      <c r="L76" s="21">
        <v>448.54223772738595</v>
      </c>
      <c r="M76" s="21">
        <f t="shared" si="21"/>
        <v>242.70436151002392</v>
      </c>
      <c r="N76" s="21">
        <v>57.5</v>
      </c>
      <c r="O76" s="7">
        <f t="shared" si="22"/>
        <v>13955.500786826375</v>
      </c>
      <c r="P76" s="22">
        <v>43405</v>
      </c>
    </row>
    <row r="77" spans="1:16">
      <c r="A77" s="13" t="s">
        <v>98</v>
      </c>
      <c r="B77" s="20"/>
      <c r="C77" s="13" t="s">
        <v>99</v>
      </c>
      <c r="D77" s="21">
        <v>249.19013207076998</v>
      </c>
      <c r="E77" s="21">
        <f t="shared" si="18"/>
        <v>134.83575639445775</v>
      </c>
      <c r="F77" s="21">
        <v>46.59</v>
      </c>
      <c r="G77" s="7">
        <f t="shared" si="19"/>
        <v>6281.9978904177869</v>
      </c>
      <c r="H77" s="21">
        <v>747.5703962123099</v>
      </c>
      <c r="I77" s="21">
        <f t="shared" si="20"/>
        <v>404.50726918337318</v>
      </c>
      <c r="J77" s="21">
        <v>49.95</v>
      </c>
      <c r="K77" s="7">
        <f t="shared" si="23"/>
        <v>20205.138095709492</v>
      </c>
      <c r="L77" s="21">
        <v>149.514079242462</v>
      </c>
      <c r="M77" s="21">
        <f t="shared" si="21"/>
        <v>80.901453836674648</v>
      </c>
      <c r="N77" s="21">
        <v>57.5</v>
      </c>
      <c r="O77" s="7">
        <f t="shared" si="22"/>
        <v>4651.8335956087922</v>
      </c>
      <c r="P77" s="22">
        <v>43252</v>
      </c>
    </row>
    <row r="78" spans="1:16">
      <c r="A78" s="13" t="s">
        <v>98</v>
      </c>
      <c r="B78" s="20"/>
      <c r="C78" s="13" t="s">
        <v>100</v>
      </c>
      <c r="D78" s="21">
        <v>124.59506603538499</v>
      </c>
      <c r="E78" s="21">
        <f t="shared" si="18"/>
        <v>67.417878197228873</v>
      </c>
      <c r="F78" s="21">
        <v>46.59</v>
      </c>
      <c r="G78" s="7">
        <f t="shared" si="19"/>
        <v>3140.9989452088935</v>
      </c>
      <c r="H78" s="21">
        <v>498.38026414153995</v>
      </c>
      <c r="I78" s="21">
        <f t="shared" si="20"/>
        <v>269.67151278891549</v>
      </c>
      <c r="J78" s="21">
        <v>49.95</v>
      </c>
      <c r="K78" s="7">
        <f t="shared" si="23"/>
        <v>13470.092063806329</v>
      </c>
      <c r="L78" s="21">
        <v>93.446299526538738</v>
      </c>
      <c r="M78" s="21">
        <f t="shared" si="21"/>
        <v>50.563408647921648</v>
      </c>
      <c r="N78" s="21">
        <v>57.5</v>
      </c>
      <c r="O78" s="7">
        <f t="shared" si="22"/>
        <v>2907.3959972554949</v>
      </c>
      <c r="P78" s="22">
        <v>43252</v>
      </c>
    </row>
    <row r="79" spans="1:16">
      <c r="A79" s="13" t="s">
        <v>98</v>
      </c>
      <c r="B79" s="20"/>
      <c r="C79" s="13" t="s">
        <v>101</v>
      </c>
      <c r="D79" s="21">
        <v>124.59506603538499</v>
      </c>
      <c r="E79" s="21">
        <f t="shared" si="18"/>
        <v>67.417878197228873</v>
      </c>
      <c r="F79" s="21">
        <v>46.59</v>
      </c>
      <c r="G79" s="7">
        <f t="shared" si="19"/>
        <v>3140.9989452088935</v>
      </c>
      <c r="H79" s="21">
        <v>498.38026414153995</v>
      </c>
      <c r="I79" s="21">
        <f t="shared" si="20"/>
        <v>269.67151278891549</v>
      </c>
      <c r="J79" s="21">
        <v>49.95</v>
      </c>
      <c r="K79" s="7">
        <f t="shared" si="23"/>
        <v>13470.092063806329</v>
      </c>
      <c r="L79" s="21">
        <v>93.446299526538738</v>
      </c>
      <c r="M79" s="21">
        <f t="shared" si="21"/>
        <v>50.563408647921648</v>
      </c>
      <c r="N79" s="21">
        <v>57.5</v>
      </c>
      <c r="O79" s="7">
        <f t="shared" si="22"/>
        <v>2907.3959972554949</v>
      </c>
      <c r="P79" s="22">
        <v>43252</v>
      </c>
    </row>
    <row r="80" spans="1:16">
      <c r="C80" s="9"/>
      <c r="D80" s="21"/>
      <c r="E80" s="21"/>
      <c r="F80" s="21"/>
      <c r="G80" s="7"/>
      <c r="H80" s="21"/>
      <c r="I80" s="21"/>
      <c r="K80" s="7"/>
      <c r="L80" s="21"/>
      <c r="M80" s="21"/>
      <c r="N80" s="21"/>
      <c r="O80" s="7"/>
      <c r="P80" s="2"/>
    </row>
    <row r="81" spans="1:18">
      <c r="A81" s="14" t="s">
        <v>85</v>
      </c>
      <c r="B81" s="16" t="s">
        <v>29</v>
      </c>
      <c r="C81" s="14" t="s">
        <v>66</v>
      </c>
      <c r="D81" s="21">
        <v>10.601544978818838</v>
      </c>
      <c r="E81" s="21">
        <f t="shared" si="18"/>
        <v>5.7364524200458096</v>
      </c>
      <c r="F81" s="21">
        <v>46.59</v>
      </c>
      <c r="G81" s="7">
        <f t="shared" si="19"/>
        <v>267.26131824993428</v>
      </c>
      <c r="H81" s="21">
        <v>0</v>
      </c>
      <c r="I81" s="21">
        <f t="shared" si="20"/>
        <v>0</v>
      </c>
      <c r="J81" s="21">
        <v>49.95</v>
      </c>
      <c r="K81" s="7">
        <f t="shared" si="23"/>
        <v>0</v>
      </c>
      <c r="L81" s="21">
        <v>1.5902317468228255</v>
      </c>
      <c r="M81" s="21">
        <f t="shared" si="21"/>
        <v>0.86046786300687128</v>
      </c>
      <c r="N81" s="21">
        <v>57.5</v>
      </c>
      <c r="O81" s="7">
        <f t="shared" si="22"/>
        <v>49.476902122895098</v>
      </c>
      <c r="P81" s="2"/>
    </row>
    <row r="82" spans="1:18">
      <c r="A82" s="14" t="s">
        <v>85</v>
      </c>
      <c r="B82" s="16" t="s">
        <v>36</v>
      </c>
      <c r="C82" s="15" t="s">
        <v>70</v>
      </c>
      <c r="D82" s="21">
        <v>85.016197358584591</v>
      </c>
      <c r="E82" s="21">
        <f t="shared" si="18"/>
        <v>46.001915009097139</v>
      </c>
      <c r="F82" s="21">
        <v>46.59</v>
      </c>
      <c r="G82" s="7">
        <f t="shared" si="19"/>
        <v>2143.2292202738358</v>
      </c>
      <c r="H82" s="21">
        <v>0</v>
      </c>
      <c r="I82" s="21">
        <f t="shared" si="20"/>
        <v>0</v>
      </c>
      <c r="J82" s="21">
        <v>49.95</v>
      </c>
      <c r="K82" s="7">
        <f t="shared" si="23"/>
        <v>0</v>
      </c>
      <c r="L82" s="21">
        <v>12.752429603787688</v>
      </c>
      <c r="M82" s="21">
        <f t="shared" si="21"/>
        <v>6.9002872513645714</v>
      </c>
      <c r="N82" s="21">
        <v>57.5</v>
      </c>
      <c r="O82" s="7">
        <f t="shared" si="22"/>
        <v>396.76651695346288</v>
      </c>
      <c r="P82" s="2"/>
    </row>
    <row r="83" spans="1:18">
      <c r="A83" s="15" t="s">
        <v>21</v>
      </c>
      <c r="B83" s="16" t="s">
        <v>36</v>
      </c>
      <c r="C83" s="15" t="s">
        <v>71</v>
      </c>
      <c r="D83" s="21">
        <v>28.842262646399202</v>
      </c>
      <c r="E83" s="21">
        <f t="shared" si="18"/>
        <v>15.606429788120115</v>
      </c>
      <c r="F83" s="21">
        <v>46.59</v>
      </c>
      <c r="G83" s="7">
        <f t="shared" si="19"/>
        <v>727.10356382851626</v>
      </c>
      <c r="H83" s="21">
        <v>0</v>
      </c>
      <c r="I83" s="21">
        <f t="shared" si="20"/>
        <v>0</v>
      </c>
      <c r="J83" s="21">
        <v>49.95</v>
      </c>
      <c r="K83" s="7">
        <f t="shared" si="23"/>
        <v>0</v>
      </c>
      <c r="L83" s="21">
        <v>4.3263393969598809</v>
      </c>
      <c r="M83" s="21">
        <f t="shared" si="21"/>
        <v>2.3409644682180177</v>
      </c>
      <c r="N83" s="21">
        <v>57.5</v>
      </c>
      <c r="O83" s="7">
        <f t="shared" si="22"/>
        <v>134.60545692253601</v>
      </c>
      <c r="P83" s="2"/>
    </row>
    <row r="84" spans="1:18">
      <c r="A84" s="14" t="s">
        <v>85</v>
      </c>
      <c r="B84" s="16" t="s">
        <v>26</v>
      </c>
      <c r="C84" s="16" t="s">
        <v>72</v>
      </c>
      <c r="D84" s="21">
        <v>0</v>
      </c>
      <c r="E84" s="21">
        <f t="shared" si="18"/>
        <v>0</v>
      </c>
      <c r="F84" s="21">
        <v>46.59</v>
      </c>
      <c r="G84" s="7">
        <f t="shared" si="19"/>
        <v>0</v>
      </c>
      <c r="H84" s="21">
        <v>0</v>
      </c>
      <c r="I84" s="21">
        <f t="shared" si="20"/>
        <v>0</v>
      </c>
      <c r="J84" s="21">
        <v>49.95</v>
      </c>
      <c r="K84" s="7">
        <f t="shared" si="23"/>
        <v>0</v>
      </c>
      <c r="L84" s="21">
        <v>0</v>
      </c>
      <c r="M84" s="21">
        <f t="shared" si="21"/>
        <v>0</v>
      </c>
      <c r="N84" s="21">
        <v>57.5</v>
      </c>
      <c r="O84" s="7">
        <f t="shared" si="22"/>
        <v>0</v>
      </c>
      <c r="P84" s="2"/>
    </row>
    <row r="85" spans="1:18">
      <c r="A85" s="14" t="s">
        <v>85</v>
      </c>
      <c r="B85" s="16" t="s">
        <v>37</v>
      </c>
      <c r="C85" s="16" t="s">
        <v>73</v>
      </c>
      <c r="D85" s="21">
        <v>0</v>
      </c>
      <c r="E85" s="21">
        <f t="shared" si="18"/>
        <v>0</v>
      </c>
      <c r="F85" s="21">
        <v>46.59</v>
      </c>
      <c r="G85" s="7">
        <f t="shared" si="19"/>
        <v>0</v>
      </c>
      <c r="H85" s="21">
        <v>121.44256167455768</v>
      </c>
      <c r="I85" s="21">
        <f t="shared" si="20"/>
        <v>65.712071043082588</v>
      </c>
      <c r="J85" s="21">
        <v>49.95</v>
      </c>
      <c r="K85" s="7">
        <f t="shared" si="23"/>
        <v>3282.3179486019753</v>
      </c>
      <c r="L85" s="21">
        <v>18.216384251183648</v>
      </c>
      <c r="M85" s="21">
        <f t="shared" si="21"/>
        <v>9.8568106564623843</v>
      </c>
      <c r="N85" s="21">
        <v>57.5</v>
      </c>
      <c r="O85" s="7">
        <f t="shared" si="22"/>
        <v>566.76661274658704</v>
      </c>
      <c r="P85" s="2"/>
    </row>
    <row r="86" spans="1:18">
      <c r="A86" s="14" t="s">
        <v>85</v>
      </c>
      <c r="B86" s="16" t="s">
        <v>37</v>
      </c>
      <c r="C86" s="16" t="s">
        <v>74</v>
      </c>
      <c r="D86" s="21">
        <v>0</v>
      </c>
      <c r="E86" s="21">
        <f t="shared" si="18"/>
        <v>0</v>
      </c>
      <c r="F86" s="21">
        <v>46.59</v>
      </c>
      <c r="G86" s="7">
        <f t="shared" si="19"/>
        <v>0</v>
      </c>
      <c r="H86" s="21">
        <v>0</v>
      </c>
      <c r="I86" s="21">
        <f t="shared" si="20"/>
        <v>0</v>
      </c>
      <c r="J86" s="21">
        <v>49.95</v>
      </c>
      <c r="K86" s="7">
        <f t="shared" si="23"/>
        <v>0</v>
      </c>
      <c r="L86" s="21">
        <v>0</v>
      </c>
      <c r="M86" s="21">
        <f t="shared" si="21"/>
        <v>0</v>
      </c>
      <c r="N86" s="21">
        <v>57.5</v>
      </c>
      <c r="O86" s="7">
        <f t="shared" si="22"/>
        <v>0</v>
      </c>
      <c r="P86" s="2"/>
    </row>
    <row r="87" spans="1:18">
      <c r="A87" s="14" t="s">
        <v>85</v>
      </c>
      <c r="B87" s="16" t="s">
        <v>37</v>
      </c>
      <c r="C87" s="16" t="s">
        <v>75</v>
      </c>
      <c r="D87" s="21">
        <v>0</v>
      </c>
      <c r="E87" s="21">
        <f t="shared" si="18"/>
        <v>0</v>
      </c>
      <c r="F87" s="21">
        <v>46.59</v>
      </c>
      <c r="G87" s="7">
        <f t="shared" si="19"/>
        <v>0</v>
      </c>
      <c r="H87" s="21">
        <v>0</v>
      </c>
      <c r="I87" s="21">
        <f t="shared" si="20"/>
        <v>0</v>
      </c>
      <c r="J87" s="21">
        <v>49.95</v>
      </c>
      <c r="K87" s="7">
        <f t="shared" si="23"/>
        <v>0</v>
      </c>
      <c r="L87" s="21">
        <v>0</v>
      </c>
      <c r="M87" s="21">
        <f t="shared" si="21"/>
        <v>0</v>
      </c>
      <c r="N87" s="21">
        <v>57.5</v>
      </c>
      <c r="O87" s="7">
        <f t="shared" si="22"/>
        <v>0</v>
      </c>
      <c r="P87" s="2"/>
    </row>
    <row r="88" spans="1:18">
      <c r="A88" s="14" t="s">
        <v>85</v>
      </c>
      <c r="B88" s="16" t="s">
        <v>37</v>
      </c>
      <c r="C88" s="16" t="s">
        <v>76</v>
      </c>
      <c r="D88" s="21">
        <v>0</v>
      </c>
      <c r="E88" s="21">
        <f t="shared" si="18"/>
        <v>0</v>
      </c>
      <c r="F88" s="21">
        <v>46.59</v>
      </c>
      <c r="G88" s="7">
        <f t="shared" si="19"/>
        <v>0</v>
      </c>
      <c r="H88" s="21">
        <v>0</v>
      </c>
      <c r="I88" s="21">
        <f t="shared" si="20"/>
        <v>0</v>
      </c>
      <c r="J88" s="21">
        <v>49.95</v>
      </c>
      <c r="K88" s="7">
        <f t="shared" si="23"/>
        <v>0</v>
      </c>
      <c r="L88" s="21">
        <v>0</v>
      </c>
      <c r="M88" s="21">
        <f t="shared" si="21"/>
        <v>0</v>
      </c>
      <c r="N88" s="21">
        <v>57.5</v>
      </c>
      <c r="O88" s="7">
        <f t="shared" si="22"/>
        <v>0</v>
      </c>
      <c r="P88" s="2"/>
    </row>
    <row r="89" spans="1:18">
      <c r="A89" s="14" t="s">
        <v>85</v>
      </c>
      <c r="B89" s="16" t="s">
        <v>38</v>
      </c>
      <c r="C89" s="16" t="s">
        <v>78</v>
      </c>
      <c r="D89" s="21">
        <v>654.49264889110384</v>
      </c>
      <c r="E89" s="21">
        <f t="shared" si="18"/>
        <v>354.14328261915892</v>
      </c>
      <c r="F89" s="21">
        <v>46.59</v>
      </c>
      <c r="G89" s="7">
        <f t="shared" si="19"/>
        <v>16499.535537226617</v>
      </c>
      <c r="H89" s="21">
        <v>747.5703962123099</v>
      </c>
      <c r="I89" s="21">
        <f t="shared" si="20"/>
        <v>404.50726918337318</v>
      </c>
      <c r="J89" s="21">
        <v>49.95</v>
      </c>
      <c r="K89" s="7">
        <f t="shared" si="23"/>
        <v>20205.138095709492</v>
      </c>
      <c r="L89" s="21">
        <v>210.30945676551204</v>
      </c>
      <c r="M89" s="21">
        <f t="shared" si="21"/>
        <v>113.7975827703798</v>
      </c>
      <c r="N89" s="21">
        <v>57.5</v>
      </c>
      <c r="O89" s="7">
        <f t="shared" si="22"/>
        <v>6543.3610092968383</v>
      </c>
      <c r="P89" s="2"/>
    </row>
    <row r="90" spans="1:18">
      <c r="A90" s="16" t="s">
        <v>21</v>
      </c>
      <c r="B90" s="16" t="s">
        <v>38</v>
      </c>
      <c r="C90" s="16" t="s">
        <v>77</v>
      </c>
      <c r="D90" s="21">
        <v>25.732369798155993</v>
      </c>
      <c r="E90" s="21">
        <f t="shared" si="18"/>
        <v>13.923679548317285</v>
      </c>
      <c r="F90" s="21">
        <v>46.59</v>
      </c>
      <c r="G90" s="7">
        <f t="shared" si="19"/>
        <v>648.70423015610231</v>
      </c>
      <c r="H90" s="21">
        <v>0</v>
      </c>
      <c r="I90" s="21">
        <f t="shared" si="20"/>
        <v>0</v>
      </c>
      <c r="J90" s="21">
        <v>49.95</v>
      </c>
      <c r="K90" s="7">
        <f t="shared" si="23"/>
        <v>0</v>
      </c>
      <c r="L90" s="21">
        <v>3.8598554697233989</v>
      </c>
      <c r="M90" s="21">
        <f t="shared" si="21"/>
        <v>2.0885519322475923</v>
      </c>
      <c r="N90" s="21">
        <v>57.5</v>
      </c>
      <c r="O90" s="7">
        <f t="shared" si="22"/>
        <v>120.09173610423656</v>
      </c>
      <c r="P90" s="2"/>
    </row>
    <row r="91" spans="1:18">
      <c r="D91" s="33"/>
      <c r="E91" s="33">
        <f t="shared" ref="E91:O91" si="24">SUM(E68:E90)</f>
        <v>1793.4300805487189</v>
      </c>
      <c r="F91" s="33"/>
      <c r="G91" s="44">
        <f t="shared" si="24"/>
        <v>83555.907452764804</v>
      </c>
      <c r="H91" s="33"/>
      <c r="I91" s="33">
        <f t="shared" si="24"/>
        <v>4920.8408190319251</v>
      </c>
      <c r="J91" s="33"/>
      <c r="K91" s="44">
        <f t="shared" si="24"/>
        <v>245795.99891064467</v>
      </c>
      <c r="L91" s="33"/>
      <c r="M91" s="33">
        <f t="shared" si="24"/>
        <v>1007.1406349370964</v>
      </c>
      <c r="N91" s="33"/>
      <c r="O91" s="44">
        <f t="shared" si="24"/>
        <v>57910.58650888304</v>
      </c>
    </row>
    <row r="92" spans="1:18" ht="15.75">
      <c r="A92" s="25" t="s">
        <v>104</v>
      </c>
      <c r="B92" s="25" t="s">
        <v>105</v>
      </c>
      <c r="C92" s="26">
        <v>582484.78279125004</v>
      </c>
      <c r="D92" s="26">
        <f>+C92*3</f>
        <v>1747454.3483737502</v>
      </c>
      <c r="E92" s="26"/>
      <c r="F92" s="26"/>
      <c r="G92" s="26">
        <f t="shared" ref="G92" si="25">+D92/36*M92*0.25</f>
        <v>24270.199282968752</v>
      </c>
      <c r="H92" s="26">
        <v>0</v>
      </c>
      <c r="I92" s="26"/>
      <c r="J92" s="27">
        <f t="shared" ref="J92" si="26">+D92+G92+H92</f>
        <v>1771724.5476567189</v>
      </c>
      <c r="K92" s="28" t="s">
        <v>106</v>
      </c>
      <c r="L92" s="28"/>
      <c r="M92" s="29">
        <v>2</v>
      </c>
      <c r="N92" s="30">
        <v>43101</v>
      </c>
      <c r="O92" s="30">
        <v>43236</v>
      </c>
      <c r="P92" s="31">
        <v>43236</v>
      </c>
      <c r="Q92" s="31">
        <v>43297</v>
      </c>
      <c r="R92" s="32"/>
    </row>
    <row r="93" spans="1:18" ht="15.75">
      <c r="C93" s="37"/>
      <c r="D93" s="37"/>
      <c r="E93" s="37"/>
      <c r="F93" s="37"/>
      <c r="G93" s="37"/>
      <c r="H93" s="37"/>
      <c r="I93" s="37"/>
      <c r="J93" s="38"/>
      <c r="K93" s="39"/>
      <c r="L93" s="39"/>
      <c r="M93" s="40"/>
      <c r="N93" s="41"/>
      <c r="O93" s="41"/>
      <c r="P93" s="42"/>
      <c r="Q93" s="42"/>
      <c r="R93" s="43"/>
    </row>
    <row r="94" spans="1:18" ht="15.75">
      <c r="C94" s="37"/>
      <c r="D94" s="37"/>
      <c r="F94" s="45" t="s">
        <v>112</v>
      </c>
      <c r="G94" s="45" t="s">
        <v>113</v>
      </c>
      <c r="I94" s="37"/>
      <c r="J94" s="38"/>
      <c r="K94" s="39"/>
      <c r="L94" s="39"/>
      <c r="M94" s="40"/>
      <c r="N94" s="41"/>
      <c r="O94" s="41"/>
      <c r="P94" s="42"/>
      <c r="Q94" s="42"/>
      <c r="R94" s="43"/>
    </row>
    <row r="95" spans="1:18" ht="15.75">
      <c r="C95" s="37"/>
      <c r="D95" s="37"/>
      <c r="E95" s="46">
        <v>2018</v>
      </c>
      <c r="F95" s="47">
        <f>G91+K91+O91</f>
        <v>387262.49287229253</v>
      </c>
      <c r="G95" s="47">
        <f>G92</f>
        <v>24270.199282968752</v>
      </c>
      <c r="I95" s="37"/>
      <c r="J95" s="38"/>
      <c r="K95" s="39"/>
      <c r="L95" s="39"/>
      <c r="M95" s="40"/>
      <c r="N95" s="41"/>
      <c r="O95" s="41"/>
      <c r="P95" s="42"/>
      <c r="Q95" s="42"/>
      <c r="R95" s="43"/>
    </row>
    <row r="96" spans="1:18" ht="15.75">
      <c r="C96" s="37"/>
      <c r="D96" s="37"/>
      <c r="E96" s="46">
        <v>2019</v>
      </c>
      <c r="F96" s="47">
        <f>F64+I64+L64</f>
        <v>715700.30328297091</v>
      </c>
      <c r="I96" s="37"/>
      <c r="J96" s="38"/>
      <c r="K96" s="39"/>
      <c r="L96" s="39"/>
      <c r="M96" s="40"/>
      <c r="N96" s="41"/>
      <c r="O96" s="41"/>
      <c r="P96" s="42"/>
      <c r="Q96" s="42"/>
      <c r="R96" s="43"/>
    </row>
    <row r="97" spans="1:18" ht="15.75">
      <c r="C97" s="37"/>
      <c r="D97" s="37"/>
      <c r="E97" s="46">
        <v>2020</v>
      </c>
      <c r="F97" s="47">
        <f>F64+I64+L64</f>
        <v>715700.30328297091</v>
      </c>
      <c r="I97" s="37"/>
      <c r="J97" s="38"/>
      <c r="K97" s="39"/>
      <c r="L97" s="39"/>
      <c r="M97" s="40"/>
      <c r="N97" s="41"/>
      <c r="O97" s="41"/>
      <c r="P97" s="42"/>
      <c r="Q97" s="42"/>
      <c r="R97" s="43"/>
    </row>
    <row r="98" spans="1:18" ht="15.75">
      <c r="C98" s="37"/>
      <c r="D98" s="37"/>
      <c r="E98" s="46">
        <v>2021</v>
      </c>
      <c r="F98" s="47">
        <f>F64+I64+L64</f>
        <v>715700.30328297091</v>
      </c>
      <c r="I98" s="37"/>
      <c r="J98" s="38"/>
      <c r="K98" s="39"/>
      <c r="L98" s="39"/>
      <c r="M98" s="40"/>
      <c r="N98" s="41"/>
      <c r="O98" s="41"/>
      <c r="P98" s="42"/>
      <c r="Q98" s="42"/>
      <c r="R98" s="43"/>
    </row>
    <row r="99" spans="1:18" ht="15.75">
      <c r="C99" s="37"/>
      <c r="D99" s="37"/>
      <c r="F99" s="48">
        <f>SUM(F95:F98)</f>
        <v>2534363.4027212053</v>
      </c>
      <c r="G99" s="48">
        <f>SUM(G95:G98)</f>
        <v>24270.199282968752</v>
      </c>
      <c r="H99" s="49">
        <f>F99+G99</f>
        <v>2558633.6020041741</v>
      </c>
      <c r="I99" s="37"/>
      <c r="J99" s="38"/>
      <c r="K99" s="39"/>
      <c r="L99" s="39"/>
      <c r="M99" s="40"/>
      <c r="N99" s="41"/>
      <c r="O99" s="41"/>
      <c r="P99" s="42"/>
      <c r="Q99" s="42"/>
      <c r="R99" s="43"/>
    </row>
    <row r="100" spans="1:18" ht="15.75">
      <c r="C100" s="37"/>
      <c r="D100" s="37"/>
      <c r="E100" s="37"/>
      <c r="F100" s="37"/>
      <c r="G100" s="37"/>
      <c r="H100" s="37"/>
      <c r="I100" s="37"/>
      <c r="J100" s="38"/>
      <c r="K100" s="39"/>
      <c r="L100" s="39"/>
      <c r="M100" s="40"/>
      <c r="N100" s="41"/>
      <c r="O100" s="41"/>
      <c r="P100" s="42"/>
      <c r="Q100" s="42"/>
      <c r="R100" s="43"/>
    </row>
    <row r="101" spans="1:18" ht="15.75">
      <c r="C101" s="37"/>
      <c r="D101" s="37"/>
      <c r="E101" s="37"/>
      <c r="F101" s="37"/>
      <c r="G101" s="37"/>
      <c r="H101" s="37"/>
      <c r="I101" s="37"/>
      <c r="J101" s="38"/>
      <c r="K101" s="39"/>
      <c r="L101" s="39"/>
      <c r="M101" s="40"/>
      <c r="N101" s="41"/>
      <c r="O101" s="41"/>
      <c r="P101" s="42"/>
      <c r="Q101" s="42"/>
      <c r="R101" s="43"/>
    </row>
    <row r="102" spans="1:18" ht="15.75">
      <c r="C102" s="37"/>
      <c r="D102" s="37"/>
      <c r="E102" s="37"/>
      <c r="F102" s="37"/>
      <c r="G102" s="37"/>
      <c r="H102" s="37"/>
      <c r="I102" s="37"/>
      <c r="J102" s="38"/>
      <c r="K102" s="39"/>
      <c r="L102" s="39"/>
      <c r="M102" s="40"/>
      <c r="N102" s="41"/>
      <c r="O102" s="41"/>
      <c r="P102" s="42"/>
      <c r="Q102" s="42"/>
      <c r="R102" s="43"/>
    </row>
    <row r="103" spans="1:18" ht="15.75">
      <c r="C103" s="37"/>
      <c r="D103" s="37"/>
      <c r="E103" s="37"/>
      <c r="F103" s="37"/>
      <c r="G103" s="37"/>
      <c r="H103" s="37"/>
      <c r="I103" s="37"/>
      <c r="J103" s="38"/>
      <c r="K103" s="39"/>
      <c r="L103" s="39"/>
      <c r="M103" s="40"/>
      <c r="N103" s="41"/>
      <c r="O103" s="41"/>
      <c r="P103" s="42"/>
      <c r="Q103" s="42"/>
      <c r="R103" s="43"/>
    </row>
    <row r="104" spans="1:18">
      <c r="A104" t="s">
        <v>92</v>
      </c>
    </row>
    <row r="105" spans="1:18">
      <c r="A105" s="8" t="s">
        <v>16</v>
      </c>
      <c r="B105" s="17" t="s">
        <v>23</v>
      </c>
      <c r="C105" s="8" t="s">
        <v>40</v>
      </c>
      <c r="D105" s="2"/>
      <c r="E105" s="2"/>
      <c r="F105" s="2"/>
      <c r="G105" s="7">
        <v>6000</v>
      </c>
      <c r="H105" s="2"/>
      <c r="I105" s="2"/>
      <c r="J105" s="7"/>
      <c r="K105" s="2"/>
      <c r="L105" s="2"/>
      <c r="M105" s="7"/>
      <c r="N105" s="2"/>
    </row>
    <row r="106" spans="1:18">
      <c r="A106" s="8" t="s">
        <v>16</v>
      </c>
      <c r="B106" s="17" t="s">
        <v>23</v>
      </c>
      <c r="C106" s="8" t="s">
        <v>41</v>
      </c>
      <c r="D106" s="2"/>
      <c r="E106" s="2"/>
      <c r="F106" s="2"/>
      <c r="G106" s="7">
        <v>11459.83</v>
      </c>
      <c r="H106" s="2"/>
      <c r="I106" s="2"/>
      <c r="J106" s="7"/>
      <c r="K106" s="2"/>
      <c r="L106" s="2"/>
      <c r="M106" s="7"/>
      <c r="N106" s="2"/>
    </row>
    <row r="107" spans="1:18">
      <c r="A107" s="8" t="s">
        <v>16</v>
      </c>
      <c r="B107" s="17" t="s">
        <v>23</v>
      </c>
      <c r="C107" s="8" t="s">
        <v>42</v>
      </c>
      <c r="D107" s="2"/>
      <c r="E107" s="2"/>
      <c r="F107" s="2"/>
      <c r="G107" s="7">
        <v>21244.99</v>
      </c>
      <c r="H107" s="2"/>
      <c r="I107" s="2"/>
      <c r="J107" s="7"/>
      <c r="K107" s="2"/>
      <c r="L107" s="2"/>
      <c r="M107" s="7"/>
      <c r="N107" s="2"/>
    </row>
    <row r="108" spans="1:18">
      <c r="A108" s="8" t="s">
        <v>16</v>
      </c>
      <c r="B108" s="18" t="s">
        <v>24</v>
      </c>
      <c r="C108" s="18" t="s">
        <v>43</v>
      </c>
      <c r="D108" s="2"/>
      <c r="E108" s="2"/>
      <c r="F108" s="2"/>
      <c r="G108" s="7">
        <v>60000</v>
      </c>
      <c r="H108" s="2"/>
      <c r="I108" s="2"/>
      <c r="J108" s="7"/>
      <c r="K108" s="2"/>
      <c r="L108" s="2"/>
      <c r="M108" s="7"/>
      <c r="N108" s="2"/>
    </row>
    <row r="109" spans="1:18">
      <c r="A109" s="8" t="s">
        <v>16</v>
      </c>
      <c r="B109" s="8" t="s">
        <v>81</v>
      </c>
      <c r="C109" s="18"/>
      <c r="D109" s="2"/>
      <c r="E109" s="2"/>
      <c r="F109" s="2"/>
      <c r="G109" s="7">
        <v>170000</v>
      </c>
      <c r="H109" s="2"/>
      <c r="I109" s="2"/>
      <c r="J109" s="7"/>
      <c r="K109" s="2"/>
      <c r="L109" s="2"/>
      <c r="M109" s="7"/>
      <c r="N109" s="2"/>
    </row>
    <row r="110" spans="1:18">
      <c r="A110" s="8" t="s">
        <v>16</v>
      </c>
      <c r="B110" s="8" t="s">
        <v>82</v>
      </c>
      <c r="C110" s="18"/>
      <c r="D110" s="2"/>
      <c r="E110" s="2"/>
      <c r="F110" s="2"/>
      <c r="G110" s="7">
        <v>44000</v>
      </c>
      <c r="H110" s="2"/>
      <c r="I110" s="2"/>
      <c r="J110" s="7"/>
      <c r="K110" s="2"/>
      <c r="L110" s="2"/>
      <c r="M110" s="7"/>
      <c r="N110" s="2"/>
    </row>
    <row r="111" spans="1:18">
      <c r="A111" s="8" t="s">
        <v>16</v>
      </c>
      <c r="B111" s="8" t="s">
        <v>83</v>
      </c>
      <c r="C111" s="18"/>
      <c r="D111" s="2"/>
      <c r="E111" s="2"/>
      <c r="F111" s="2"/>
      <c r="G111" s="7">
        <v>6000</v>
      </c>
      <c r="H111" s="2"/>
      <c r="I111" s="2"/>
      <c r="J111" s="7"/>
      <c r="K111" s="2"/>
      <c r="L111" s="2"/>
      <c r="M111" s="7"/>
      <c r="N111" s="2"/>
    </row>
    <row r="113" spans="1:15">
      <c r="A113" s="10" t="s">
        <v>17</v>
      </c>
      <c r="B113" s="10" t="s">
        <v>23</v>
      </c>
      <c r="C113" s="11" t="s">
        <v>44</v>
      </c>
      <c r="D113" s="2"/>
      <c r="E113" s="2"/>
      <c r="F113" s="2"/>
      <c r="G113" s="7">
        <v>20000</v>
      </c>
      <c r="H113" s="2"/>
      <c r="I113" s="2"/>
      <c r="J113" s="7"/>
      <c r="K113" s="2"/>
      <c r="L113" s="2"/>
      <c r="M113" s="7"/>
      <c r="N113" s="2"/>
    </row>
    <row r="114" spans="1:15">
      <c r="A114" s="11" t="s">
        <v>87</v>
      </c>
      <c r="B114" s="10" t="s">
        <v>25</v>
      </c>
      <c r="C114" s="10" t="s">
        <v>45</v>
      </c>
      <c r="D114" s="2"/>
      <c r="E114" s="2"/>
      <c r="F114" s="2"/>
      <c r="G114" s="7">
        <v>122345.23</v>
      </c>
      <c r="H114" s="2"/>
      <c r="I114" s="2"/>
      <c r="J114" s="7"/>
      <c r="K114" s="2"/>
      <c r="L114" s="2"/>
      <c r="M114" s="7"/>
      <c r="N114" s="2"/>
    </row>
    <row r="115" spans="1:15">
      <c r="A115" s="10" t="s">
        <v>18</v>
      </c>
      <c r="B115" s="10" t="s">
        <v>26</v>
      </c>
      <c r="C115" s="10" t="s">
        <v>46</v>
      </c>
      <c r="D115" s="2"/>
      <c r="E115" s="2"/>
      <c r="F115" s="2"/>
      <c r="G115" s="7">
        <f>28261.97/2</f>
        <v>14130.985000000001</v>
      </c>
      <c r="H115" s="2"/>
      <c r="I115" s="2"/>
      <c r="J115" s="7"/>
      <c r="K115" s="2"/>
      <c r="L115" s="2"/>
      <c r="M115" s="7"/>
      <c r="N115" s="2"/>
      <c r="O115" t="s">
        <v>91</v>
      </c>
    </row>
    <row r="116" spans="1:15">
      <c r="A116" s="10" t="s">
        <v>18</v>
      </c>
      <c r="B116" s="10" t="s">
        <v>26</v>
      </c>
      <c r="C116" s="10" t="s">
        <v>47</v>
      </c>
      <c r="D116" s="2"/>
      <c r="E116" s="2"/>
      <c r="F116" s="2"/>
      <c r="G116" s="7">
        <f>28261.97/2</f>
        <v>14130.985000000001</v>
      </c>
      <c r="H116" s="2"/>
      <c r="I116" s="2"/>
      <c r="J116" s="7"/>
      <c r="K116" s="2"/>
      <c r="L116" s="2"/>
      <c r="M116" s="7"/>
      <c r="N116" s="2"/>
    </row>
    <row r="117" spans="1:15">
      <c r="A117" s="11" t="s">
        <v>19</v>
      </c>
      <c r="B117" s="10" t="s">
        <v>27</v>
      </c>
      <c r="C117" s="10" t="s">
        <v>48</v>
      </c>
      <c r="D117" s="2"/>
      <c r="E117" s="2"/>
      <c r="F117" s="2"/>
      <c r="G117" s="7">
        <v>10841.6</v>
      </c>
      <c r="H117" s="2"/>
      <c r="I117" s="2"/>
      <c r="J117" s="7"/>
      <c r="K117" s="2"/>
      <c r="L117" s="2"/>
      <c r="M117" s="7"/>
      <c r="N117" s="2"/>
    </row>
    <row r="118" spans="1:15">
      <c r="A118" s="11" t="s">
        <v>19</v>
      </c>
      <c r="B118" s="10" t="s">
        <v>28</v>
      </c>
      <c r="C118" s="10" t="s">
        <v>49</v>
      </c>
      <c r="D118" s="2"/>
      <c r="E118" s="2"/>
      <c r="F118" s="2"/>
      <c r="G118" s="7">
        <v>10841.6</v>
      </c>
      <c r="H118" s="2"/>
      <c r="I118" s="2"/>
      <c r="J118" s="7"/>
      <c r="K118" s="2"/>
      <c r="L118" s="2"/>
      <c r="M118" s="7"/>
      <c r="N118" s="2"/>
    </row>
    <row r="119" spans="1:15">
      <c r="A119" s="12" t="s">
        <v>22</v>
      </c>
      <c r="B119" s="12"/>
      <c r="C119" s="12" t="s">
        <v>50</v>
      </c>
      <c r="D119" s="2"/>
      <c r="E119" s="2"/>
      <c r="F119" s="2"/>
      <c r="G119" s="7" t="s">
        <v>22</v>
      </c>
      <c r="H119" s="2"/>
      <c r="I119" s="2"/>
      <c r="J119" s="7"/>
      <c r="K119" s="2"/>
      <c r="L119" s="2"/>
      <c r="M119" s="7"/>
      <c r="N119" s="2"/>
    </row>
    <row r="120" spans="1:15">
      <c r="A120" s="11" t="s">
        <v>20</v>
      </c>
      <c r="B120" s="10" t="s">
        <v>29</v>
      </c>
      <c r="C120" s="11" t="s">
        <v>51</v>
      </c>
      <c r="D120" s="2"/>
      <c r="E120" s="2"/>
      <c r="F120" s="2"/>
      <c r="G120" s="7" t="s">
        <v>22</v>
      </c>
      <c r="H120" s="2"/>
      <c r="I120" s="2"/>
      <c r="J120" s="7"/>
      <c r="K120" s="2"/>
      <c r="L120" s="2"/>
      <c r="M120" s="7"/>
      <c r="N120" s="2"/>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B0169-5D05-4CA4-A7C1-34F4E61B0D7A}">
  <dimension ref="A2:J19"/>
  <sheetViews>
    <sheetView workbookViewId="0">
      <selection activeCell="A24" sqref="A24"/>
    </sheetView>
  </sheetViews>
  <sheetFormatPr defaultRowHeight="15"/>
  <cols>
    <col min="1" max="1" width="42.7109375" bestFit="1" customWidth="1"/>
    <col min="2" max="2" width="20.7109375" customWidth="1"/>
    <col min="3" max="3" width="14.85546875" bestFit="1" customWidth="1"/>
    <col min="9" max="10" width="14.28515625" bestFit="1" customWidth="1"/>
  </cols>
  <sheetData>
    <row r="2" spans="1:10">
      <c r="A2" s="281" t="s">
        <v>157</v>
      </c>
      <c r="B2" s="282"/>
    </row>
    <row r="4" spans="1:10">
      <c r="A4" s="242" t="s">
        <v>158</v>
      </c>
      <c r="B4" s="242" t="s">
        <v>333</v>
      </c>
    </row>
    <row r="5" spans="1:10">
      <c r="A5" s="243">
        <v>1211351.4669999999</v>
      </c>
      <c r="B5" s="243">
        <v>0</v>
      </c>
    </row>
    <row r="7" spans="1:10">
      <c r="A7" s="244" t="s">
        <v>159</v>
      </c>
      <c r="B7" s="245"/>
    </row>
    <row r="8" spans="1:10">
      <c r="A8" s="246" t="s">
        <v>160</v>
      </c>
      <c r="B8" s="247">
        <f>A5</f>
        <v>1211351.4669999999</v>
      </c>
      <c r="C8" s="112"/>
    </row>
    <row r="9" spans="1:10">
      <c r="A9" s="246" t="s">
        <v>329</v>
      </c>
      <c r="B9" s="247">
        <f>+ROUND((B8*0.34),2)</f>
        <v>411859.5</v>
      </c>
      <c r="C9" s="112"/>
    </row>
    <row r="10" spans="1:10">
      <c r="A10" s="246" t="s">
        <v>334</v>
      </c>
      <c r="B10" s="247">
        <f>+ROUND(((B8)*0.01),2)</f>
        <v>12113.51</v>
      </c>
      <c r="C10" s="112"/>
    </row>
    <row r="11" spans="1:10">
      <c r="A11" s="246" t="s">
        <v>333</v>
      </c>
      <c r="B11" s="247">
        <f>B5</f>
        <v>0</v>
      </c>
      <c r="C11" s="112"/>
    </row>
    <row r="12" spans="1:10">
      <c r="A12" s="248" t="s">
        <v>161</v>
      </c>
      <c r="B12" s="249">
        <f>SUM(B8:B11)</f>
        <v>1635324.477</v>
      </c>
      <c r="C12" s="112"/>
    </row>
    <row r="13" spans="1:10">
      <c r="A13" s="236"/>
      <c r="B13" s="250"/>
    </row>
    <row r="14" spans="1:10">
      <c r="A14" s="251" t="s">
        <v>162</v>
      </c>
      <c r="B14" s="252"/>
    </row>
    <row r="15" spans="1:10">
      <c r="A15" s="253" t="s">
        <v>335</v>
      </c>
      <c r="B15" s="247">
        <f>+ROUND((B12*0.15),2)</f>
        <v>245298.67</v>
      </c>
    </row>
    <row r="16" spans="1:10">
      <c r="A16" s="248" t="s">
        <v>336</v>
      </c>
      <c r="B16" s="247">
        <f>B12+B15</f>
        <v>1880623.1469999999</v>
      </c>
      <c r="I16" s="260"/>
      <c r="J16" s="260"/>
    </row>
    <row r="17" spans="1:10">
      <c r="A17" s="253" t="s">
        <v>337</v>
      </c>
      <c r="B17" s="254">
        <f>B16*10%</f>
        <v>188062.31469999999</v>
      </c>
      <c r="I17" s="260"/>
      <c r="J17" s="260"/>
    </row>
    <row r="18" spans="1:10">
      <c r="A18" s="255" t="s">
        <v>338</v>
      </c>
      <c r="B18" s="256">
        <f>ROUND((B16+B17),2)</f>
        <v>2068685.46</v>
      </c>
      <c r="I18" s="260"/>
    </row>
    <row r="19" spans="1:10">
      <c r="A19" s="255" t="s">
        <v>339</v>
      </c>
      <c r="B19" s="256">
        <v>434423.94</v>
      </c>
    </row>
  </sheetData>
  <mergeCells count="1">
    <mergeCell ref="A2:B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B7421-E07D-4FE5-8F58-A34DF751444C}">
  <dimension ref="B1:N8"/>
  <sheetViews>
    <sheetView topLeftCell="A8" zoomScale="115" zoomScaleNormal="115" workbookViewId="0">
      <selection activeCell="L3" sqref="L3"/>
    </sheetView>
  </sheetViews>
  <sheetFormatPr defaultRowHeight="15"/>
  <cols>
    <col min="2" max="2" width="19.140625" customWidth="1"/>
    <col min="3" max="3" width="15.140625" customWidth="1"/>
    <col min="5" max="5" width="19.85546875" customWidth="1"/>
    <col min="6" max="6" width="24.28515625" customWidth="1"/>
    <col min="7" max="7" width="12.5703125" customWidth="1"/>
    <col min="9" max="9" width="12.5703125" customWidth="1"/>
    <col min="10" max="10" width="12.140625" customWidth="1"/>
    <col min="11" max="11" width="12.7109375" customWidth="1"/>
    <col min="12" max="12" width="11.7109375" customWidth="1"/>
    <col min="13" max="13" width="12.5703125" customWidth="1"/>
    <col min="14" max="14" width="13" customWidth="1"/>
  </cols>
  <sheetData>
    <row r="1" spans="2:14" ht="48">
      <c r="B1" s="204" t="s">
        <v>209</v>
      </c>
      <c r="C1" s="204" t="s">
        <v>210</v>
      </c>
      <c r="D1" s="204" t="s">
        <v>211</v>
      </c>
      <c r="E1" s="204" t="s">
        <v>212</v>
      </c>
      <c r="F1" s="204" t="s">
        <v>213</v>
      </c>
      <c r="G1" s="204" t="s">
        <v>214</v>
      </c>
      <c r="H1" s="204" t="s">
        <v>215</v>
      </c>
      <c r="I1" s="204" t="s">
        <v>216</v>
      </c>
      <c r="J1" s="204" t="s">
        <v>217</v>
      </c>
      <c r="K1" s="204" t="s">
        <v>218</v>
      </c>
      <c r="L1" s="204" t="s">
        <v>219</v>
      </c>
      <c r="M1" s="204" t="s">
        <v>220</v>
      </c>
      <c r="N1" s="204" t="s">
        <v>221</v>
      </c>
    </row>
    <row r="2" spans="2:14" ht="304.5" customHeight="1">
      <c r="B2" s="205" t="s">
        <v>222</v>
      </c>
      <c r="C2" s="205" t="s">
        <v>223</v>
      </c>
      <c r="D2" s="205">
        <v>113</v>
      </c>
      <c r="E2" s="205" t="s">
        <v>224</v>
      </c>
      <c r="F2" s="205" t="s">
        <v>225</v>
      </c>
      <c r="G2" s="205" t="s">
        <v>226</v>
      </c>
      <c r="H2" s="205" t="s">
        <v>88</v>
      </c>
      <c r="I2" s="205" t="s">
        <v>227</v>
      </c>
      <c r="J2" s="205" t="s">
        <v>228</v>
      </c>
      <c r="K2" s="205" t="s">
        <v>229</v>
      </c>
      <c r="L2" s="205" t="s">
        <v>230</v>
      </c>
      <c r="M2" s="205" t="s">
        <v>231</v>
      </c>
      <c r="N2" s="205" t="s">
        <v>232</v>
      </c>
    </row>
    <row r="3" spans="2:14" ht="308.10000000000002" customHeight="1">
      <c r="B3" s="205" t="s">
        <v>222</v>
      </c>
      <c r="C3" s="205" t="s">
        <v>223</v>
      </c>
      <c r="D3" s="205">
        <v>115</v>
      </c>
      <c r="E3" s="205" t="s">
        <v>233</v>
      </c>
      <c r="F3" s="205" t="s">
        <v>234</v>
      </c>
      <c r="G3" s="205" t="s">
        <v>235</v>
      </c>
      <c r="H3" s="205" t="s">
        <v>88</v>
      </c>
      <c r="I3" s="205" t="s">
        <v>236</v>
      </c>
      <c r="J3" s="205" t="s">
        <v>237</v>
      </c>
      <c r="K3" s="205" t="s">
        <v>238</v>
      </c>
      <c r="L3" s="205" t="s">
        <v>239</v>
      </c>
      <c r="M3" s="205" t="s">
        <v>240</v>
      </c>
      <c r="N3" s="205" t="s">
        <v>232</v>
      </c>
    </row>
    <row r="4" spans="2:14" ht="299.10000000000002" customHeight="1">
      <c r="B4" s="205" t="s">
        <v>222</v>
      </c>
      <c r="C4" s="205" t="s">
        <v>223</v>
      </c>
      <c r="D4" s="205">
        <v>223</v>
      </c>
      <c r="E4" s="205" t="s">
        <v>241</v>
      </c>
      <c r="F4" s="205" t="s">
        <v>242</v>
      </c>
      <c r="G4" s="205" t="s">
        <v>243</v>
      </c>
      <c r="H4" s="205" t="s">
        <v>88</v>
      </c>
      <c r="I4" s="205" t="s">
        <v>244</v>
      </c>
      <c r="J4" s="205" t="s">
        <v>245</v>
      </c>
      <c r="K4" s="205" t="s">
        <v>246</v>
      </c>
      <c r="L4" s="205" t="s">
        <v>230</v>
      </c>
      <c r="M4" s="205" t="s">
        <v>247</v>
      </c>
      <c r="N4" s="205" t="s">
        <v>232</v>
      </c>
    </row>
    <row r="5" spans="2:14" ht="303.95" customHeight="1">
      <c r="B5" s="205" t="s">
        <v>222</v>
      </c>
      <c r="C5" s="205" t="s">
        <v>223</v>
      </c>
      <c r="D5" s="205">
        <v>319</v>
      </c>
      <c r="E5" s="205" t="s">
        <v>248</v>
      </c>
      <c r="F5" s="205" t="s">
        <v>249</v>
      </c>
      <c r="G5" s="205" t="s">
        <v>250</v>
      </c>
      <c r="H5" s="205" t="s">
        <v>88</v>
      </c>
      <c r="I5" s="205" t="s">
        <v>251</v>
      </c>
      <c r="J5" s="205" t="s">
        <v>252</v>
      </c>
      <c r="K5" s="205" t="s">
        <v>253</v>
      </c>
      <c r="L5" s="205" t="s">
        <v>254</v>
      </c>
      <c r="M5" s="205" t="s">
        <v>255</v>
      </c>
      <c r="N5" s="205" t="s">
        <v>232</v>
      </c>
    </row>
    <row r="6" spans="2:14" ht="306.60000000000002" customHeight="1">
      <c r="B6" s="205" t="s">
        <v>222</v>
      </c>
      <c r="C6" s="205" t="s">
        <v>223</v>
      </c>
      <c r="D6" s="205">
        <v>322</v>
      </c>
      <c r="E6" s="205" t="s">
        <v>256</v>
      </c>
      <c r="F6" s="205" t="s">
        <v>257</v>
      </c>
      <c r="G6" s="205" t="s">
        <v>258</v>
      </c>
      <c r="H6" s="205" t="s">
        <v>88</v>
      </c>
      <c r="I6" s="205" t="s">
        <v>259</v>
      </c>
      <c r="J6" s="205" t="s">
        <v>260</v>
      </c>
      <c r="K6" s="205" t="s">
        <v>261</v>
      </c>
      <c r="L6" s="205" t="s">
        <v>262</v>
      </c>
      <c r="M6" s="205" t="s">
        <v>263</v>
      </c>
      <c r="N6" s="205" t="s">
        <v>232</v>
      </c>
    </row>
    <row r="7" spans="2:14" ht="302.10000000000002" customHeight="1">
      <c r="B7" s="205" t="s">
        <v>222</v>
      </c>
      <c r="C7" s="205" t="s">
        <v>223</v>
      </c>
      <c r="D7" s="205">
        <v>571</v>
      </c>
      <c r="E7" s="205" t="s">
        <v>264</v>
      </c>
      <c r="F7" s="205" t="s">
        <v>265</v>
      </c>
      <c r="G7" s="205" t="s">
        <v>266</v>
      </c>
      <c r="H7" s="205" t="s">
        <v>88</v>
      </c>
      <c r="I7" s="205" t="s">
        <v>267</v>
      </c>
      <c r="J7" s="205" t="s">
        <v>268</v>
      </c>
      <c r="K7" s="205" t="s">
        <v>269</v>
      </c>
      <c r="L7" s="205" t="s">
        <v>270</v>
      </c>
      <c r="M7" s="205" t="s">
        <v>271</v>
      </c>
      <c r="N7" s="205" t="s">
        <v>232</v>
      </c>
    </row>
    <row r="8" spans="2:14" ht="305.10000000000002" customHeight="1">
      <c r="B8" s="205" t="s">
        <v>222</v>
      </c>
      <c r="C8" s="205" t="s">
        <v>223</v>
      </c>
      <c r="D8" s="205">
        <v>673</v>
      </c>
      <c r="E8" s="205" t="s">
        <v>272</v>
      </c>
      <c r="F8" s="205" t="s">
        <v>273</v>
      </c>
      <c r="G8" s="205" t="s">
        <v>274</v>
      </c>
      <c r="H8" s="205" t="s">
        <v>88</v>
      </c>
      <c r="I8" s="205" t="s">
        <v>275</v>
      </c>
      <c r="J8" s="205" t="s">
        <v>237</v>
      </c>
      <c r="K8" s="205" t="s">
        <v>276</v>
      </c>
      <c r="L8" s="205" t="s">
        <v>230</v>
      </c>
      <c r="M8" s="205" t="s">
        <v>277</v>
      </c>
      <c r="N8" s="205" t="s">
        <v>232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7</vt:i4>
      </vt:variant>
    </vt:vector>
  </HeadingPairs>
  <TitlesOfParts>
    <vt:vector size="7" baseType="lpstr">
      <vt:lpstr>Perfils</vt:lpstr>
      <vt:lpstr>Càlcul pressupost </vt:lpstr>
      <vt:lpstr>Taules IJ</vt:lpstr>
      <vt:lpstr>Taula LOT-SERV-APP</vt:lpstr>
      <vt:lpstr>Taula Estimació de dades</vt:lpstr>
      <vt:lpstr>Costos indirectes</vt:lpstr>
      <vt:lpstr>Relació de Tractaments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Clara Ripoll Sánchez</dc:creator>
  <cp:lastModifiedBy>MUÑIZ RODRIGUEZ, GUILLERMO</cp:lastModifiedBy>
  <cp:lastPrinted>2022-09-14T06:36:14Z</cp:lastPrinted>
  <dcterms:created xsi:type="dcterms:W3CDTF">2017-03-09T17:46:58Z</dcterms:created>
  <dcterms:modified xsi:type="dcterms:W3CDTF">2026-01-22T10:00:50Z</dcterms:modified>
</cp:coreProperties>
</file>