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ajbcn.sharepoint.com/sites/NouSOC/Documentos compartidos/Documentació/Documentació final Plec/"/>
    </mc:Choice>
  </mc:AlternateContent>
  <xr:revisionPtr revIDLastSave="26" documentId="8_{1176A2C2-81C6-4F00-918B-D4E3800F797D}" xr6:coauthVersionLast="47" xr6:coauthVersionMax="47" xr10:uidLastSave="{89632BA8-1AC2-46FF-8ED6-6D273E65331F}"/>
  <bookViews>
    <workbookView xWindow="57540" yWindow="-60" windowWidth="28920" windowHeight="15600" activeTab="4" xr2:uid="{00000000-000D-0000-FFFF-FFFF00000000}"/>
  </bookViews>
  <sheets>
    <sheet name="Instruccions" sheetId="4" r:id="rId1"/>
    <sheet name="01_Referència" sheetId="1" r:id="rId2"/>
    <sheet name="02_Oferta" sheetId="2" r:id="rId3"/>
    <sheet name="03_Escenari 1" sheetId="3" r:id="rId4"/>
    <sheet name="04_Escenari 2" sheetId="5" r:id="rId5"/>
    <sheet name="Resum" sheetId="6" r:id="rId6"/>
  </sheets>
  <definedNames>
    <definedName name="_xlnm._FilterDatabase" localSheetId="1" hidden="1">'01_Referència'!$A$6:$L$9</definedName>
    <definedName name="_xlnm._FilterDatabase" localSheetId="2" hidden="1">'02_Oferta'!$A$6:$M$9</definedName>
    <definedName name="_xlnm._FilterDatabase" localSheetId="3" hidden="1">'03_Escenari 1'!$A$6:$M$9</definedName>
    <definedName name="_xlnm._FilterDatabase" localSheetId="4" hidden="1">'04_Escenari 2'!$A$6:$M$9</definedName>
  </definedName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2" l="1"/>
  <c r="M8" i="2"/>
  <c r="M7" i="2"/>
  <c r="K9" i="5"/>
  <c r="L9" i="5" s="1"/>
  <c r="I9" i="5"/>
  <c r="J9" i="5" s="1"/>
  <c r="K8" i="5"/>
  <c r="L8" i="5" s="1"/>
  <c r="I8" i="5"/>
  <c r="J8" i="5" s="1"/>
  <c r="K7" i="5"/>
  <c r="L7" i="5" s="1"/>
  <c r="I7" i="5"/>
  <c r="J7" i="5" s="1"/>
  <c r="K9" i="3"/>
  <c r="I9" i="3"/>
  <c r="J9" i="3" s="1"/>
  <c r="K8" i="3"/>
  <c r="L8" i="3" s="1"/>
  <c r="I8" i="3"/>
  <c r="J8" i="3" s="1"/>
  <c r="K7" i="3"/>
  <c r="L7" i="3" s="1"/>
  <c r="I7" i="3"/>
  <c r="J7" i="3" s="1"/>
  <c r="L9" i="2"/>
  <c r="K9" i="2"/>
  <c r="J9" i="2"/>
  <c r="L8" i="2"/>
  <c r="K8" i="2"/>
  <c r="J8" i="2"/>
  <c r="L7" i="2"/>
  <c r="K7" i="2"/>
  <c r="J7" i="2"/>
  <c r="L9" i="1"/>
  <c r="K9" i="1"/>
  <c r="J9" i="1"/>
  <c r="L8" i="1"/>
  <c r="K8" i="1"/>
  <c r="J8" i="1"/>
  <c r="L7" i="1"/>
  <c r="K7" i="1"/>
  <c r="J7" i="1"/>
  <c r="L9" i="3" l="1"/>
  <c r="M9" i="3" s="1"/>
  <c r="B5" i="2"/>
  <c r="B5" i="5"/>
  <c r="C3" i="6" s="1"/>
  <c r="D5" i="5"/>
  <c r="B3" i="6" s="1"/>
  <c r="M7" i="5"/>
  <c r="M8" i="5"/>
  <c r="M9" i="5"/>
  <c r="D5" i="2"/>
  <c r="B5" i="3"/>
  <c r="C2" i="6" s="1"/>
  <c r="M7" i="3"/>
  <c r="M8" i="3"/>
  <c r="D5" i="3" l="1"/>
  <c r="B2" i="6" s="1"/>
  <c r="F5" i="5"/>
  <c r="D3" i="6" s="1"/>
  <c r="F5" i="3" l="1"/>
  <c r="D2" i="6" s="1"/>
  <c r="E2" i="6" s="1"/>
  <c r="E3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ChatGPT</author>
  </authors>
  <commentList>
    <comment ref="H7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Introducir precio ofertado. Debe ser mayor o igual a 0 y no puede superar el precio de referencia.</t>
        </r>
      </text>
    </comment>
    <comment ref="I7" authorId="0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Introducir precio ofertado. Debe ser mayor o igual a 0 y no puede superar el precio de referencia.</t>
        </r>
      </text>
    </comment>
    <comment ref="H8" authorId="0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Introducir precio ofertado. Debe ser mayor o igual a 0 y no puede superar el precio de referencia.</t>
        </r>
      </text>
    </comment>
    <comment ref="I8" authorId="0" shapeId="0" xr:uid="{00000000-0006-0000-0100-000006000000}">
      <text>
        <r>
          <rPr>
            <sz val="11"/>
            <color theme="1"/>
            <rFont val="Calibri"/>
            <family val="2"/>
            <scheme val="minor"/>
          </rPr>
          <t>Introducir precio ofertado. Debe ser mayor o igual a 0 y no puede superar el precio de referencia.</t>
        </r>
      </text>
    </comment>
    <comment ref="H9" authorId="0" shapeId="0" xr:uid="{00000000-0006-0000-0100-000008000000}">
      <text>
        <r>
          <rPr>
            <sz val="11"/>
            <color theme="1"/>
            <rFont val="Calibri"/>
            <family val="2"/>
            <scheme val="minor"/>
          </rPr>
          <t>Introducir precio ofertado. Debe ser mayor o igual a 0 y no puede superar el precio de referencia.</t>
        </r>
      </text>
    </comment>
    <comment ref="I9" authorId="0" shapeId="0" xr:uid="{00000000-0006-0000-0100-000009000000}">
      <text>
        <r>
          <rPr>
            <sz val="11"/>
            <color theme="1"/>
            <rFont val="Calibri"/>
            <family val="2"/>
            <scheme val="minor"/>
          </rPr>
          <t>Introducir precio ofertado. Debe ser mayor o igual a 0 y no puede superar el precio de referencia.</t>
        </r>
      </text>
    </comment>
  </commentList>
</comments>
</file>

<file path=xl/sharedStrings.xml><?xml version="1.0" encoding="utf-8"?>
<sst xmlns="http://schemas.openxmlformats.org/spreadsheetml/2006/main" count="161" uniqueCount="53">
  <si>
    <t>Acord Marc CROC-OSAP — Annex d’oferta econòmica</t>
  </si>
  <si>
    <t>Lot 2 — Serveis d'avaluació i validació del CROC</t>
  </si>
  <si>
    <t>Instruccions d'emplenament</t>
  </si>
  <si>
    <t>Ús del fitxer</t>
  </si>
  <si>
    <t>1. Reviseu la pestanya 01_referència, que conté els preus màxims de sortida del lot.
2. Empleneu únicament les cel·les grogues de la pestanya 02_Oferta.
3. El fitxer no permet introduir preus superiors als preus de referència.
4. Les pestanyes d’Escenaris calculen automàticament l’import aplicable segons la maduresa i les unitats.
5. Els fulls estan protegits amb contrasenya per evitar modificacions accidentals dels preus de referència, la maduresa i les unitats.
6. A la pestanya Resum, les cel·les marcades en groc són les dades que s’han de traslladar al Sobre C.</t>
  </si>
  <si>
    <t>Barcelona Innovació i Tecnologia</t>
  </si>
  <si>
    <t>Lot</t>
  </si>
  <si>
    <t>Paquet</t>
  </si>
  <si>
    <t>Funció</t>
  </si>
  <si>
    <t>Tipologia</t>
  </si>
  <si>
    <t>Capacitat</t>
  </si>
  <si>
    <t>Unitat</t>
  </si>
  <si>
    <t>Preu ref. nivell base</t>
  </si>
  <si>
    <t>Increment ref. A→B</t>
  </si>
  <si>
    <t>Increment ref. B→C</t>
  </si>
  <si>
    <t>Preu ref.</t>
  </si>
  <si>
    <t>Preu ref. B</t>
  </si>
  <si>
    <t>Preu ref. C</t>
  </si>
  <si>
    <t>L2</t>
  </si>
  <si>
    <t>P31</t>
  </si>
  <si>
    <t>Transversal</t>
  </si>
  <si>
    <t>Implantació inicial (Capítol 6)</t>
  </si>
  <si>
    <t>Avaluació i millora contínua</t>
  </si>
  <si>
    <t>usuaris interns</t>
  </si>
  <si>
    <t>Ampliació puntual (Capítol 6)</t>
  </si>
  <si>
    <t>Explotació mensual (Capítol 2)</t>
  </si>
  <si>
    <t>Full a emplenar pel licitador | Les cel·les grogues són editables i no admeten imports superiors al preu de referència.</t>
  </si>
  <si>
    <t>Pendents:</t>
  </si>
  <si>
    <t>Revisar:</t>
  </si>
  <si>
    <t>Oferta</t>
  </si>
  <si>
    <t>Oferta Increment A→B</t>
  </si>
  <si>
    <t>Oferta Increment B→C</t>
  </si>
  <si>
    <t>Preu ofert</t>
  </si>
  <si>
    <t>Preu ofert B</t>
  </si>
  <si>
    <t>Preu ofert C</t>
  </si>
  <si>
    <t>Validació</t>
  </si>
  <si>
    <t>Total oferta:</t>
  </si>
  <si>
    <t>Total referència:</t>
  </si>
  <si>
    <t>Diferència:</t>
  </si>
  <si>
    <t>Maduresa</t>
  </si>
  <si>
    <t>Unitats</t>
  </si>
  <si>
    <t>Preu ofert aplicable</t>
  </si>
  <si>
    <t>Preu referència aplicable</t>
  </si>
  <si>
    <t>diferència vs referència</t>
  </si>
  <si>
    <t>B</t>
  </si>
  <si>
    <t>Escenari 1</t>
  </si>
  <si>
    <t>Preu total referència</t>
  </si>
  <si>
    <t>Preu total ofert</t>
  </si>
  <si>
    <t>Diferència</t>
  </si>
  <si>
    <t>% Descompte</t>
  </si>
  <si>
    <t>Escenari 2</t>
  </si>
  <si>
    <t>import total oferta anual</t>
  </si>
  <si>
    <t>import total referència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</si>
</sst>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\€"/>
  </numFmts>
  <fonts count="13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2"/>
      <color rgb="FF1F2937"/>
      <name val="Calibri"/>
      <family val="2"/>
    </font>
    <font>
      <i/>
      <sz val="10"/>
      <color rgb="FF1F2937"/>
      <name val="Calibri"/>
      <family val="2"/>
    </font>
    <font>
      <b/>
      <sz val="10"/>
      <color rgb="FF1F2937"/>
      <name val="Calibri"/>
      <family val="2"/>
    </font>
    <font>
      <sz val="10"/>
      <color rgb="FF1F2937"/>
      <name val="Calibri"/>
      <family val="2"/>
    </font>
    <font>
      <b/>
      <sz val="10"/>
      <color rgb="FFFFFFFF"/>
      <name val="Calibri"/>
      <family val="2"/>
    </font>
    <font>
      <b/>
      <sz val="11"/>
      <color rgb="FF1F2937"/>
      <name val="Calibri"/>
      <family val="2"/>
    </font>
    <font>
      <b/>
      <sz val="11"/>
      <color rgb="FFE30613"/>
      <name val="Calibri"/>
      <family val="2"/>
    </font>
    <font>
      <b/>
      <sz val="11"/>
      <color rgb="FF17365D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F3F4F6"/>
      </patternFill>
    </fill>
    <fill>
      <patternFill patternType="solid">
        <fgColor rgb="FFFAFAFA"/>
      </patternFill>
    </fill>
    <fill>
      <patternFill patternType="solid">
        <fgColor rgb="FFFFF2CC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horizontal="right" vertical="top" wrapText="1"/>
    </xf>
    <xf numFmtId="0" fontId="0" fillId="5" borderId="1" xfId="0" applyFill="1" applyBorder="1" applyAlignment="1">
      <alignment vertical="top" wrapText="1"/>
    </xf>
    <xf numFmtId="164" fontId="0" fillId="5" borderId="1" xfId="0" applyNumberFormat="1" applyFill="1" applyBorder="1" applyAlignment="1">
      <alignment horizontal="right" vertical="top" wrapText="1"/>
    </xf>
    <xf numFmtId="0" fontId="8" fillId="0" borderId="0" xfId="0" applyFont="1" applyAlignment="1">
      <alignment horizontal="center"/>
    </xf>
    <xf numFmtId="164" fontId="0" fillId="6" borderId="1" xfId="0" applyNumberFormat="1" applyFill="1" applyBorder="1" applyAlignment="1" applyProtection="1">
      <alignment horizontal="right" vertical="top" wrapText="1"/>
      <protection locked="0"/>
    </xf>
    <xf numFmtId="0" fontId="0" fillId="0" borderId="1" xfId="0" applyBorder="1" applyAlignment="1">
      <alignment horizontal="center" vertical="top"/>
    </xf>
    <xf numFmtId="0" fontId="0" fillId="5" borderId="1" xfId="0" applyFill="1" applyBorder="1" applyAlignment="1">
      <alignment horizontal="center" vertical="top"/>
    </xf>
    <xf numFmtId="164" fontId="9" fillId="0" borderId="0" xfId="0" applyNumberFormat="1" applyFont="1"/>
    <xf numFmtId="164" fontId="8" fillId="0" borderId="0" xfId="0" applyNumberFormat="1" applyFont="1"/>
    <xf numFmtId="0" fontId="0" fillId="3" borderId="1" xfId="0" applyFill="1" applyBorder="1" applyAlignment="1">
      <alignment horizontal="center" vertical="top"/>
    </xf>
    <xf numFmtId="0" fontId="10" fillId="2" borderId="0" xfId="0" applyFont="1" applyFill="1"/>
    <xf numFmtId="0" fontId="11" fillId="0" borderId="0" xfId="0" applyFont="1" applyAlignment="1">
      <alignment vertical="top" wrapText="1"/>
    </xf>
    <xf numFmtId="0" fontId="9" fillId="0" borderId="0" xfId="0" applyFont="1"/>
    <xf numFmtId="0" fontId="7" fillId="0" borderId="0" xfId="0" applyFont="1" applyAlignment="1">
      <alignment wrapText="1"/>
    </xf>
    <xf numFmtId="0" fontId="0" fillId="0" borderId="0" xfId="0" applyAlignment="1">
      <alignment horizontal="center"/>
    </xf>
    <xf numFmtId="44" fontId="0" fillId="0" borderId="0" xfId="1" applyFont="1" applyProtection="1"/>
    <xf numFmtId="164" fontId="0" fillId="6" borderId="1" xfId="0" applyNumberFormat="1" applyFill="1" applyBorder="1" applyAlignment="1">
      <alignment horizontal="right" vertical="top" wrapText="1"/>
    </xf>
    <xf numFmtId="9" fontId="0" fillId="0" borderId="0" xfId="2" applyFont="1" applyProtection="1"/>
    <xf numFmtId="0" fontId="2" fillId="3" borderId="0" xfId="0" applyFont="1" applyFill="1" applyAlignment="1">
      <alignment horizontal="left" vertical="center"/>
    </xf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1">
    <dxf>
      <fill>
        <patternFill patternType="solid">
          <f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72C26293-80AC-4F78-AA74-E04C6E6738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666875" cy="3429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5" x14ac:dyDescent="0.25"/>
  <cols>
    <col min="1" max="1" width="110" customWidth="1"/>
    <col min="2" max="2" width="28" customWidth="1"/>
  </cols>
  <sheetData>
    <row r="1" spans="1:14" ht="27.95" customHeight="1" x14ac:dyDescent="0.25">
      <c r="D1" s="26" t="s">
        <v>0</v>
      </c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1.95" customHeight="1" x14ac:dyDescent="0.25">
      <c r="D2" s="24" t="s">
        <v>1</v>
      </c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36" customHeight="1" x14ac:dyDescent="0.25">
      <c r="A3" s="1"/>
      <c r="B3" s="2"/>
      <c r="D3" s="27" t="s">
        <v>2</v>
      </c>
      <c r="E3" s="25"/>
      <c r="F3" s="25"/>
      <c r="G3" s="25"/>
      <c r="H3" s="25"/>
      <c r="I3" s="25"/>
      <c r="J3" s="25"/>
      <c r="K3" s="25"/>
      <c r="L3" s="25"/>
      <c r="M3" s="25"/>
      <c r="N3" s="25"/>
    </row>
    <row r="6" spans="1:14" x14ac:dyDescent="0.25">
      <c r="A6" s="16" t="s">
        <v>3</v>
      </c>
    </row>
    <row r="7" spans="1:14" ht="120" customHeight="1" x14ac:dyDescent="0.25">
      <c r="A7" s="17" t="s">
        <v>4</v>
      </c>
    </row>
    <row r="9" spans="1:14" x14ac:dyDescent="0.25">
      <c r="A9" s="3"/>
      <c r="B9" s="19"/>
    </row>
  </sheetData>
  <sheetProtection algorithmName="SHA-512" hashValue="SdPguEWKZyHc4HHMV104sMJeR5NmIxaCAAPzJvl0ObYpF3Bq1+cAjRwDl92ycLJsbTzwGgZSv/u9er6pgFeriQ==" saltValue="juNRcg8Gg0RNXeQPRsZoVQ==" spinCount="100000" sheet="1" objects="1" scenarios="1" selectLockedCells="1" selectUnlockedCells="1"/>
  <mergeCells count="3">
    <mergeCell ref="D2:N2"/>
    <mergeCell ref="D1:N1"/>
    <mergeCell ref="D3:N3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workbookViewId="0">
      <pane ySplit="6" topLeftCell="A7" activePane="bottomLeft" state="frozen"/>
      <selection pane="bottomLeft" activeCell="E6" sqref="E6"/>
    </sheetView>
  </sheetViews>
  <sheetFormatPr defaultRowHeight="15" x14ac:dyDescent="0.25"/>
  <cols>
    <col min="1" max="1" width="9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customWidth="1"/>
    <col min="8" max="9" width="18" hidden="1" customWidth="1"/>
    <col min="10" max="10" width="18" customWidth="1"/>
    <col min="11" max="12" width="18" hidden="1" customWidth="1"/>
    <col min="13" max="13" width="18" customWidth="1"/>
    <col min="14" max="14" width="34" customWidth="1"/>
  </cols>
  <sheetData>
    <row r="1" spans="1:14" ht="27.95" customHeight="1" x14ac:dyDescent="0.25">
      <c r="D1" s="26" t="s">
        <v>0</v>
      </c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1.95" customHeight="1" x14ac:dyDescent="0.25">
      <c r="D2" s="24" t="s">
        <v>1</v>
      </c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36" customHeight="1" x14ac:dyDescent="0.25">
      <c r="A3" s="1"/>
      <c r="B3" s="2"/>
      <c r="D3" s="27" t="s">
        <v>5</v>
      </c>
      <c r="E3" s="25"/>
      <c r="F3" s="25"/>
      <c r="G3" s="25"/>
      <c r="H3" s="25"/>
      <c r="I3" s="25"/>
      <c r="J3" s="25"/>
      <c r="K3" s="25"/>
      <c r="L3" s="25"/>
      <c r="M3" s="25"/>
      <c r="N3" s="25"/>
    </row>
    <row r="5" spans="1:14" x14ac:dyDescent="0.25">
      <c r="A5" s="3"/>
      <c r="B5" s="18"/>
    </row>
    <row r="6" spans="1:14" ht="44.1" customHeight="1" x14ac:dyDescent="0.25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17</v>
      </c>
    </row>
    <row r="7" spans="1:14" x14ac:dyDescent="0.25">
      <c r="A7" s="5" t="s">
        <v>18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6">
        <v>1.47</v>
      </c>
      <c r="H7" s="6">
        <v>0</v>
      </c>
      <c r="I7" s="6">
        <v>0</v>
      </c>
      <c r="J7" s="6">
        <f>G7</f>
        <v>1.47</v>
      </c>
      <c r="K7" s="6">
        <f>G7+H7</f>
        <v>1.47</v>
      </c>
      <c r="L7" s="6">
        <f>G7+H7+I7</f>
        <v>1.47</v>
      </c>
    </row>
    <row r="8" spans="1:14" x14ac:dyDescent="0.25">
      <c r="A8" s="7" t="s">
        <v>18</v>
      </c>
      <c r="B8" s="7" t="s">
        <v>19</v>
      </c>
      <c r="C8" s="7" t="s">
        <v>20</v>
      </c>
      <c r="D8" s="7" t="s">
        <v>24</v>
      </c>
      <c r="E8" s="7" t="s">
        <v>22</v>
      </c>
      <c r="F8" s="7" t="s">
        <v>23</v>
      </c>
      <c r="G8" s="8">
        <v>0.61</v>
      </c>
      <c r="H8" s="8">
        <v>0</v>
      </c>
      <c r="I8" s="8">
        <v>0</v>
      </c>
      <c r="J8" s="8">
        <f>G8</f>
        <v>0.61</v>
      </c>
      <c r="K8" s="8">
        <f>G8+H8</f>
        <v>0.61</v>
      </c>
      <c r="L8" s="8">
        <f>G8+H8+I8</f>
        <v>0.61</v>
      </c>
    </row>
    <row r="9" spans="1:14" x14ac:dyDescent="0.25">
      <c r="A9" s="5" t="s">
        <v>18</v>
      </c>
      <c r="B9" s="5" t="s">
        <v>19</v>
      </c>
      <c r="C9" s="5" t="s">
        <v>20</v>
      </c>
      <c r="D9" s="5" t="s">
        <v>25</v>
      </c>
      <c r="E9" s="5" t="s">
        <v>22</v>
      </c>
      <c r="F9" s="5" t="s">
        <v>23</v>
      </c>
      <c r="G9" s="6">
        <v>0.67</v>
      </c>
      <c r="H9" s="6">
        <v>0</v>
      </c>
      <c r="I9" s="6">
        <v>0</v>
      </c>
      <c r="J9" s="6">
        <f>G9</f>
        <v>0.67</v>
      </c>
      <c r="K9" s="6">
        <f>G9+H9</f>
        <v>0.67</v>
      </c>
      <c r="L9" s="6">
        <f>G9+H9+I9</f>
        <v>0.67</v>
      </c>
    </row>
  </sheetData>
  <sheetProtection algorithmName="SHA-512" hashValue="4AYyx5g3vtWXdZdy+lRMzuZWV0DuHMK6VmL05HspYW+ZPX4hgmbtB068dTAp5YG6vpAu0y9Zt1MdEz0d8tj9mA==" saltValue="pQI2PEb2Wc3NHgSDF3wNLw==" spinCount="100000" sheet="1" objects="1" scenarios="1" selectLockedCells="1" selectUnlockedCells="1"/>
  <mergeCells count="3">
    <mergeCell ref="D2:N2"/>
    <mergeCell ref="D1:N1"/>
    <mergeCell ref="D3:N3"/>
  </mergeCells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workbookViewId="0">
      <pane ySplit="6" topLeftCell="A7" activePane="bottomLeft" state="frozen"/>
      <selection pane="bottomLeft" activeCell="G9" sqref="G9"/>
    </sheetView>
  </sheetViews>
  <sheetFormatPr defaultRowHeight="15" x14ac:dyDescent="0.25"/>
  <cols>
    <col min="1" max="1" width="9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customWidth="1"/>
    <col min="8" max="9" width="18" hidden="1" customWidth="1"/>
    <col min="10" max="10" width="18" customWidth="1"/>
    <col min="11" max="12" width="18" hidden="1" customWidth="1"/>
    <col min="13" max="13" width="18" customWidth="1"/>
    <col min="14" max="14" width="34" customWidth="1"/>
  </cols>
  <sheetData>
    <row r="1" spans="1:14" ht="27.95" customHeight="1" x14ac:dyDescent="0.25">
      <c r="D1" s="26" t="s">
        <v>0</v>
      </c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1.95" customHeight="1" x14ac:dyDescent="0.25">
      <c r="D2" s="24" t="s">
        <v>1</v>
      </c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36" customHeight="1" x14ac:dyDescent="0.25">
      <c r="A3" s="1"/>
      <c r="B3" s="2"/>
      <c r="D3" s="27" t="s">
        <v>26</v>
      </c>
      <c r="E3" s="25"/>
      <c r="F3" s="25"/>
      <c r="G3" s="25"/>
      <c r="H3" s="25"/>
      <c r="I3" s="25"/>
      <c r="J3" s="25"/>
      <c r="K3" s="25"/>
      <c r="L3" s="25"/>
      <c r="M3" s="25"/>
      <c r="N3" s="25"/>
    </row>
    <row r="5" spans="1:14" x14ac:dyDescent="0.25">
      <c r="A5" s="3" t="s">
        <v>27</v>
      </c>
      <c r="B5" s="9">
        <f>COUNTIF(M7:M9,"Pendent")</f>
        <v>3</v>
      </c>
      <c r="C5" s="3" t="s">
        <v>28</v>
      </c>
      <c r="D5" s="9">
        <f>COUNTIF(M7:M9,"Revisar")</f>
        <v>0</v>
      </c>
    </row>
    <row r="6" spans="1:14" ht="44.1" customHeight="1" x14ac:dyDescent="0.25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29</v>
      </c>
      <c r="H6" s="4" t="s">
        <v>30</v>
      </c>
      <c r="I6" s="4" t="s">
        <v>31</v>
      </c>
      <c r="J6" s="4" t="s">
        <v>32</v>
      </c>
      <c r="K6" s="4" t="s">
        <v>33</v>
      </c>
      <c r="L6" s="4" t="s">
        <v>34</v>
      </c>
      <c r="M6" s="4" t="s">
        <v>35</v>
      </c>
    </row>
    <row r="7" spans="1:14" x14ac:dyDescent="0.25">
      <c r="A7" s="5" t="s">
        <v>18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10"/>
      <c r="H7" s="10">
        <v>0</v>
      </c>
      <c r="I7" s="10">
        <v>0</v>
      </c>
      <c r="J7" s="6">
        <f>G7</f>
        <v>0</v>
      </c>
      <c r="K7" s="6">
        <f>G7+H7</f>
        <v>0</v>
      </c>
      <c r="L7" s="6">
        <f>G7+H7+I7</f>
        <v>0</v>
      </c>
      <c r="M7" s="11" t="str">
        <f>IF(OR(G7="",H7="",I7=""),"Pendent",IF(AND(G7&lt;='01_Referència'!G7,H7&lt;='01_Referència'!H7,I7&lt;='01_Referència'!I7),"OK","Revisar"))</f>
        <v>Pendent</v>
      </c>
    </row>
    <row r="8" spans="1:14" x14ac:dyDescent="0.25">
      <c r="A8" s="7" t="s">
        <v>18</v>
      </c>
      <c r="B8" s="7" t="s">
        <v>19</v>
      </c>
      <c r="C8" s="7" t="s">
        <v>20</v>
      </c>
      <c r="D8" s="7" t="s">
        <v>24</v>
      </c>
      <c r="E8" s="7" t="s">
        <v>22</v>
      </c>
      <c r="F8" s="7" t="s">
        <v>23</v>
      </c>
      <c r="G8" s="10"/>
      <c r="H8" s="10">
        <v>0</v>
      </c>
      <c r="I8" s="10">
        <v>0</v>
      </c>
      <c r="J8" s="8">
        <f>G8</f>
        <v>0</v>
      </c>
      <c r="K8" s="8">
        <f>G8+H8</f>
        <v>0</v>
      </c>
      <c r="L8" s="8">
        <f>G8+H8+I8</f>
        <v>0</v>
      </c>
      <c r="M8" s="12" t="str">
        <f>IF(OR(G8="",H8="",I8=""),"Pendent",IF(AND(G8&lt;='01_Referència'!G8,H8&lt;='01_Referència'!H8,I8&lt;='01_Referència'!I8),"OK","Revisar"))</f>
        <v>Pendent</v>
      </c>
    </row>
    <row r="9" spans="1:14" x14ac:dyDescent="0.25">
      <c r="A9" s="5" t="s">
        <v>18</v>
      </c>
      <c r="B9" s="5" t="s">
        <v>19</v>
      </c>
      <c r="C9" s="5" t="s">
        <v>20</v>
      </c>
      <c r="D9" s="5" t="s">
        <v>25</v>
      </c>
      <c r="E9" s="5" t="s">
        <v>22</v>
      </c>
      <c r="F9" s="5" t="s">
        <v>23</v>
      </c>
      <c r="G9" s="10"/>
      <c r="H9" s="10">
        <v>0</v>
      </c>
      <c r="I9" s="10">
        <v>0</v>
      </c>
      <c r="J9" s="6">
        <f>G9</f>
        <v>0</v>
      </c>
      <c r="K9" s="6">
        <f>G9+H9</f>
        <v>0</v>
      </c>
      <c r="L9" s="6">
        <f>G9+H9+I9</f>
        <v>0</v>
      </c>
      <c r="M9" s="11" t="str">
        <f>IF(OR(G9="",H9="",I9=""),"Pendent",IF(AND(G9&lt;='01_Referència'!G9,H9&lt;='01_Referència'!H9,I9&lt;='01_Referència'!I9),"OK","Revisar"))</f>
        <v>Pendent</v>
      </c>
    </row>
  </sheetData>
  <sheetProtection algorithmName="SHA-512" hashValue="jYuJ/5IyaqFgUffoh4wOjOjgJzO1GmfsSLevadvVkPwlKHXLh7mgFlnpguxVUPGjepJQCd95B/XTllFwka94Ag==" saltValue="oyg7nubtPM5DKnoesBWYGA==" spinCount="100000" sheet="1" objects="1" scenarios="1" selectLockedCells="1"/>
  <mergeCells count="3">
    <mergeCell ref="D2:N2"/>
    <mergeCell ref="D1:N1"/>
    <mergeCell ref="D3:N3"/>
  </mergeCells>
  <pageMargins left="0.75" right="0.75" top="1" bottom="1" header="0.5" footer="0.5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100-000001000000}">
            <xm:f>AND(G7&lt;&gt;"",G7&gt;'01_Referència'!G7)</xm:f>
            <x14:dxf>
              <fill>
                <patternFill patternType="solid">
                  <fgColor rgb="FFFFC7CE"/>
                </patternFill>
              </fill>
            </x14:dxf>
          </x14:cfRule>
          <xm:sqref>G7:I9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custom" allowBlank="1" showInputMessage="1" showErrorMessage="1" errorTitle="Precio no permitido" error="El importe ofertado debe ser mayor o igual a 0 y no puede superar el precio de referencia de la misma fila." promptTitle="Precio ofertado" prompt="Introduzca un importe igual o inferior al precio de referencia." xr:uid="{00000000-0002-0000-0100-000000000000}">
          <x14:formula1>
            <xm:f>OR(H7="",AND(ISNUMBER(H7),H7&gt;=0,H7&lt;='01_Referència'!H7))</xm:f>
          </x14:formula1>
          <xm:sqref>H7:I9</xm:sqref>
        </x14:dataValidation>
        <x14:dataValidation type="custom" allowBlank="1" showInputMessage="1" showErrorMessage="1" errorTitle="Preu no permès" error="L’import ofert ha de ser superior o igual a 0 i no pot superar el preu de referència de la mateixa fila." promptTitle="Preu Ofert" prompt="Introduïu un import igual o inferior al preu de referència." xr:uid="{3980B601-628E-4B46-BC3D-EAD656B6B6CC}">
          <x14:formula1>
            <xm:f>OR(G7="",AND(ISNUMBER(G7),G7&gt;=0,G7&lt;='01_Referència'!G7))</xm:f>
          </x14:formula1>
          <xm:sqref>G7:G9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topLeftCell="D1" workbookViewId="0">
      <pane ySplit="6" topLeftCell="A7" activePane="bottomLeft" state="frozen"/>
      <selection pane="bottomLeft" activeCell="D4" sqref="D4"/>
    </sheetView>
  </sheetViews>
  <sheetFormatPr defaultRowHeight="15" x14ac:dyDescent="0.25"/>
  <cols>
    <col min="1" max="1" width="11.28515625" bestFit="1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hidden="1" customWidth="1"/>
    <col min="8" max="13" width="18" customWidth="1"/>
    <col min="14" max="14" width="34" customWidth="1"/>
  </cols>
  <sheetData>
    <row r="1" spans="1:14" ht="27.95" customHeight="1" x14ac:dyDescent="0.25">
      <c r="D1" s="26" t="s">
        <v>0</v>
      </c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1.95" customHeight="1" x14ac:dyDescent="0.25">
      <c r="D2" s="24" t="s">
        <v>1</v>
      </c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36" customHeight="1" x14ac:dyDescent="0.25">
      <c r="A3" s="1"/>
      <c r="B3" s="2"/>
      <c r="D3" s="27" t="s">
        <v>5</v>
      </c>
      <c r="E3" s="25"/>
      <c r="F3" s="25"/>
      <c r="G3" s="25"/>
      <c r="H3" s="25"/>
      <c r="I3" s="25"/>
      <c r="J3" s="25"/>
      <c r="K3" s="25"/>
      <c r="L3" s="25"/>
      <c r="M3" s="25"/>
      <c r="N3" s="25"/>
    </row>
    <row r="5" spans="1:14" x14ac:dyDescent="0.25">
      <c r="A5" s="3" t="s">
        <v>36</v>
      </c>
      <c r="B5" s="13">
        <f>SUM(J7:J9)</f>
        <v>0</v>
      </c>
      <c r="C5" s="3" t="s">
        <v>37</v>
      </c>
      <c r="D5" s="13">
        <f>SUM(L7:L9)</f>
        <v>152160</v>
      </c>
      <c r="E5" s="3" t="s">
        <v>38</v>
      </c>
      <c r="F5" s="14">
        <f>D5-B5</f>
        <v>152160</v>
      </c>
    </row>
    <row r="6" spans="1:14" ht="44.1" customHeight="1" x14ac:dyDescent="0.25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39</v>
      </c>
      <c r="H6" s="4" t="s">
        <v>40</v>
      </c>
      <c r="I6" s="4" t="s">
        <v>41</v>
      </c>
      <c r="J6" s="4" t="s">
        <v>51</v>
      </c>
      <c r="K6" s="4" t="s">
        <v>42</v>
      </c>
      <c r="L6" s="4" t="s">
        <v>52</v>
      </c>
      <c r="M6" s="4" t="s">
        <v>43</v>
      </c>
    </row>
    <row r="7" spans="1:14" x14ac:dyDescent="0.25">
      <c r="A7" s="5" t="s">
        <v>18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15" t="s">
        <v>44</v>
      </c>
      <c r="H7" s="15">
        <v>16000</v>
      </c>
      <c r="I7" s="6">
        <f>IF(G7="A",'02_Oferta'!G7,IF(G7="B",'02_Oferta'!G7+'02_Oferta'!H7,IF(G7="C",'02_Oferta'!G7+'02_Oferta'!H7+'02_Oferta'!I7,0)))</f>
        <v>0</v>
      </c>
      <c r="J7" s="6">
        <f>IF($D7="Explotación mensual (Capítulo 2)",I7*H7*12,I7*H7)</f>
        <v>0</v>
      </c>
      <c r="K7" s="6">
        <f>IF(G7="A",'01_Referència'!G7,IF(G7="B",'01_Referència'!G7+'01_Referència'!H7,IF(G7="C",'01_Referència'!G7+'01_Referència'!H7+'01_Referència'!I7,0)))</f>
        <v>1.47</v>
      </c>
      <c r="L7" s="6">
        <f>IF($D7="Explotació mensual (Capítol 2)",K7*H7*12,K7*H7)</f>
        <v>23520</v>
      </c>
      <c r="M7" s="6">
        <f>L7-J7</f>
        <v>23520</v>
      </c>
    </row>
    <row r="8" spans="1:14" x14ac:dyDescent="0.25">
      <c r="A8" s="7" t="s">
        <v>18</v>
      </c>
      <c r="B8" s="7" t="s">
        <v>19</v>
      </c>
      <c r="C8" s="7" t="s">
        <v>20</v>
      </c>
      <c r="D8" s="7" t="s">
        <v>24</v>
      </c>
      <c r="E8" s="7" t="s">
        <v>22</v>
      </c>
      <c r="F8" s="7" t="s">
        <v>23</v>
      </c>
      <c r="G8" s="15" t="s">
        <v>44</v>
      </c>
      <c r="H8" s="15">
        <v>0</v>
      </c>
      <c r="I8" s="8">
        <f>IF(G8="A",'02_Oferta'!G8,IF(G8="B",'02_Oferta'!G8+'02_Oferta'!H8,IF(G8="C",'02_Oferta'!G8+'02_Oferta'!H8+'02_Oferta'!I8,0)))</f>
        <v>0</v>
      </c>
      <c r="J8" s="8">
        <f>IF($D8="Explotación mensual (Capítulo 2)",I8*H8*12,I8*H8)</f>
        <v>0</v>
      </c>
      <c r="K8" s="8">
        <f>IF(G8="A",'01_Referència'!G8,IF(G8="B",'01_Referència'!G8+'01_Referència'!H8,IF(G8="C",'01_Referència'!G8+'01_Referència'!H8+'01_Referència'!I8,0)))</f>
        <v>0.61</v>
      </c>
      <c r="L8" s="8">
        <f>IF($D8="Explotació mensual (Capítol 2)",K8*H8*12,K8*H8)</f>
        <v>0</v>
      </c>
      <c r="M8" s="8">
        <f>L8-J8</f>
        <v>0</v>
      </c>
    </row>
    <row r="9" spans="1:14" x14ac:dyDescent="0.25">
      <c r="A9" s="5" t="s">
        <v>18</v>
      </c>
      <c r="B9" s="5" t="s">
        <v>19</v>
      </c>
      <c r="C9" s="5" t="s">
        <v>20</v>
      </c>
      <c r="D9" s="5" t="s">
        <v>25</v>
      </c>
      <c r="E9" s="5" t="s">
        <v>22</v>
      </c>
      <c r="F9" s="5" t="s">
        <v>23</v>
      </c>
      <c r="G9" s="15" t="s">
        <v>44</v>
      </c>
      <c r="H9" s="15">
        <v>16000</v>
      </c>
      <c r="I9" s="6">
        <f>IF(G9="A",'02_Oferta'!G9,IF(G9="B",'02_Oferta'!G9+'02_Oferta'!H9,IF(G9="C",'02_Oferta'!G9+'02_Oferta'!H9+'02_Oferta'!I9,0)))</f>
        <v>0</v>
      </c>
      <c r="J9" s="6">
        <f>IF($D9="Explotación mensual (Capítulo 2)",I9*H9*12,I9*H9)*12</f>
        <v>0</v>
      </c>
      <c r="K9" s="6">
        <f>IF(G9="A",'01_Referència'!G9,IF(G9="B",'01_Referència'!G9+'01_Referència'!H9,IF(G9="C",'01_Referència'!G9+'01_Referència'!H9+'01_Referència'!I9,0)))</f>
        <v>0.67</v>
      </c>
      <c r="L9" s="6">
        <f>IF($D9="Explotació mensual (Capítol 2)",K9*H9*12,K9*H9)</f>
        <v>128640</v>
      </c>
      <c r="M9" s="6">
        <f>L9-J9</f>
        <v>128640</v>
      </c>
    </row>
  </sheetData>
  <sheetProtection algorithmName="SHA-512" hashValue="LS0aivEihAEOEme7yrBk1O0NH4/mPqWI/n57X74FOWquh/820HqZnhCF3104/ff9Uz4CwucsQybqrUpSvPaNTw==" saltValue="R+dWPmS5AjUyclLRFfE76g==" spinCount="100000" sheet="1" objects="1" scenarios="1" selectLockedCells="1" selectUnlockedCells="1"/>
  <mergeCells count="3">
    <mergeCell ref="D2:N2"/>
    <mergeCell ref="D1:N1"/>
    <mergeCell ref="D3:N3"/>
  </mergeCell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81B95-F4D9-41CA-AF81-2B9713307794}">
  <dimension ref="A1:N9"/>
  <sheetViews>
    <sheetView tabSelected="1" topLeftCell="D1" workbookViewId="0">
      <pane ySplit="6" topLeftCell="A7" activePane="bottomLeft" state="frozen"/>
      <selection pane="bottomLeft" activeCell="L7" sqref="L7"/>
    </sheetView>
  </sheetViews>
  <sheetFormatPr defaultRowHeight="15" x14ac:dyDescent="0.25"/>
  <cols>
    <col min="1" max="1" width="11.28515625" bestFit="1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hidden="1" customWidth="1"/>
    <col min="8" max="13" width="18" customWidth="1"/>
    <col min="14" max="14" width="34" customWidth="1"/>
  </cols>
  <sheetData>
    <row r="1" spans="1:14" ht="27.95" customHeight="1" x14ac:dyDescent="0.25">
      <c r="D1" s="26" t="s">
        <v>0</v>
      </c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1.95" customHeight="1" x14ac:dyDescent="0.25">
      <c r="D2" s="24" t="s">
        <v>1</v>
      </c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36" customHeight="1" x14ac:dyDescent="0.25">
      <c r="A3" s="1"/>
      <c r="B3" s="2"/>
      <c r="D3" s="27" t="s">
        <v>5</v>
      </c>
      <c r="E3" s="25"/>
      <c r="F3" s="25"/>
      <c r="G3" s="25"/>
      <c r="H3" s="25"/>
      <c r="I3" s="25"/>
      <c r="J3" s="25"/>
      <c r="K3" s="25"/>
      <c r="L3" s="25"/>
      <c r="M3" s="25"/>
      <c r="N3" s="25"/>
    </row>
    <row r="5" spans="1:14" x14ac:dyDescent="0.25">
      <c r="A5" s="3" t="s">
        <v>36</v>
      </c>
      <c r="B5" s="13">
        <f>SUM(J7:J9)</f>
        <v>0</v>
      </c>
      <c r="C5" s="3" t="s">
        <v>37</v>
      </c>
      <c r="D5" s="13">
        <f>SUM(L7:L9)</f>
        <v>145280</v>
      </c>
      <c r="E5" s="3" t="s">
        <v>38</v>
      </c>
      <c r="F5" s="14">
        <f>D5-B5</f>
        <v>145280</v>
      </c>
    </row>
    <row r="6" spans="1:14" ht="44.1" customHeight="1" x14ac:dyDescent="0.25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39</v>
      </c>
      <c r="H6" s="4" t="s">
        <v>40</v>
      </c>
      <c r="I6" s="4" t="s">
        <v>41</v>
      </c>
      <c r="J6" s="4" t="s">
        <v>51</v>
      </c>
      <c r="K6" s="4" t="s">
        <v>42</v>
      </c>
      <c r="L6" s="4" t="s">
        <v>52</v>
      </c>
      <c r="M6" s="4" t="s">
        <v>43</v>
      </c>
    </row>
    <row r="7" spans="1:14" x14ac:dyDescent="0.25">
      <c r="A7" s="5" t="s">
        <v>18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15" t="s">
        <v>44</v>
      </c>
      <c r="H7" s="15">
        <v>8000</v>
      </c>
      <c r="I7" s="6">
        <f>IF(G7="A",'02_Oferta'!G7,IF(G7="B",'02_Oferta'!G7+'02_Oferta'!H7,IF(G7="C",'02_Oferta'!G7+'02_Oferta'!H7+'02_Oferta'!I7,0)))</f>
        <v>0</v>
      </c>
      <c r="J7" s="6">
        <f>IF($D7="Explotación mensual (Capítulo 2)",I7*H7*12,I7*H7)</f>
        <v>0</v>
      </c>
      <c r="K7" s="6">
        <f>IF(G7="A",'01_Referència'!G7,IF(G7="B",'01_Referència'!G7+'01_Referència'!H7,IF(G7="C",'01_Referència'!G7+'01_Referència'!H7+'01_Referència'!I7,0)))</f>
        <v>1.47</v>
      </c>
      <c r="L7" s="6">
        <f>IF($D7="Explotació mensual (Capítol 2)",K7*H7*12,K7*H7)</f>
        <v>11760</v>
      </c>
      <c r="M7" s="6">
        <f>L7-J7</f>
        <v>11760</v>
      </c>
    </row>
    <row r="8" spans="1:14" x14ac:dyDescent="0.25">
      <c r="A8" s="7" t="s">
        <v>18</v>
      </c>
      <c r="B8" s="7" t="s">
        <v>19</v>
      </c>
      <c r="C8" s="7" t="s">
        <v>20</v>
      </c>
      <c r="D8" s="7" t="s">
        <v>24</v>
      </c>
      <c r="E8" s="7" t="s">
        <v>22</v>
      </c>
      <c r="F8" s="7" t="s">
        <v>23</v>
      </c>
      <c r="G8" s="15" t="s">
        <v>44</v>
      </c>
      <c r="H8" s="15">
        <v>8000</v>
      </c>
      <c r="I8" s="8">
        <f>IF(G8="A",'02_Oferta'!G8,IF(G8="B",'02_Oferta'!G8+'02_Oferta'!H8,IF(G8="C",'02_Oferta'!G8+'02_Oferta'!H8+'02_Oferta'!I8,0)))</f>
        <v>0</v>
      </c>
      <c r="J8" s="8">
        <f>IF($D8="Explotación mensual (Capítulo 2)",I8*H8*12,I8*H8)</f>
        <v>0</v>
      </c>
      <c r="K8" s="8">
        <f>IF(G8="A",'01_Referència'!G8,IF(G8="B",'01_Referència'!G8+'01_Referència'!H8,IF(G8="C",'01_Referència'!G8+'01_Referència'!H8+'01_Referència'!I8,0)))</f>
        <v>0.61</v>
      </c>
      <c r="L8" s="8">
        <f>IF($D8="Explotació mensual (Capítol 2)",K8*H8*12,K8*H8)</f>
        <v>4880</v>
      </c>
      <c r="M8" s="8">
        <f>L8-J8</f>
        <v>4880</v>
      </c>
    </row>
    <row r="9" spans="1:14" x14ac:dyDescent="0.25">
      <c r="A9" s="5" t="s">
        <v>18</v>
      </c>
      <c r="B9" s="5" t="s">
        <v>19</v>
      </c>
      <c r="C9" s="5" t="s">
        <v>20</v>
      </c>
      <c r="D9" s="5" t="s">
        <v>25</v>
      </c>
      <c r="E9" s="5" t="s">
        <v>22</v>
      </c>
      <c r="F9" s="5" t="s">
        <v>23</v>
      </c>
      <c r="G9" s="15" t="s">
        <v>44</v>
      </c>
      <c r="H9" s="15">
        <v>16000</v>
      </c>
      <c r="I9" s="6">
        <f>IF(G9="A",'02_Oferta'!G9,IF(G9="B",'02_Oferta'!G9+'02_Oferta'!H9,IF(G9="C",'02_Oferta'!G9+'02_Oferta'!H9+'02_Oferta'!I9,0)))</f>
        <v>0</v>
      </c>
      <c r="J9" s="6">
        <f>IF($D9="Explotación mensual (Capítulo 2)",I9*H9*12,I9*H9)*12</f>
        <v>0</v>
      </c>
      <c r="K9" s="6">
        <f>IF(G9="A",'01_Referència'!G9,IF(G9="B",'01_Referència'!G9+'01_Referència'!H9,IF(G9="C",'01_Referència'!G9+'01_Referència'!H9+'01_Referència'!I9,0)))</f>
        <v>0.67</v>
      </c>
      <c r="L9" s="6">
        <f>IF($D9="Explotació mensual (Capítol 2)",K9*H9*12,K9*H9)</f>
        <v>128640</v>
      </c>
      <c r="M9" s="6">
        <f>L9-J9</f>
        <v>128640</v>
      </c>
    </row>
  </sheetData>
  <sheetProtection algorithmName="SHA-512" hashValue="4ACDbgBy9jCb05bI/yfNnX/muVZwzHocy+wkDAbAdl5r4lwjJl4tlQrUDOYSZGrR/W4JKXJDFNsAVz0yCrvSlg==" saltValue="r7WoNlF564USrReWoa2cIA==" spinCount="100000" sheet="1" objects="1" scenarios="1" selectLockedCells="1" selectUnlockedCells="1"/>
  <mergeCells count="3">
    <mergeCell ref="D1:N1"/>
    <mergeCell ref="D2:N2"/>
    <mergeCell ref="D3:N3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8C796-D7C5-449E-A562-5C75A24F4C6E}">
  <sheetPr codeName="Full7"/>
  <dimension ref="A1:E3"/>
  <sheetViews>
    <sheetView zoomScale="145" zoomScaleNormal="145" workbookViewId="0">
      <selection activeCell="E3" sqref="E3"/>
    </sheetView>
  </sheetViews>
  <sheetFormatPr defaultColWidth="25" defaultRowHeight="15" x14ac:dyDescent="0.25"/>
  <sheetData>
    <row r="1" spans="1:5" x14ac:dyDescent="0.25">
      <c r="A1" s="4" t="s">
        <v>45</v>
      </c>
      <c r="B1" s="4" t="s">
        <v>46</v>
      </c>
      <c r="C1" s="4" t="s">
        <v>47</v>
      </c>
      <c r="D1" s="4" t="s">
        <v>48</v>
      </c>
      <c r="E1" s="4" t="s">
        <v>49</v>
      </c>
    </row>
    <row r="2" spans="1:5" x14ac:dyDescent="0.25">
      <c r="A2" s="20" t="s">
        <v>45</v>
      </c>
      <c r="B2" s="21">
        <f>'03_Escenari 1'!D5</f>
        <v>152160</v>
      </c>
      <c r="C2" s="22">
        <f>'03_Escenari 1'!B5</f>
        <v>0</v>
      </c>
      <c r="D2" s="21">
        <f>'03_Escenari 1'!F5</f>
        <v>152160</v>
      </c>
      <c r="E2" s="23">
        <f>D2/B2</f>
        <v>1</v>
      </c>
    </row>
    <row r="3" spans="1:5" x14ac:dyDescent="0.25">
      <c r="A3" s="20" t="s">
        <v>50</v>
      </c>
      <c r="B3" s="21">
        <f>'04_Escenari 2'!D5</f>
        <v>145280</v>
      </c>
      <c r="C3" s="22">
        <f>'04_Escenari 2'!B5</f>
        <v>0</v>
      </c>
      <c r="D3" s="21">
        <f>'04_Escenari 2'!F5</f>
        <v>145280</v>
      </c>
      <c r="E3" s="23">
        <f t="shared" ref="E3" si="0">D3/B3</f>
        <v>1</v>
      </c>
    </row>
  </sheetData>
  <sheetProtection algorithmName="SHA-512" hashValue="QRJdEBwVGtm+piI6hEoucyPWJuW9ZuDo4LsULfzpA4BB/CNy4z6o0uBjrYQq7sYBm6DJTL1s+ijbNsQDc9ffew==" saltValue="k5LyBrrTTms3bO7wyHK8pw==" spinCount="100000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2BDA1ECDA1B144286ADCD96451C7A27" ma:contentTypeVersion="3" ma:contentTypeDescription="Crear nuevo documento." ma:contentTypeScope="" ma:versionID="1f2607e4306522945b61cf20efc720f9">
  <xsd:schema xmlns:xsd="http://www.w3.org/2001/XMLSchema" xmlns:xs="http://www.w3.org/2001/XMLSchema" xmlns:p="http://schemas.microsoft.com/office/2006/metadata/properties" xmlns:ns2="a9065290-e9f1-4c67-81bf-e9d950ee8d31" targetNamespace="http://schemas.microsoft.com/office/2006/metadata/properties" ma:root="true" ma:fieldsID="270bad1e57b936b6eec972c64fecef25" ns2:_="">
    <xsd:import namespace="a9065290-e9f1-4c67-81bf-e9d950ee8d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65290-e9f1-4c67-81bf-e9d950ee8d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A782FE-1686-45FE-BF93-4A7676BFB2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065290-e9f1-4c67-81bf-e9d950ee8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29B611-EF6A-43B5-BF1A-39C090EC84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041F73-B6A4-44E5-BF0E-F6AC8787FF83}">
  <ds:schemaRefs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9065290-e9f1-4c67-81bf-e9d950ee8d31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Instruccions</vt:lpstr>
      <vt:lpstr>01_Referència</vt:lpstr>
      <vt:lpstr>02_Oferta</vt:lpstr>
      <vt:lpstr>03_Escenari 1</vt:lpstr>
      <vt:lpstr>04_Escenari 2</vt:lpstr>
      <vt:lpstr>Resum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Oferta económica Lote 2 — Servicios de evaluación y validación del CROC CROC-OSAP</dc:title>
  <dc:subject/>
  <dc:creator>ChatGPT</dc:creator>
  <cp:keywords/>
  <dc:description/>
  <cp:lastModifiedBy>LOPEZ PORTERO, JORGE VICENTE</cp:lastModifiedBy>
  <cp:revision/>
  <dcterms:created xsi:type="dcterms:W3CDTF">2026-05-21T14:57:39Z</dcterms:created>
  <dcterms:modified xsi:type="dcterms:W3CDTF">2026-07-09T13:45:30Z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0x01010092BDA1ECDA1B144286ADCD96451C7A27</vt:lpwstr>
  </property>
</Properties>
</file>