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gdp/Documents compartits/02_PVE/LP2203 - Puntos carga vehiculos eléctricos/02_PLG/02_PLG/04_ANX/"/>
    </mc:Choice>
  </mc:AlternateContent>
  <xr:revisionPtr revIDLastSave="112" documentId="8_{86373E49-9157-4C91-9FC8-B57F5AD681CF}" xr6:coauthVersionLast="47" xr6:coauthVersionMax="47" xr10:uidLastSave="{85A5679E-A69D-44AF-BB27-2B940B5274C0}"/>
  <bookViews>
    <workbookView xWindow="-103" yWindow="-103" windowWidth="16663" windowHeight="8863" xr2:uid="{3409540A-C3C6-4944-A209-913E23F50047}"/>
  </bookViews>
  <sheets>
    <sheet name="oferta" sheetId="2" r:id="rId1"/>
  </sheets>
  <externalReferences>
    <externalReference r:id="rId2"/>
  </externalReferences>
  <definedNames>
    <definedName name="_xlnm.Print_Area" localSheetId="0">oferta!$A$1:$G$51</definedName>
    <definedName name="COST_cast">#REF!</definedName>
    <definedName name="TIP_INST_cat" localSheetId="0">[1]CAT!$J$29:$J$37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2" l="1"/>
  <c r="G38" i="2"/>
  <c r="G37" i="2"/>
  <c r="G21" i="2"/>
  <c r="G20" i="2"/>
  <c r="G34" i="2"/>
  <c r="G33" i="2"/>
  <c r="G24" i="2"/>
  <c r="G23" i="2" s="1"/>
  <c r="G27" i="2"/>
  <c r="G26" i="2" s="1"/>
  <c r="G30" i="2"/>
  <c r="G29" i="2" s="1"/>
  <c r="G19" i="2"/>
  <c r="G14" i="2"/>
  <c r="G15" i="2"/>
  <c r="G16" i="2"/>
  <c r="G17" i="2"/>
  <c r="G18" i="2"/>
  <c r="G13" i="2"/>
  <c r="G9" i="2"/>
  <c r="G10" i="2"/>
  <c r="G32" i="2" l="1"/>
  <c r="G8" i="2"/>
  <c r="G12" i="2"/>
  <c r="G40" i="2" l="1"/>
  <c r="G42" i="2" s="1"/>
  <c r="G41" i="2" l="1"/>
  <c r="G43" i="2" s="1"/>
  <c r="G44" i="2" s="1"/>
  <c r="G45" i="2" s="1"/>
</calcChain>
</file>

<file path=xl/sharedStrings.xml><?xml version="1.0" encoding="utf-8"?>
<sst xmlns="http://schemas.openxmlformats.org/spreadsheetml/2006/main" count="89" uniqueCount="73">
  <si>
    <t>ID</t>
  </si>
  <si>
    <t>DESCRIPCIÓ</t>
  </si>
  <si>
    <t>UNITAT</t>
  </si>
  <si>
    <t>Qt</t>
  </si>
  <si>
    <t>PREU UNITARI</t>
  </si>
  <si>
    <t>TOTAL</t>
  </si>
  <si>
    <t>CAP 1</t>
  </si>
  <si>
    <t>1-1</t>
  </si>
  <si>
    <t>2-1</t>
  </si>
  <si>
    <t>u</t>
  </si>
  <si>
    <t>CAP 2</t>
  </si>
  <si>
    <t>MATERIAL ELECTRICO</t>
  </si>
  <si>
    <t>2-2</t>
  </si>
  <si>
    <t>2-3</t>
  </si>
  <si>
    <t>2-4</t>
  </si>
  <si>
    <t>2-5</t>
  </si>
  <si>
    <t>2-6</t>
  </si>
  <si>
    <t>2-7</t>
  </si>
  <si>
    <t>2-8</t>
  </si>
  <si>
    <t>CAP 3</t>
  </si>
  <si>
    <t>MITJANS D'ELEVACIÓ</t>
  </si>
  <si>
    <t>3-1</t>
  </si>
  <si>
    <t>CAP 4</t>
  </si>
  <si>
    <t>INGENIERIA</t>
  </si>
  <si>
    <t>4-1</t>
  </si>
  <si>
    <t>CAP 5</t>
  </si>
  <si>
    <t>SEGURIDAD Y SALUD</t>
  </si>
  <si>
    <t>5-1</t>
  </si>
  <si>
    <t>TERSA</t>
  </si>
  <si>
    <t>m</t>
  </si>
  <si>
    <t>Cable de fibra òtpica per a la comunicació dels punts de càrrega</t>
  </si>
  <si>
    <t>Plataforma elevadora per a la col·locació de la safata i el cablejat</t>
  </si>
  <si>
    <t>Projecte As-built i legalització</t>
  </si>
  <si>
    <t>Seguretat i salut</t>
  </si>
  <si>
    <t>DESPESES GENERALS</t>
  </si>
  <si>
    <t>BENEFICI INDUSTRIAL</t>
  </si>
  <si>
    <t>PEM</t>
  </si>
  <si>
    <t>DG</t>
  </si>
  <si>
    <t>BI</t>
  </si>
  <si>
    <t>PRESSUPOST EXECUCIÓ MATERIAL</t>
  </si>
  <si>
    <t>PEC</t>
  </si>
  <si>
    <t>IVA</t>
  </si>
  <si>
    <t>IMPOST SOBRE EL VALOR AFEGIT</t>
  </si>
  <si>
    <t>PRESSUPOST D'EXECUCIÓ PER CONTRACTA</t>
  </si>
  <si>
    <t>PRESSUPOST D'EXECUCIÓ PER CONTRACTA AMB IVA</t>
  </si>
  <si>
    <t>INSTAL·LACIÓ 4 PUNTS DE CÀRREGA TERSA</t>
  </si>
  <si>
    <t>Subministre i muntatge d'armari en el exterior per la colocació de les preses del cargador PdC4. S'inclou la adaptació de la tanca exterior i treballs d'obra civil per fer la rasa.</t>
  </si>
  <si>
    <t>NOTES:</t>
  </si>
  <si>
    <t>- En els preus no s'inclou l'IVA (21%).</t>
  </si>
  <si>
    <t>CAP 6</t>
  </si>
  <si>
    <t>Subministrament, instal·lació i muntatge de Conductor unipolar de coure nu de 1x35mm² de secció instal·lat en presa de terra per a safata metàl·lica.
Totalment instal·lat fins i tot accessoris per a connexió i estesa d'aquest</t>
  </si>
  <si>
    <t>Cable elèctric Cu 0'6-1 kV tipus RZ1-K (AS) per l'alimentació del PdC 2 de 44kw</t>
  </si>
  <si>
    <t>Cable elèctric Cu 0'6-1 kV tipus RZ1-K (AS) per l'alimentació del PdC 3 de 44 kw</t>
  </si>
  <si>
    <t>Cable elèctric Cu 0'6-1 kV tipus RZ1-K (AS) per l'alimentació del PdC 4 de 44 kw</t>
  </si>
  <si>
    <t>Cable elèctric Cu 0'6-1 kV tipus RZ1-K (AS) per l'alimentació del PdC 1 de 44 kw</t>
  </si>
  <si>
    <t>EQUIPOS CARGA ELECTRICA OPCIÓ AMB CABLE</t>
  </si>
  <si>
    <t>Subministre i muntatge subquadre de proteccions 
- S'ha valorat quadre segons esquema electric IP-55 amb protecció tipo "tejadillo" per la seva protecció de l'aigua.
- S'ha valorat nova sortida per l'equip de càrrega existent i protecció de sobretensió.</t>
  </si>
  <si>
    <t>1-2</t>
  </si>
  <si>
    <t>6-1</t>
  </si>
  <si>
    <t>6-2</t>
  </si>
  <si>
    <t>CAIXA EXTERIOR I TERRES</t>
  </si>
  <si>
    <t>2-9</t>
  </si>
  <si>
    <t>Desconnexió, desmuntatge i transport al abocador del actual quadre de protecció per deixar l'espai lliure per la col·locació del nou Quadre dels Sqde</t>
  </si>
  <si>
    <t>Cable elèctric Cu 0'6-1 kV tipus RZ1-K (AS) per l'alimentació del punt de càrrega existent</t>
  </si>
  <si>
    <t xml:space="preserve">Safata de reixeta amb acabat HR d'alta resistencia a la corrosió salina (IEC 61537) amb tapa de dimensions 60x200 mm 
</t>
  </si>
  <si>
    <t>CAP 7</t>
  </si>
  <si>
    <t>Plataforma de gestió</t>
  </si>
  <si>
    <t>7-1</t>
  </si>
  <si>
    <t>7-2</t>
  </si>
  <si>
    <t>Gestió de la plataforma instal·lada durant un periòde de 3 anys des de la seva implementació</t>
  </si>
  <si>
    <t>Implementació d'una plataforma de gestió per als 5 punts de càrrega segons especificacions</t>
  </si>
  <si>
    <t xml:space="preserve">Subministre i muntatge punt de càrrega Circutor URBAN o similar amb cable (2 preses de càrrega)
</t>
  </si>
  <si>
    <t xml:space="preserve">Subministre i muntatge punt de càrrega Poste Circutor URBAN o similar amb cable (2 preses de càrrega)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</si>
</sst>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8" tint="0.39997558519241921"/>
      <name val="Calibri"/>
      <family val="2"/>
      <scheme val="minor"/>
    </font>
    <font>
      <sz val="10"/>
      <color theme="8" tint="0.3999755851924192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</cellStyleXfs>
  <cellXfs count="64">
    <xf numFmtId="0" fontId="0" fillId="0" borderId="0" xfId="0"/>
    <xf numFmtId="0" fontId="4" fillId="0" borderId="0" xfId="0" applyFont="1"/>
    <xf numFmtId="4" fontId="4" fillId="0" borderId="0" xfId="0" applyNumberFormat="1" applyFont="1" applyAlignment="1">
      <alignment horizontal="left" vertical="top" wrapText="1"/>
    </xf>
    <xf numFmtId="4" fontId="4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 applyProtection="1">
      <alignment vertical="top"/>
      <protection locked="0"/>
    </xf>
    <xf numFmtId="0" fontId="0" fillId="0" borderId="0" xfId="0" applyAlignment="1">
      <alignment horizontal="center"/>
    </xf>
    <xf numFmtId="0" fontId="10" fillId="0" borderId="0" xfId="0" applyFont="1" applyAlignment="1" applyProtection="1">
      <alignment vertical="top"/>
      <protection locked="0"/>
    </xf>
    <xf numFmtId="164" fontId="7" fillId="0" borderId="0" xfId="0" applyNumberFormat="1" applyFont="1"/>
    <xf numFmtId="164" fontId="7" fillId="0" borderId="0" xfId="1" applyNumberFormat="1" applyFont="1"/>
    <xf numFmtId="164" fontId="7" fillId="0" borderId="1" xfId="0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/>
    </xf>
    <xf numFmtId="164" fontId="0" fillId="0" borderId="0" xfId="0" applyNumberFormat="1"/>
    <xf numFmtId="164" fontId="0" fillId="0" borderId="0" xfId="1" applyNumberFormat="1" applyFont="1"/>
    <xf numFmtId="0" fontId="11" fillId="0" borderId="0" xfId="0" applyFont="1"/>
    <xf numFmtId="164" fontId="11" fillId="0" borderId="0" xfId="0" applyNumberFormat="1" applyFont="1"/>
    <xf numFmtId="164" fontId="11" fillId="0" borderId="0" xfId="1" applyNumberFormat="1" applyFont="1"/>
    <xf numFmtId="0" fontId="12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164" fontId="13" fillId="0" borderId="0" xfId="0" applyNumberFormat="1" applyFont="1"/>
    <xf numFmtId="0" fontId="12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14" fontId="15" fillId="0" borderId="0" xfId="0" applyNumberFormat="1" applyFont="1" applyAlignment="1">
      <alignment horizontal="center" vertical="center" wrapText="1"/>
    </xf>
    <xf numFmtId="14" fontId="15" fillId="0" borderId="0" xfId="0" applyNumberFormat="1" applyFont="1" applyAlignment="1">
      <alignment horizontal="left" vertical="center"/>
    </xf>
    <xf numFmtId="164" fontId="4" fillId="0" borderId="0" xfId="1" applyNumberFormat="1" applyFont="1" applyAlignment="1">
      <alignment horizontal="right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164" fontId="4" fillId="0" borderId="0" xfId="0" applyNumberFormat="1" applyFont="1" applyAlignment="1">
      <alignment vertical="top" wrapText="1"/>
    </xf>
    <xf numFmtId="164" fontId="6" fillId="0" borderId="0" xfId="1" applyNumberFormat="1" applyFont="1" applyAlignment="1">
      <alignment vertical="top" wrapText="1"/>
    </xf>
    <xf numFmtId="0" fontId="7" fillId="2" borderId="0" xfId="0" applyFont="1" applyFill="1" applyAlignment="1">
      <alignment vertical="top" wrapText="1"/>
    </xf>
    <xf numFmtId="3" fontId="7" fillId="2" borderId="0" xfId="0" applyNumberFormat="1" applyFont="1" applyFill="1" applyAlignment="1">
      <alignment vertical="top" wrapText="1"/>
    </xf>
    <xf numFmtId="164" fontId="7" fillId="2" borderId="0" xfId="0" applyNumberFormat="1" applyFont="1" applyFill="1" applyAlignment="1">
      <alignment vertical="top" wrapText="1"/>
    </xf>
    <xf numFmtId="164" fontId="8" fillId="2" borderId="0" xfId="1" applyNumberFormat="1" applyFont="1" applyFill="1" applyAlignment="1">
      <alignment horizontal="right" vertical="top" wrapText="1"/>
    </xf>
    <xf numFmtId="49" fontId="4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164" fontId="3" fillId="0" borderId="0" xfId="0" applyNumberFormat="1" applyFont="1" applyAlignment="1">
      <alignment vertical="top" wrapText="1"/>
    </xf>
    <xf numFmtId="164" fontId="5" fillId="0" borderId="0" xfId="1" applyNumberFormat="1" applyFont="1" applyAlignment="1">
      <alignment vertical="top" wrapText="1"/>
    </xf>
    <xf numFmtId="0" fontId="0" fillId="2" borderId="0" xfId="0" applyFill="1" applyAlignment="1">
      <alignment horizontal="center" vertical="top" wrapText="1"/>
    </xf>
    <xf numFmtId="0" fontId="2" fillId="2" borderId="0" xfId="0" applyFont="1" applyFill="1" applyAlignment="1">
      <alignment vertical="top" wrapText="1"/>
    </xf>
    <xf numFmtId="164" fontId="2" fillId="2" borderId="0" xfId="0" applyNumberFormat="1" applyFont="1" applyFill="1" applyAlignment="1">
      <alignment vertical="top" wrapText="1"/>
    </xf>
    <xf numFmtId="164" fontId="2" fillId="2" borderId="0" xfId="1" applyNumberFormat="1" applyFont="1" applyFill="1" applyAlignment="1">
      <alignment vertical="top" wrapText="1"/>
    </xf>
    <xf numFmtId="0" fontId="0" fillId="2" borderId="0" xfId="0" applyFill="1" applyAlignment="1">
      <alignment vertical="top" wrapText="1"/>
    </xf>
    <xf numFmtId="164" fontId="1" fillId="2" borderId="0" xfId="1" applyNumberFormat="1" applyFont="1" applyFill="1" applyAlignment="1">
      <alignment vertical="top" wrapText="1"/>
    </xf>
    <xf numFmtId="164" fontId="2" fillId="2" borderId="0" xfId="2" applyNumberFormat="1" applyFont="1" applyFill="1" applyAlignment="1">
      <alignment vertical="top" wrapText="1"/>
    </xf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164" fontId="0" fillId="0" borderId="0" xfId="1" applyNumberFormat="1" applyFont="1" applyAlignment="1">
      <alignment vertical="top"/>
    </xf>
    <xf numFmtId="9" fontId="2" fillId="2" borderId="0" xfId="2" applyFont="1" applyFill="1" applyAlignment="1">
      <alignment vertical="top" wrapText="1"/>
    </xf>
    <xf numFmtId="9" fontId="1" fillId="2" borderId="0" xfId="2" applyFont="1" applyFill="1" applyAlignment="1">
      <alignment vertical="top" wrapText="1"/>
    </xf>
    <xf numFmtId="0" fontId="16" fillId="0" borderId="0" xfId="0" applyFont="1" applyAlignment="1" applyProtection="1">
      <alignment horizontal="right" vertical="center"/>
      <protection locked="0"/>
    </xf>
    <xf numFmtId="49" fontId="16" fillId="0" borderId="0" xfId="0" applyNumberFormat="1" applyFont="1" applyAlignment="1" applyProtection="1">
      <alignment horizontal="justify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49" fontId="16" fillId="0" borderId="0" xfId="0" applyNumberFormat="1" applyFont="1" applyAlignment="1" applyProtection="1">
      <alignment vertical="center"/>
      <protection locked="0"/>
    </xf>
    <xf numFmtId="49" fontId="16" fillId="0" borderId="0" xfId="0" applyNumberFormat="1" applyFont="1" applyAlignment="1">
      <alignment vertical="center"/>
    </xf>
    <xf numFmtId="4" fontId="17" fillId="0" borderId="0" xfId="0" applyNumberFormat="1" applyFont="1" applyAlignment="1">
      <alignment horizontal="left" vertical="top" wrapText="1"/>
    </xf>
    <xf numFmtId="3" fontId="17" fillId="2" borderId="0" xfId="0" applyNumberFormat="1" applyFont="1" applyFill="1" applyAlignment="1">
      <alignment vertical="top" wrapText="1"/>
    </xf>
  </cellXfs>
  <cellStyles count="4">
    <cellStyle name="Moneda" xfId="1" builtinId="4"/>
    <cellStyle name="Normal" xfId="0" builtinId="0"/>
    <cellStyle name="Normal 2" xfId="3" xr:uid="{7F947795-ACA4-43E2-9B9B-B3E4192D708F}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OFERTA_v4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"/>
      <sheetName val="CONC A LA BAIXA"/>
      <sheetName val="PREUS HORA"/>
    </sheetNames>
    <sheetDataSet>
      <sheetData sheetId="0">
        <row r="29">
          <cell r="J29" t="str">
            <v>ELÈCTRIQUES</v>
          </cell>
        </row>
        <row r="30">
          <cell r="J30" t="str">
            <v>MECÀNIQUES</v>
          </cell>
        </row>
        <row r="31">
          <cell r="J31" t="str">
            <v>CLIMA</v>
          </cell>
        </row>
        <row r="32">
          <cell r="J32" t="str">
            <v>O.CIVIL</v>
          </cell>
        </row>
        <row r="33">
          <cell r="J33" t="str">
            <v>RENOVABLES</v>
          </cell>
        </row>
        <row r="34">
          <cell r="J34" t="str">
            <v>Ajudes paleteria</v>
          </cell>
        </row>
        <row r="35">
          <cell r="J35" t="str">
            <v>Control Qualitat</v>
          </cell>
        </row>
        <row r="36">
          <cell r="J36" t="str">
            <v>Seguretat i Salut</v>
          </cell>
        </row>
        <row r="37">
          <cell r="J37" t="str">
            <v>Legalitzacions</v>
          </cell>
        </row>
      </sheetData>
      <sheetData sheetId="1">
        <row r="47">
          <cell r="R47" t="str">
            <v>ELECTRICAS</v>
          </cell>
        </row>
      </sheetData>
      <sheetData sheetId="2">
        <row r="1">
          <cell r="B1" t="str">
            <v>ANY</v>
          </cell>
        </row>
      </sheetData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ci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C5AE8-01D8-4D87-B6F6-50CB3828E93C}">
  <sheetPr>
    <pageSetUpPr fitToPage="1"/>
  </sheetPr>
  <dimension ref="A1:K65"/>
  <sheetViews>
    <sheetView tabSelected="1" zoomScaleNormal="100" workbookViewId="0">
      <selection activeCell="C11" sqref="C11"/>
    </sheetView>
  </sheetViews>
  <sheetFormatPr defaultColWidth="11.07421875" defaultRowHeight="14.6" x14ac:dyDescent="0.4"/>
  <cols>
    <col min="1" max="1" width="3" customWidth="1"/>
    <col min="2" max="2" width="17.69140625" customWidth="1"/>
    <col min="3" max="3" width="63.07421875" bestFit="1" customWidth="1"/>
    <col min="4" max="4" width="7" bestFit="1" customWidth="1"/>
    <col min="5" max="5" width="10.3046875" bestFit="1" customWidth="1"/>
    <col min="6" max="6" width="12.69140625" style="17" customWidth="1"/>
    <col min="7" max="7" width="17.07421875" style="18" customWidth="1"/>
  </cols>
  <sheetData>
    <row r="1" spans="1:11" x14ac:dyDescent="0.4">
      <c r="A1" s="1"/>
      <c r="B1" s="19"/>
      <c r="C1" s="19"/>
      <c r="D1" s="19"/>
      <c r="E1" s="19"/>
      <c r="F1" s="20"/>
      <c r="G1" s="21"/>
      <c r="H1" s="10"/>
      <c r="I1" s="10"/>
      <c r="J1" s="10"/>
      <c r="K1" s="10"/>
    </row>
    <row r="2" spans="1:11" x14ac:dyDescent="0.4">
      <c r="A2" s="1"/>
      <c r="B2" s="30"/>
      <c r="C2" s="28" t="s">
        <v>28</v>
      </c>
      <c r="D2" s="19"/>
      <c r="E2" s="19"/>
      <c r="F2" s="29"/>
      <c r="G2" s="21"/>
      <c r="H2" s="10"/>
      <c r="I2" s="10"/>
      <c r="J2" s="11"/>
      <c r="K2" s="10"/>
    </row>
    <row r="3" spans="1:11" x14ac:dyDescent="0.4">
      <c r="A3" s="1"/>
      <c r="B3" s="24"/>
      <c r="C3" s="22" t="s">
        <v>45</v>
      </c>
      <c r="D3" s="24"/>
      <c r="E3" s="25"/>
      <c r="F3" s="26"/>
      <c r="G3" s="23"/>
      <c r="H3" s="10"/>
      <c r="I3" s="10"/>
      <c r="K3" s="10"/>
    </row>
    <row r="4" spans="1:11" x14ac:dyDescent="0.4">
      <c r="A4" s="1"/>
      <c r="B4" s="24"/>
      <c r="C4" s="25"/>
      <c r="D4" s="24"/>
      <c r="E4" s="27"/>
      <c r="F4" s="27"/>
      <c r="G4" s="27"/>
      <c r="H4" s="10"/>
      <c r="I4" s="10"/>
      <c r="J4" s="10"/>
      <c r="K4" s="10"/>
    </row>
    <row r="5" spans="1:11" x14ac:dyDescent="0.4">
      <c r="A5" s="1"/>
      <c r="B5" s="4"/>
      <c r="C5" s="5"/>
      <c r="D5" s="6"/>
      <c r="E5" s="6"/>
      <c r="F5" s="13"/>
      <c r="G5" s="14"/>
      <c r="H5" s="10"/>
      <c r="I5" s="10"/>
      <c r="J5" s="10"/>
      <c r="K5" s="10"/>
    </row>
    <row r="6" spans="1:11" x14ac:dyDescent="0.4">
      <c r="A6" s="1"/>
      <c r="B6" s="7" t="s">
        <v>0</v>
      </c>
      <c r="C6" s="8" t="s">
        <v>1</v>
      </c>
      <c r="D6" s="7" t="s">
        <v>2</v>
      </c>
      <c r="E6" s="7" t="s">
        <v>3</v>
      </c>
      <c r="F6" s="15" t="s">
        <v>4</v>
      </c>
      <c r="G6" s="16" t="s">
        <v>5</v>
      </c>
      <c r="H6" s="12"/>
      <c r="I6" s="12"/>
      <c r="J6" s="12"/>
      <c r="K6" s="12"/>
    </row>
    <row r="7" spans="1:11" x14ac:dyDescent="0.4">
      <c r="A7" s="1"/>
      <c r="B7" s="32"/>
      <c r="C7" s="33"/>
      <c r="D7" s="33"/>
      <c r="E7" s="32"/>
      <c r="F7" s="34"/>
      <c r="G7" s="35"/>
      <c r="H7" s="10"/>
      <c r="I7" s="10"/>
      <c r="J7" s="10"/>
      <c r="K7" s="10"/>
    </row>
    <row r="8" spans="1:11" x14ac:dyDescent="0.4">
      <c r="A8" s="1"/>
      <c r="B8" s="36" t="s">
        <v>6</v>
      </c>
      <c r="C8" s="63" t="s">
        <v>55</v>
      </c>
      <c r="D8" s="36"/>
      <c r="E8" s="36"/>
      <c r="F8" s="38"/>
      <c r="G8" s="39">
        <f>SUM(G9:G10)</f>
        <v>14491.420000000002</v>
      </c>
    </row>
    <row r="9" spans="1:11" ht="38.6" x14ac:dyDescent="0.4">
      <c r="A9" s="1"/>
      <c r="B9" s="40" t="s">
        <v>7</v>
      </c>
      <c r="C9" s="62" t="s">
        <v>71</v>
      </c>
      <c r="D9" s="3" t="s">
        <v>9</v>
      </c>
      <c r="E9" s="3">
        <v>1</v>
      </c>
      <c r="F9" s="31">
        <v>3314.29</v>
      </c>
      <c r="G9" s="31">
        <f>E9*F9</f>
        <v>3314.29</v>
      </c>
    </row>
    <row r="10" spans="1:11" ht="38.6" x14ac:dyDescent="0.4">
      <c r="A10" s="1"/>
      <c r="B10" s="40" t="s">
        <v>57</v>
      </c>
      <c r="C10" s="62" t="s">
        <v>72</v>
      </c>
      <c r="D10" s="3" t="s">
        <v>9</v>
      </c>
      <c r="E10" s="3">
        <v>3</v>
      </c>
      <c r="F10" s="31">
        <v>3725.71</v>
      </c>
      <c r="G10" s="31">
        <f>E10*F10</f>
        <v>11177.130000000001</v>
      </c>
    </row>
    <row r="11" spans="1:11" x14ac:dyDescent="0.4">
      <c r="A11" s="1"/>
      <c r="B11" s="32"/>
      <c r="C11" s="33"/>
      <c r="D11" s="33"/>
      <c r="E11" s="32"/>
      <c r="F11" s="34"/>
      <c r="G11" s="35"/>
    </row>
    <row r="12" spans="1:11" x14ac:dyDescent="0.4">
      <c r="A12" s="1"/>
      <c r="B12" s="36" t="s">
        <v>10</v>
      </c>
      <c r="C12" s="37" t="s">
        <v>11</v>
      </c>
      <c r="D12" s="36"/>
      <c r="E12" s="36"/>
      <c r="F12" s="38"/>
      <c r="G12" s="39">
        <f>SUM(G13:G22)</f>
        <v>71108.00999999998</v>
      </c>
    </row>
    <row r="13" spans="1:11" ht="51.45" x14ac:dyDescent="0.4">
      <c r="A13" s="1"/>
      <c r="B13" s="40" t="s">
        <v>8</v>
      </c>
      <c r="C13" s="62" t="s">
        <v>56</v>
      </c>
      <c r="D13" s="3" t="s">
        <v>9</v>
      </c>
      <c r="E13" s="3">
        <v>1</v>
      </c>
      <c r="F13" s="31">
        <v>11269.31</v>
      </c>
      <c r="G13" s="31">
        <f>E13*F13</f>
        <v>11269.31</v>
      </c>
    </row>
    <row r="14" spans="1:11" x14ac:dyDescent="0.4">
      <c r="A14" s="1"/>
      <c r="B14" s="40" t="s">
        <v>12</v>
      </c>
      <c r="C14" s="2" t="s">
        <v>51</v>
      </c>
      <c r="D14" s="3" t="s">
        <v>29</v>
      </c>
      <c r="E14" s="3">
        <v>75</v>
      </c>
      <c r="F14" s="31">
        <v>20.8</v>
      </c>
      <c r="G14" s="31">
        <f t="shared" ref="G14:G18" si="0">E14*F14</f>
        <v>1560</v>
      </c>
    </row>
    <row r="15" spans="1:11" x14ac:dyDescent="0.4">
      <c r="A15" s="1"/>
      <c r="B15" s="40" t="s">
        <v>13</v>
      </c>
      <c r="C15" s="2" t="s">
        <v>52</v>
      </c>
      <c r="D15" s="3" t="s">
        <v>29</v>
      </c>
      <c r="E15" s="3">
        <v>100</v>
      </c>
      <c r="F15" s="31">
        <v>27.66</v>
      </c>
      <c r="G15" s="31">
        <f t="shared" si="0"/>
        <v>2766</v>
      </c>
    </row>
    <row r="16" spans="1:11" x14ac:dyDescent="0.4">
      <c r="A16" s="1"/>
      <c r="B16" s="40" t="s">
        <v>14</v>
      </c>
      <c r="C16" s="2" t="s">
        <v>53</v>
      </c>
      <c r="D16" s="3" t="s">
        <v>29</v>
      </c>
      <c r="E16" s="3">
        <v>215</v>
      </c>
      <c r="F16" s="31">
        <v>53.94</v>
      </c>
      <c r="G16" s="31">
        <f t="shared" si="0"/>
        <v>11597.1</v>
      </c>
    </row>
    <row r="17" spans="1:7" x14ac:dyDescent="0.4">
      <c r="A17" s="1"/>
      <c r="B17" s="40" t="s">
        <v>15</v>
      </c>
      <c r="C17" s="2" t="s">
        <v>54</v>
      </c>
      <c r="D17" s="3" t="s">
        <v>29</v>
      </c>
      <c r="E17" s="3">
        <v>295</v>
      </c>
      <c r="F17" s="31">
        <v>65.38</v>
      </c>
      <c r="G17" s="31">
        <f t="shared" si="0"/>
        <v>19287.099999999999</v>
      </c>
    </row>
    <row r="18" spans="1:7" ht="38.6" x14ac:dyDescent="0.4">
      <c r="A18" s="1"/>
      <c r="B18" s="40" t="s">
        <v>16</v>
      </c>
      <c r="C18" s="2" t="s">
        <v>64</v>
      </c>
      <c r="D18" s="3" t="s">
        <v>29</v>
      </c>
      <c r="E18" s="3">
        <v>545</v>
      </c>
      <c r="F18" s="31">
        <v>34.08</v>
      </c>
      <c r="G18" s="31">
        <f t="shared" si="0"/>
        <v>18573.599999999999</v>
      </c>
    </row>
    <row r="19" spans="1:7" x14ac:dyDescent="0.4">
      <c r="A19" s="1"/>
      <c r="B19" s="40" t="s">
        <v>17</v>
      </c>
      <c r="C19" s="2" t="s">
        <v>30</v>
      </c>
      <c r="D19" s="3" t="s">
        <v>29</v>
      </c>
      <c r="E19" s="3">
        <v>650</v>
      </c>
      <c r="F19" s="31">
        <v>4.63</v>
      </c>
      <c r="G19" s="31">
        <f>E19*F19</f>
        <v>3009.5</v>
      </c>
    </row>
    <row r="20" spans="1:7" ht="25.75" x14ac:dyDescent="0.4">
      <c r="A20" s="1"/>
      <c r="B20" s="40" t="s">
        <v>18</v>
      </c>
      <c r="C20" s="2" t="s">
        <v>62</v>
      </c>
      <c r="D20" s="3" t="s">
        <v>9</v>
      </c>
      <c r="E20" s="3">
        <v>1</v>
      </c>
      <c r="F20" s="31">
        <v>554.4</v>
      </c>
      <c r="G20" s="31">
        <f>E20*F20</f>
        <v>554.4</v>
      </c>
    </row>
    <row r="21" spans="1:7" ht="25.75" x14ac:dyDescent="0.4">
      <c r="A21" s="1"/>
      <c r="B21" s="40" t="s">
        <v>61</v>
      </c>
      <c r="C21" s="2" t="s">
        <v>63</v>
      </c>
      <c r="D21" s="3" t="s">
        <v>29</v>
      </c>
      <c r="E21" s="3">
        <v>100</v>
      </c>
      <c r="F21" s="31">
        <v>24.91</v>
      </c>
      <c r="G21" s="31">
        <f t="shared" ref="G21" si="1">E21*F21</f>
        <v>2491</v>
      </c>
    </row>
    <row r="22" spans="1:7" x14ac:dyDescent="0.4">
      <c r="A22" s="1"/>
      <c r="B22" s="32"/>
      <c r="C22" s="33"/>
      <c r="D22" s="33"/>
      <c r="E22" s="32"/>
      <c r="F22" s="34"/>
      <c r="G22" s="35"/>
    </row>
    <row r="23" spans="1:7" x14ac:dyDescent="0.4">
      <c r="A23" s="1"/>
      <c r="B23" s="36" t="s">
        <v>19</v>
      </c>
      <c r="C23" s="37" t="s">
        <v>20</v>
      </c>
      <c r="D23" s="36"/>
      <c r="E23" s="36"/>
      <c r="F23" s="38"/>
      <c r="G23" s="39">
        <f>G24</f>
        <v>2886.27</v>
      </c>
    </row>
    <row r="24" spans="1:7" x14ac:dyDescent="0.4">
      <c r="A24" s="1"/>
      <c r="B24" s="40" t="s">
        <v>21</v>
      </c>
      <c r="C24" s="2" t="s">
        <v>31</v>
      </c>
      <c r="D24" s="3" t="s">
        <v>9</v>
      </c>
      <c r="E24" s="3">
        <v>1</v>
      </c>
      <c r="F24" s="31">
        <v>2886.27</v>
      </c>
      <c r="G24" s="31">
        <f>E24*F24</f>
        <v>2886.27</v>
      </c>
    </row>
    <row r="25" spans="1:7" x14ac:dyDescent="0.4">
      <c r="A25" s="1"/>
      <c r="B25" s="32"/>
      <c r="C25" s="33"/>
      <c r="D25" s="33"/>
      <c r="E25" s="32"/>
      <c r="F25" s="34"/>
      <c r="G25" s="35"/>
    </row>
    <row r="26" spans="1:7" x14ac:dyDescent="0.4">
      <c r="A26" s="1"/>
      <c r="B26" s="36" t="s">
        <v>22</v>
      </c>
      <c r="C26" s="37" t="s">
        <v>23</v>
      </c>
      <c r="D26" s="36"/>
      <c r="E26" s="36"/>
      <c r="F26" s="38"/>
      <c r="G26" s="39">
        <f>G27</f>
        <v>1650</v>
      </c>
    </row>
    <row r="27" spans="1:7" x14ac:dyDescent="0.4">
      <c r="A27" s="1"/>
      <c r="B27" s="40" t="s">
        <v>24</v>
      </c>
      <c r="C27" s="2" t="s">
        <v>32</v>
      </c>
      <c r="D27" s="3" t="s">
        <v>9</v>
      </c>
      <c r="E27" s="3">
        <v>1</v>
      </c>
      <c r="F27" s="31">
        <v>1650</v>
      </c>
      <c r="G27" s="31">
        <f>E27*F27</f>
        <v>1650</v>
      </c>
    </row>
    <row r="28" spans="1:7" x14ac:dyDescent="0.4">
      <c r="A28" s="1"/>
      <c r="B28" s="32"/>
      <c r="C28" s="33"/>
      <c r="D28" s="33"/>
      <c r="E28" s="32"/>
      <c r="F28" s="34"/>
      <c r="G28" s="35"/>
    </row>
    <row r="29" spans="1:7" x14ac:dyDescent="0.4">
      <c r="A29" s="1"/>
      <c r="B29" s="36" t="s">
        <v>25</v>
      </c>
      <c r="C29" s="37" t="s">
        <v>26</v>
      </c>
      <c r="D29" s="36"/>
      <c r="E29" s="36"/>
      <c r="F29" s="38"/>
      <c r="G29" s="39">
        <f>G30</f>
        <v>1559.81</v>
      </c>
    </row>
    <row r="30" spans="1:7" x14ac:dyDescent="0.4">
      <c r="A30" s="1"/>
      <c r="B30" s="40" t="s">
        <v>27</v>
      </c>
      <c r="C30" s="2" t="s">
        <v>33</v>
      </c>
      <c r="D30" s="3" t="s">
        <v>9</v>
      </c>
      <c r="E30" s="3">
        <v>1</v>
      </c>
      <c r="F30" s="31">
        <v>1559.81</v>
      </c>
      <c r="G30" s="31">
        <f>E30*F30</f>
        <v>1559.81</v>
      </c>
    </row>
    <row r="31" spans="1:7" x14ac:dyDescent="0.4">
      <c r="B31" s="41"/>
      <c r="C31" s="42"/>
      <c r="D31" s="42"/>
      <c r="E31" s="41"/>
      <c r="F31" s="43"/>
      <c r="G31" s="44"/>
    </row>
    <row r="32" spans="1:7" x14ac:dyDescent="0.4">
      <c r="B32" s="36" t="s">
        <v>49</v>
      </c>
      <c r="C32" s="36" t="s">
        <v>60</v>
      </c>
      <c r="D32" s="36"/>
      <c r="E32" s="36"/>
      <c r="F32" s="36"/>
      <c r="G32" s="38">
        <f>SUM(G33:G34)</f>
        <v>7443.9</v>
      </c>
    </row>
    <row r="33" spans="2:7" ht="38.6" x14ac:dyDescent="0.4">
      <c r="B33" s="40" t="s">
        <v>58</v>
      </c>
      <c r="C33" s="2" t="s">
        <v>46</v>
      </c>
      <c r="D33" s="3" t="s">
        <v>9</v>
      </c>
      <c r="E33" s="3">
        <v>1</v>
      </c>
      <c r="F33" s="31">
        <v>2789.6</v>
      </c>
      <c r="G33" s="31">
        <f>E33*F33</f>
        <v>2789.6</v>
      </c>
    </row>
    <row r="34" spans="2:7" ht="38.6" x14ac:dyDescent="0.4">
      <c r="B34" s="40" t="s">
        <v>59</v>
      </c>
      <c r="C34" s="2" t="s">
        <v>50</v>
      </c>
      <c r="D34" s="3" t="s">
        <v>29</v>
      </c>
      <c r="E34" s="3">
        <v>545</v>
      </c>
      <c r="F34" s="31">
        <v>8.5399999999999991</v>
      </c>
      <c r="G34" s="31">
        <f>E34*F34</f>
        <v>4654.2999999999993</v>
      </c>
    </row>
    <row r="35" spans="2:7" x14ac:dyDescent="0.4">
      <c r="B35" s="41"/>
      <c r="C35" s="42"/>
      <c r="D35" s="42"/>
      <c r="E35" s="41"/>
      <c r="F35" s="43"/>
      <c r="G35" s="44"/>
    </row>
    <row r="36" spans="2:7" x14ac:dyDescent="0.4">
      <c r="B36" s="36" t="s">
        <v>65</v>
      </c>
      <c r="C36" s="37" t="s">
        <v>66</v>
      </c>
      <c r="D36" s="36"/>
      <c r="E36" s="36"/>
      <c r="F36" s="38"/>
      <c r="G36" s="39">
        <f>G37+G38</f>
        <v>3331.6800000000003</v>
      </c>
    </row>
    <row r="37" spans="2:7" s="9" customFormat="1" ht="25.75" x14ac:dyDescent="0.4">
      <c r="B37" s="40" t="s">
        <v>67</v>
      </c>
      <c r="C37" s="2" t="s">
        <v>70</v>
      </c>
      <c r="D37" s="3" t="s">
        <v>9</v>
      </c>
      <c r="E37" s="3">
        <v>1</v>
      </c>
      <c r="F37" s="31">
        <v>1171.68</v>
      </c>
      <c r="G37" s="31">
        <f>E37*F37</f>
        <v>1171.68</v>
      </c>
    </row>
    <row r="38" spans="2:7" s="9" customFormat="1" ht="25.75" x14ac:dyDescent="0.4">
      <c r="B38" s="40" t="s">
        <v>68</v>
      </c>
      <c r="C38" s="2" t="s">
        <v>69</v>
      </c>
      <c r="D38" s="3" t="s">
        <v>9</v>
      </c>
      <c r="E38" s="3">
        <v>1</v>
      </c>
      <c r="F38" s="31">
        <v>2160</v>
      </c>
      <c r="G38" s="31">
        <f>E38*F38</f>
        <v>2160</v>
      </c>
    </row>
    <row r="39" spans="2:7" x14ac:dyDescent="0.4">
      <c r="B39" s="41"/>
      <c r="C39" s="42"/>
      <c r="D39" s="42"/>
      <c r="E39" s="41"/>
      <c r="F39" s="43"/>
      <c r="G39" s="44"/>
    </row>
    <row r="40" spans="2:7" x14ac:dyDescent="0.4">
      <c r="B40" s="45"/>
      <c r="C40" s="46" t="s">
        <v>39</v>
      </c>
      <c r="D40" s="46" t="s">
        <v>36</v>
      </c>
      <c r="E40" s="46"/>
      <c r="F40" s="55"/>
      <c r="G40" s="48">
        <f>G32+G29+G26+G23+G12+G8+G36</f>
        <v>102471.08999999997</v>
      </c>
    </row>
    <row r="41" spans="2:7" x14ac:dyDescent="0.4">
      <c r="B41" s="45"/>
      <c r="C41" s="49" t="s">
        <v>34</v>
      </c>
      <c r="D41" s="49" t="s">
        <v>37</v>
      </c>
      <c r="E41" s="49"/>
      <c r="F41" s="56">
        <v>0.13</v>
      </c>
      <c r="G41" s="50">
        <f>G40*0.13</f>
        <v>13321.241699999997</v>
      </c>
    </row>
    <row r="42" spans="2:7" x14ac:dyDescent="0.4">
      <c r="B42" s="45"/>
      <c r="C42" s="49" t="s">
        <v>35</v>
      </c>
      <c r="D42" s="49" t="s">
        <v>38</v>
      </c>
      <c r="E42" s="49"/>
      <c r="F42" s="56">
        <v>0.06</v>
      </c>
      <c r="G42" s="50">
        <f>G40*0.06</f>
        <v>6148.2653999999975</v>
      </c>
    </row>
    <row r="43" spans="2:7" x14ac:dyDescent="0.4">
      <c r="B43" s="45"/>
      <c r="C43" s="46" t="s">
        <v>43</v>
      </c>
      <c r="D43" s="46" t="s">
        <v>40</v>
      </c>
      <c r="E43" s="46"/>
      <c r="F43" s="51"/>
      <c r="G43" s="48">
        <f>SUM(G40:G42)</f>
        <v>121940.59709999997</v>
      </c>
    </row>
    <row r="44" spans="2:7" x14ac:dyDescent="0.4">
      <c r="B44" s="45"/>
      <c r="C44" s="49" t="s">
        <v>42</v>
      </c>
      <c r="D44" s="49" t="s">
        <v>41</v>
      </c>
      <c r="E44" s="49"/>
      <c r="F44" s="56">
        <v>0.21</v>
      </c>
      <c r="G44" s="50">
        <f>G43*0.21</f>
        <v>25607.525390999992</v>
      </c>
    </row>
    <row r="45" spans="2:7" x14ac:dyDescent="0.4">
      <c r="B45" s="45"/>
      <c r="C45" s="46" t="s">
        <v>44</v>
      </c>
      <c r="D45" s="46"/>
      <c r="E45" s="46"/>
      <c r="F45" s="47"/>
      <c r="G45" s="48">
        <f>G43+G44</f>
        <v>147548.12249099996</v>
      </c>
    </row>
    <row r="46" spans="2:7" x14ac:dyDescent="0.4">
      <c r="B46" s="52"/>
      <c r="C46" s="52"/>
      <c r="D46" s="52"/>
      <c r="E46" s="52"/>
      <c r="F46" s="53"/>
      <c r="G46" s="54"/>
    </row>
    <row r="47" spans="2:7" x14ac:dyDescent="0.4">
      <c r="B47" s="52"/>
      <c r="C47" s="52"/>
      <c r="D47" s="52"/>
      <c r="E47" s="52"/>
      <c r="F47" s="53"/>
      <c r="G47" s="54"/>
    </row>
    <row r="48" spans="2:7" x14ac:dyDescent="0.4">
      <c r="B48" s="52"/>
      <c r="C48" s="52"/>
      <c r="D48" s="52"/>
      <c r="E48" s="52"/>
      <c r="F48" s="53"/>
      <c r="G48" s="54"/>
    </row>
    <row r="49" spans="2:7" x14ac:dyDescent="0.4">
      <c r="B49" s="52"/>
      <c r="C49" s="52"/>
      <c r="D49" s="52"/>
      <c r="E49" s="52"/>
      <c r="F49" s="53"/>
      <c r="G49" s="54"/>
    </row>
    <row r="50" spans="2:7" x14ac:dyDescent="0.4">
      <c r="B50" s="52"/>
      <c r="C50" s="52"/>
      <c r="D50" s="52"/>
      <c r="E50" s="52"/>
      <c r="F50" s="53"/>
      <c r="G50" s="54"/>
    </row>
    <row r="54" spans="2:7" x14ac:dyDescent="0.4">
      <c r="B54" s="52"/>
      <c r="C54" s="52"/>
      <c r="D54" s="52"/>
      <c r="E54" s="52"/>
      <c r="F54" s="53"/>
      <c r="G54" s="54"/>
    </row>
    <row r="55" spans="2:7" x14ac:dyDescent="0.4">
      <c r="B55" s="52"/>
      <c r="C55" s="52"/>
      <c r="D55" s="52"/>
      <c r="E55" s="52"/>
      <c r="F55" s="53"/>
      <c r="G55" s="54"/>
    </row>
    <row r="56" spans="2:7" x14ac:dyDescent="0.4">
      <c r="B56" s="52"/>
      <c r="C56" s="52"/>
      <c r="D56" s="52"/>
      <c r="E56" s="52"/>
      <c r="F56" s="53"/>
      <c r="G56" s="54"/>
    </row>
    <row r="57" spans="2:7" x14ac:dyDescent="0.4">
      <c r="D57" s="52"/>
      <c r="E57" s="52"/>
      <c r="F57" s="53"/>
      <c r="G57" s="54"/>
    </row>
    <row r="58" spans="2:7" x14ac:dyDescent="0.4">
      <c r="B58" s="57" t="s">
        <v>47</v>
      </c>
      <c r="C58" s="58" t="s">
        <v>48</v>
      </c>
    </row>
    <row r="59" spans="2:7" x14ac:dyDescent="0.4">
      <c r="B59" s="59"/>
      <c r="C59" s="60"/>
    </row>
    <row r="60" spans="2:7" x14ac:dyDescent="0.4">
      <c r="B60" s="59"/>
      <c r="C60" s="58"/>
    </row>
    <row r="61" spans="2:7" x14ac:dyDescent="0.4">
      <c r="B61" s="59"/>
      <c r="C61" s="61"/>
    </row>
    <row r="62" spans="2:7" x14ac:dyDescent="0.4">
      <c r="B62" s="59"/>
      <c r="C62" s="58"/>
    </row>
    <row r="63" spans="2:7" x14ac:dyDescent="0.4">
      <c r="B63" s="59"/>
      <c r="C63" s="58"/>
    </row>
    <row r="64" spans="2:7" x14ac:dyDescent="0.4">
      <c r="B64" s="59"/>
      <c r="C64" s="58"/>
    </row>
    <row r="65" spans="2:3" x14ac:dyDescent="0.4">
      <c r="B65" s="59"/>
      <c r="C65" s="58"/>
    </row>
  </sheetData>
  <pageMargins left="0.28000000000000003" right="0.26" top="0.37" bottom="0.75" header="0.3" footer="0.3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5" ma:contentTypeDescription="Crear nuevo documento." ma:contentTypeScope="" ma:versionID="eac105b7083fcfa1ba40dcab95034b97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a4327b817a3855fc9d87ad8084b6b329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3018B5-BFEC-4A17-BD6C-1E8D98D96E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C9205E-CA35-4BE1-822B-DA0E51DD34D6}"/>
</file>

<file path=customXml/itemProps3.xml><?xml version="1.0" encoding="utf-8"?>
<ds:datastoreItem xmlns:ds="http://schemas.openxmlformats.org/officeDocument/2006/customXml" ds:itemID="{48BE054D-5065-4D7F-ABBA-5BD515387702}">
  <ds:schemaRefs>
    <ds:schemaRef ds:uri="http://schemas.microsoft.com/office/2006/metadata/properties"/>
    <ds:schemaRef ds:uri="http://schemas.microsoft.com/office/infopath/2007/PartnerControls"/>
    <ds:schemaRef ds:uri="8528aa49-7189-4678-8b67-8f8d0f50d3b9"/>
    <ds:schemaRef ds:uri="fe2c56db-766c-4c36-b3e5-267db87031a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oferta</vt:lpstr>
      <vt:lpstr>oferta!Àrea_d'impressió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Ortega Garcia</dc:creator>
  <cp:lastModifiedBy>Adrià Puerto Peris</cp:lastModifiedBy>
  <cp:lastPrinted>2023-02-08T07:15:23Z</cp:lastPrinted>
  <dcterms:created xsi:type="dcterms:W3CDTF">2021-09-20T11:21:06Z</dcterms:created>
  <dcterms:modified xsi:type="dcterms:W3CDTF">2023-05-11T13:35:33Z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0x010100C69B9B56904BF949B5686BF4A38EDA2A</vt:lpwstr>
  </property>
  <property fmtid="{D5CDD505-2E9C-101B-9397-08002B2CF9AE}" pid="3" name="MediaServiceImageTags">
    <vt:lpwstr/>
  </property>
</Properties>
</file>