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Licitacions en Curs/APROVACIONS DE COMITÈ/CTTE923 Obra IESFV Casa Aigües Horta/"/>
    </mc:Choice>
  </mc:AlternateContent>
  <xr:revisionPtr revIDLastSave="517" documentId="8_{3CB7AAE9-BC5F-48BD-A601-D990E0EFFCB7}" xr6:coauthVersionLast="47" xr6:coauthVersionMax="47" xr10:uidLastSave="{86FDB3AD-CCE6-4BE1-896E-1DD73CBB1881}"/>
  <bookViews>
    <workbookView xWindow="-110" yWindow="-110" windowWidth="19420" windowHeight="10420" xr2:uid="{F9B6EB6A-B10C-4FCF-87D2-D2CCD13732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I49" i="1"/>
  <c r="H48" i="1"/>
  <c r="I48" i="1"/>
  <c r="H47" i="1"/>
  <c r="I47" i="1"/>
  <c r="H46" i="1"/>
  <c r="I46" i="1"/>
  <c r="H45" i="1"/>
  <c r="I45" i="1"/>
  <c r="H44" i="1"/>
  <c r="I44" i="1"/>
  <c r="H43" i="1"/>
  <c r="I43" i="1"/>
  <c r="I9" i="1"/>
  <c r="H9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H36" i="1"/>
  <c r="H37" i="1"/>
  <c r="H38" i="1"/>
  <c r="H39" i="1"/>
  <c r="H40" i="1"/>
  <c r="H41" i="1"/>
  <c r="H42" i="1"/>
  <c r="H34" i="1"/>
  <c r="H35" i="1"/>
  <c r="H33" i="1"/>
  <c r="H32" i="1"/>
  <c r="H31" i="1"/>
  <c r="H30" i="1"/>
  <c r="H29" i="1"/>
  <c r="H28" i="1"/>
  <c r="H27" i="1"/>
  <c r="H26" i="1"/>
  <c r="H25" i="1"/>
  <c r="H24" i="1"/>
  <c r="H23" i="1"/>
  <c r="H21" i="1"/>
  <c r="H22" i="1"/>
  <c r="H20" i="1"/>
  <c r="I7" i="1"/>
  <c r="I8" i="1"/>
  <c r="I10" i="1"/>
  <c r="I11" i="1"/>
  <c r="I12" i="1"/>
  <c r="I13" i="1"/>
  <c r="I14" i="1"/>
  <c r="I15" i="1"/>
  <c r="I16" i="1"/>
  <c r="I17" i="1"/>
  <c r="H19" i="1"/>
  <c r="H18" i="1"/>
  <c r="H11" i="1"/>
  <c r="H12" i="1"/>
  <c r="H13" i="1"/>
  <c r="H14" i="1"/>
  <c r="H15" i="1"/>
  <c r="H16" i="1"/>
  <c r="H17" i="1"/>
  <c r="H10" i="1"/>
  <c r="H8" i="1"/>
  <c r="H7" i="1"/>
  <c r="H50" i="1" l="1"/>
  <c r="I51" i="1"/>
  <c r="H51" i="1"/>
  <c r="I50" i="1"/>
  <c r="H52" i="1" l="1"/>
  <c r="I52" i="1"/>
</calcChain>
</file>

<file path=xl/sharedStrings.xml><?xml version="1.0" encoding="utf-8"?>
<sst xmlns="http://schemas.openxmlformats.org/spreadsheetml/2006/main" count="142" uniqueCount="102">
  <si>
    <t>ARTICLE (CODI)</t>
  </si>
  <si>
    <t>UA</t>
  </si>
  <si>
    <t>DESCRIPCIÓ</t>
  </si>
  <si>
    <t xml:space="preserve">AMIDAMENT </t>
  </si>
  <si>
    <t>IMPORT TOTAL MÀXIM (SENSE IVA)</t>
  </si>
  <si>
    <t>IMPORT TOTAL OFERTAT (SENSE IVA)</t>
  </si>
  <si>
    <t>u</t>
  </si>
  <si>
    <t>m</t>
  </si>
  <si>
    <r>
      <t xml:space="preserve">SIGNATURA DEL LICITADOR </t>
    </r>
    <r>
      <rPr>
        <b/>
        <sz val="10"/>
        <color rgb="FFFF0000"/>
        <rFont val="Verdana"/>
        <family val="2"/>
      </rPr>
      <t>(CUMPLIMENTAR)</t>
    </r>
  </si>
  <si>
    <r>
      <t>MAIL DE CONTACTE ON PASSAR LA COMANDA DE COMPRA</t>
    </r>
    <r>
      <rPr>
        <b/>
        <sz val="10"/>
        <color rgb="FFFF0000"/>
        <rFont val="Verdana"/>
        <family val="2"/>
      </rPr>
      <t xml:space="preserve"> (CUMPLIMENTAR)</t>
    </r>
  </si>
  <si>
    <t>PACSB0001</t>
  </si>
  <si>
    <t>h</t>
  </si>
  <si>
    <t>PAIM-0001</t>
  </si>
  <si>
    <t>SIMFZ001</t>
  </si>
  <si>
    <t>Subministrament i instal·lació de mòdul fotovoltaic translúcid de potència de pic 186 Wp, amb cèl·lules monocristalines d'alta eficiència, de 1450x1000x35mm, tensió circuit obert 26 V, Intensitat de curtcircuit 9,01 A amb marc d'alumini anoditzat, eficiència del 19,0% o equivalent.</t>
  </si>
  <si>
    <t>ADEQUACIÓ DE LA LLUERNA QUE INTEGRA UNA INSTAL·LACIÓ D’ENERGIA SOLAR FOTOVOLTAICA A LA SEU DEL DISTRICTE D’HORTA-GUINARDÓ DE BARCELONA 
43A.IESFV CASA AIGÜES-SEU HORTA-GUINARDÓ
CTTE923</t>
  </si>
  <si>
    <t>IIFVZ001</t>
  </si>
  <si>
    <t>Subministrament i instal·lació d'un inversor de 8 kW de sortida:
Inversor de connexió a xarxa, trifàsic, potència nominal de sortida 8.000 W, tensió nominal de sortida 400 V, freqüència 50 Hz, rang de tensions MPP a potència nominal entre 260 i 800 VDC, tensió màxima d'entrada 1000 VDC, rendiment (CE) 98,3%, amb protecció contra polarització inversa de CC, resistència al curtcircuit de CA, monitorització de presa de terra/de xarxa, unitat de seguiment de la corrent residual sensible a la corrent universal, grau de protecció IP65.</t>
  </si>
  <si>
    <t>PG33-E4CF</t>
  </si>
  <si>
    <t>PG33-E4A6</t>
  </si>
  <si>
    <t>CMAR-0001</t>
  </si>
  <si>
    <t>Subministrament i instal·lació d'un connector MC3.</t>
  </si>
  <si>
    <t>PG1A-DGLS</t>
  </si>
  <si>
    <t>PG4H-AJR0</t>
  </si>
  <si>
    <t>PG12Z002</t>
  </si>
  <si>
    <t>Instal·lació i subministrament de la caixa de conexió PV modular per 2MPPT, 2 string independent x MPPT (4 entrades, 4 sortides) base i fusible 16A gPV + 2 seccionadors circuit 16 A + protectors sobretensió clase II tensió màxima 1000 Vdc. Caixa de policarbonat de doble aïllament clase II apte per un exterior amb elevada resistencia a cops (IK08). Dimensions 436x418x148mm.</t>
  </si>
  <si>
    <t>PG47-ELY3</t>
  </si>
  <si>
    <t>PG4B-DWYP</t>
  </si>
  <si>
    <t>PG47-EM8P</t>
  </si>
  <si>
    <t>PAGM-0001</t>
  </si>
  <si>
    <t>PAGM-0002</t>
  </si>
  <si>
    <t>Partica alçada per topalls i cost de la realització d'osques a l'estructura. Inclou totes les eines i materials necessaris per portar-ho a terme: brides, perns, etc.</t>
  </si>
  <si>
    <t>EG2DF6FA</t>
  </si>
  <si>
    <t>PG26-AZE2</t>
  </si>
  <si>
    <t>PG2N-EUH1</t>
  </si>
  <si>
    <t>PASI-Z001</t>
  </si>
  <si>
    <t>XRAZ0001</t>
  </si>
  <si>
    <t>Subministrament i instal·lació d'una xarxa de protecció anti-caigudes. Donarà compliment a la norma UNE1263-1 i serà del tipus Red PP EN1263-1 SA2 Q100 de dimensions aproximades 7x18m. Aquesta està formada per les cordes de malla i la corda perímetre, que passa en els caps de la xarxa i determina les dimensions de seguretat. A sobre de la xarxa, s'hi col·locarà una lona per evitar la caiguda d'objecte petits.</t>
  </si>
  <si>
    <t>XRAZ0002</t>
  </si>
  <si>
    <t>Adaptació i encastament de la xarxa de protecció. Inclou el material necessari i la feina dels operaris.</t>
  </si>
  <si>
    <t>CVTW0001</t>
  </si>
  <si>
    <t>Subministrament, muntatge i desmuntatge d'una bastida mòbil amb guies longitudinals pel seu desplaçament al llarg de la coberta. Inclou el lloguer diari. Mínim quatre operaris pel correcte funcionament.</t>
  </si>
  <si>
    <t>PABC-Z001</t>
  </si>
  <si>
    <t xml:space="preserve">Subministament i instal·lació d'una barana de seguretat per a l'escala de cargol d'accés a coberta. Inclou material, eines i mà d'obra necessària. </t>
  </si>
  <si>
    <t>PP44-663N</t>
  </si>
  <si>
    <t>PFEZ2</t>
  </si>
  <si>
    <t>Subministrament i muntatge d'equip analitzador de xarxes trifàsic per a la medició d'energia importada i exportada a la xarxa de distribució i per a la medició d'energia consumida, model EM33DINAV53HS1PFB del fabricant Carlo Gavazzi o similar. Amb comunicacions Modbus RTU per comunicació sèrie sobre RS485. Inclou transformadors d'intensitat de nucli tancat.</t>
  </si>
  <si>
    <t>EG2MZ003</t>
  </si>
  <si>
    <t>PGLH-Z001</t>
  </si>
  <si>
    <t>PG4B-DWY6</t>
  </si>
  <si>
    <t>PLEGFV02</t>
  </si>
  <si>
    <t>Realització del projecte tècnic per la legalització de la instal·lació fotovoltaica.
Partida per l'elaboració del certificat final per tècnic competent.
Realització d'instàncies (declaració de responsable), formularis (elec1, elec5) i la resta de documentació per la sol·licitud de verificació i inscripció en el registre.
Tramitació de la sol·licitud de verificació i inscripció en el registre.
Presència de tècnic comptent i instal·lador registrat en les verificacions.
Inclou tràmit, gestió i visita d'una entitat de control.
Tràmis i gestions pel RAC.</t>
  </si>
  <si>
    <t>E2R64237</t>
  </si>
  <si>
    <t>m3</t>
  </si>
  <si>
    <t>E2R24200</t>
  </si>
  <si>
    <t>P2RA-EU2Y</t>
  </si>
  <si>
    <t>P2RA-EU3T</t>
  </si>
  <si>
    <t>P2RA-EU30</t>
  </si>
  <si>
    <t>P2RA-EU36</t>
  </si>
  <si>
    <t>P2RA-EU3Q</t>
  </si>
  <si>
    <t>PAGP-Z001</t>
  </si>
  <si>
    <t>Partida per a la correcte gestió de panells solars:
- Separació de metalls
- Separació de hardware
- Fundició dels materials
- Posterior reciclatge</t>
  </si>
  <si>
    <t>Partida alçada de desmuntatge d'elements a coberta i possibles imprevistos.</t>
  </si>
  <si>
    <t>Cable amb conductor de coure de tensió assignada0,6/1 kV, de designació RZ1-K (AS), construcció segons norma UNE 21123-4, unipolar, de secció 1x16 mm2, amb coberta del cable de poliolefines, classe de reacció al foc Cca-s1b, d1, a1 segons la norma UNE-EN 50575 amb baixa emissió fums, col·locat en canal o safata.</t>
  </si>
  <si>
    <t>Cable amb conductor de coure de tensió assignada0,6/1 kV, de designació ZZ-F, construcció segons norma UNE-EN 50618, unipolar, de secció 1x6 mm2, amb coberta del cable de poliolefines, classe de reacció al foc Fca segons la norma UNE-EN 50575 amb baixa emissió fums, col·locat en canal o safata.</t>
  </si>
  <si>
    <t>Caixa per a quadre de comandaments i protecció, de material autoextingible, amb porta, per a vint-i-vuit mòduls i encastada.</t>
  </si>
  <si>
    <t>Protector per a sobretensions transitòries, tetrapolar (3P+N), de 40kA d'intensitat màxima transitòria, de 4 mòduls DIN de 18 mm d'amplària, col·locat.</t>
  </si>
  <si>
    <t>Cable per a transmissió de dades amb conductor de coure, de 4 parells, categoria 6 U/UTP, aïllament de poliolefina i coberta de poliolefina, de baixa emissió de fums i opacitat reduïda, no propagador de la flama segons UNE-EN 60332-1-2, col·locat sota tub o canal.</t>
  </si>
  <si>
    <t>Senyalitzacions de les canalitzacions resistents a la intempèrie.</t>
  </si>
  <si>
    <t>Tub flexible corrugat de PVC, de 50 mm de diàmetre nominal, aïllant i no propagador de la flama, resistència a l'impacte d'1 J, resistència a compressió de 320 N i una rigidesa dielèctrica de 2000 V, muntat encastat.</t>
  </si>
  <si>
    <t>Canal aïllant de PVC, amb 1 tapa per a distribució, de 40x60 mm, amb 2 compartiments com a màxim, de color blanc.</t>
  </si>
  <si>
    <t>Safata metàl·lica reixa amb coberta i separadors d'acer galvanitzat en calent, d'alçària 60 mm i amplària 100 mm, col·locada sobre suports horitzontals amb elements de suport.</t>
  </si>
  <si>
    <t>Partida alçada per les tapes de les guies d'acer a la lluerna de la coberta.</t>
  </si>
  <si>
    <t>Interruptor automàtic magnetotèrmic de 32 A d'intensitat nominal, tipus PIA corba C, tetrapolar (4P), de 20 kA de poder de tall segons UNE-EN 60947-2, de 4 mòduls DIN de 18 mm d'amplària, muntat en perfil DIN.</t>
  </si>
  <si>
    <t>Interruptor diferencial de la classe A superimmunitzat, gamma terciari, de 40 A d'intensitat nominal, tetrapolar (4P), de sensibilitat 0,3 A, de desconnexió fix selectiu, amb botó de test incorporat i indicador mecànic de defecte, construït segons les especificacions de la norma UNE-EN 61008-1, de 4 mòduls DIN de 18 mm d'amplària, muntat en perfil DIN.</t>
  </si>
  <si>
    <t>Interruptor automàtic magnetotèrmic de 16 A d'intensitat nominal, tipus PIA corba C, tetrapolar (4P), de 25 kA de poder de tall segons UNE-EN 60947-2, de 4 mòduls DIN de 18 mm d'amplària, muntat en perfil DIN.</t>
  </si>
  <si>
    <t>Interruptor diferencial de la classe A, gamma terciari, de 25 A d'intensitat nominal, tetrapolar (4P), de sensibilitat 0,03 A, de desconnexió fix instantani, amb botó de test incorporat i indicador mecànic de defecte, construït segons les especificacions de la norma UNE-EN 61008-1, de 4 mòduls DIN de 18 mm d'amplària, muntat en perfil DIN.</t>
  </si>
  <si>
    <t>PREU MÀXIM UNITARI 
(SENSE IVA)</t>
  </si>
  <si>
    <r>
      <t xml:space="preserve">PREU OFERTAT UNITARI 
(SENSE IVA) </t>
    </r>
    <r>
      <rPr>
        <b/>
        <sz val="11"/>
        <color rgb="FFFF0000"/>
        <rFont val="Calibri"/>
        <family val="2"/>
        <scheme val="minor"/>
      </rPr>
      <t>(CUMPLIMENTAR)</t>
    </r>
  </si>
  <si>
    <t>Subministrament i instal·lació d'un Modbus Extension per a connectar el sistema de control de l'inversor amb un sistema de Loxone.
La Modbus Extension le permite: Lectura de contadores como el de gas, electricidad o agua.</t>
  </si>
  <si>
    <t>Camió ploma</t>
  </si>
  <si>
    <t>P21DF-HBJM</t>
  </si>
  <si>
    <t>Desmuntatge per a substitució de plafó fotovoltaic col·locat sobre teulada o superfícies lleugerament inclinades i muntat estructura de perfils metàl·lics, superfície del plafó fins a 2,69 m2, amb mitjans
manuals i càrrega manual de runa sobre camió o contenidor</t>
  </si>
  <si>
    <t>PB91-DXV7</t>
  </si>
  <si>
    <t>m2</t>
  </si>
  <si>
    <t>PB91-0001</t>
  </si>
  <si>
    <t>Adequació i senyalització de l'obra. Es marcaran les zones de treball amb cintes, tanques i cartells informatius per informar tant a operaris com al personal del centre de les obres. Inclou els materials necessaris.
Senyalització d'Obra
- Cartells de senyalització PROHIBIT ACCÉS
- ÚS OBLIGATORI EPI's
- Balisa del hall</t>
  </si>
  <si>
    <t>PQEF-0001</t>
  </si>
  <si>
    <t>Inclou EPI's necessaris (amidament per cada treballador):
- Guants contra risc mecànic
- Botes de seguretat
- Arnés de Seguretat
- Guants dielèctrics</t>
  </si>
  <si>
    <t>PTRS-0001</t>
  </si>
  <si>
    <t xml:space="preserve">Tràmits de Seguretat i salut en l'obra. Inclou:
- Realització de l'informe de EBSS.
- Aprovació de l'informe de PSS a l'obra.
- Visita d'inici d'obra on es fa la planificació de les feines i l'acta
d'aprovació del PSS i d'Inici d'Obra per part del coordinador
- Material necessari pel seu compliment: escales, cascs, línies de vida temporals, arnés...
Coordinador de Seguretat i Salut
- Presència durant l'execució de l'obra del CSS (Nº DE VISITES X
DURADA DE L'OBRA).
- Revisió i Aprobació del PSS (P - 39) </t>
  </si>
  <si>
    <t>13 % Despeses Generals SOBRE 75.999,67</t>
  </si>
  <si>
    <t>6 % Benefici Industrial SOBRE 75.997,67</t>
  </si>
  <si>
    <t>Disposició controlada en centre de reciclatge de residus de fusta no perillosos amb una densitat 0,19 t/m3, procedents de construcció o demolició, amb codi 17 02 01 segons la Llista Europea de Residus.</t>
  </si>
  <si>
    <t>Càrrega amb mitjans mecànics i transport de residus inerts o no especials a instal·lació autoritzada de gestió de residus, amb camió per a transport de 7 t, amb un recorregut de més de 5 i fins a 10 km.</t>
  </si>
  <si>
    <t>Classificació a peu d'obra de residus de construcció o demolició en fraccions segons REAL DECRETO 105/2008, amb mitjans manuals.</t>
  </si>
  <si>
    <t>Disposició controlada en centre de reciclatge de residus de plàstic no perillosos amb una densitat 0,035 t/m3, procedents de construcció o demolició, amb codi 17 02 03 segons la Llista Europea de Residus.</t>
  </si>
  <si>
    <t>Disposició controlada en centre de reciclatge de residus de paper i cartró no perillosos amb una densitat 0,04 t/m3, procedents de construcció o demolició, amb codi 15 01 01 segons la Llista Europea de Residus.</t>
  </si>
  <si>
    <t>Disposició controlada en centre de reciclatge de residus barrejats inerts amb una densitat 1 t/m3, procedents de construcció o demolició, amb codi 17 01 07 segons la Llista Europea de Residus.</t>
  </si>
  <si>
    <t>Cartell per a informació corporativa de lamel·les d'alumini anoditzat, amb acabat de pintura no reflectora, fixat al suport.</t>
  </si>
  <si>
    <t>Disposició controlada en centre de reciclatge de residus de formigó inerts amb una densitat 1,45 t/m3, procedents de construcció o demolició, amb codi 17 01 01 segons la Llista Europea de Residus.</t>
  </si>
  <si>
    <t>Subministrament i muntatge d'un switch de 4 ports per a carril DIN.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</si>
</sst>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1"/>
      <color rgb="FFFF0000"/>
      <name val="Calibri"/>
      <family val="2"/>
      <scheme val="minor"/>
    </font>
    <font>
      <b/>
      <sz val="10"/>
      <color rgb="FF000000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  <font>
      <b/>
      <sz val="10"/>
      <color theme="1"/>
      <name val="Verdana"/>
      <family val="2"/>
    </font>
    <font>
      <sz val="8"/>
      <name val="Calibri"/>
      <family val="2"/>
      <scheme val="minor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>
      <alignment horizontal="center" vertical="center" wrapText="1"/>
    </xf>
    <xf numFmtId="164" fontId="0" fillId="0" borderId="0" xfId="0" applyNumberFormat="1"/>
    <xf numFmtId="164" fontId="3" fillId="0" borderId="13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10" fillId="0" borderId="11" xfId="0" applyNumberFormat="1" applyFont="1" applyBorder="1" applyAlignment="1" applyProtection="1">
      <alignment horizontal="center" vertical="center"/>
      <protection locked="0"/>
    </xf>
    <xf numFmtId="164" fontId="10" fillId="0" borderId="3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 applyProtection="1">
      <alignment horizontal="center" vertical="center"/>
      <protection locked="0"/>
    </xf>
    <xf numFmtId="4" fontId="10" fillId="0" borderId="11" xfId="0" applyNumberFormat="1" applyFont="1" applyBorder="1" applyAlignment="1" applyProtection="1">
      <alignment horizontal="center" vertical="center"/>
      <protection locked="0"/>
    </xf>
    <xf numFmtId="3" fontId="10" fillId="0" borderId="11" xfId="0" applyNumberFormat="1" applyFont="1" applyBorder="1" applyAlignment="1" applyProtection="1">
      <alignment horizontal="center" vertical="center"/>
      <protection locked="0"/>
    </xf>
    <xf numFmtId="2" fontId="10" fillId="0" borderId="11" xfId="0" applyNumberFormat="1" applyFont="1" applyBorder="1" applyAlignment="1" applyProtection="1">
      <alignment horizontal="center" vertical="center"/>
      <protection locked="0"/>
    </xf>
    <xf numFmtId="164" fontId="2" fillId="0" borderId="8" xfId="0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76747-11EB-480E-8C8E-D2EDFCA54F89}">
  <sheetPr>
    <pageSetUpPr fitToPage="1"/>
  </sheetPr>
  <dimension ref="B2:M61"/>
  <sheetViews>
    <sheetView showGridLines="0" tabSelected="1" zoomScale="70" zoomScaleNormal="70" workbookViewId="0">
      <selection activeCell="P11" sqref="P11"/>
    </sheetView>
  </sheetViews>
  <sheetFormatPr defaultColWidth="10.90625" defaultRowHeight="14.5" x14ac:dyDescent="0.35"/>
  <cols>
    <col min="2" max="2" width="16.453125" customWidth="1"/>
    <col min="3" max="3" width="4.453125" bestFit="1" customWidth="1"/>
    <col min="4" max="4" width="68" customWidth="1"/>
    <col min="5" max="5" width="20.08984375" customWidth="1"/>
    <col min="6" max="6" width="19.90625" customWidth="1"/>
    <col min="7" max="7" width="21.54296875" customWidth="1"/>
    <col min="8" max="8" width="17.08984375" customWidth="1"/>
    <col min="9" max="9" width="18.36328125" customWidth="1"/>
  </cols>
  <sheetData>
    <row r="2" spans="2:13" ht="39.65" customHeight="1" x14ac:dyDescent="0.35">
      <c r="B2" s="43" t="s">
        <v>15</v>
      </c>
      <c r="C2" s="44"/>
      <c r="D2" s="44"/>
      <c r="E2" s="44"/>
      <c r="F2" s="44"/>
      <c r="G2" s="44"/>
      <c r="H2" s="44"/>
      <c r="I2" s="45"/>
      <c r="J2" s="5"/>
      <c r="K2" s="5"/>
      <c r="L2" s="5"/>
      <c r="M2" s="5"/>
    </row>
    <row r="3" spans="2:13" ht="52.25" customHeight="1" x14ac:dyDescent="0.35">
      <c r="B3" s="46"/>
      <c r="C3" s="47"/>
      <c r="D3" s="47"/>
      <c r="E3" s="47"/>
      <c r="F3" s="47"/>
      <c r="G3" s="47"/>
      <c r="H3" s="47"/>
      <c r="I3" s="48"/>
      <c r="J3" s="5"/>
      <c r="K3" s="5"/>
      <c r="L3" s="5"/>
      <c r="M3" s="5"/>
    </row>
    <row r="6" spans="2:13" ht="54.65" customHeight="1" thickBot="1" x14ac:dyDescent="0.4">
      <c r="B6" s="2" t="s">
        <v>0</v>
      </c>
      <c r="C6" s="2" t="s">
        <v>1</v>
      </c>
      <c r="D6" s="2" t="s">
        <v>2</v>
      </c>
      <c r="E6" s="21" t="s">
        <v>3</v>
      </c>
      <c r="F6" s="2" t="s">
        <v>77</v>
      </c>
      <c r="G6" s="9" t="s">
        <v>78</v>
      </c>
      <c r="H6" s="2" t="s">
        <v>4</v>
      </c>
      <c r="I6" s="2" t="s">
        <v>5</v>
      </c>
      <c r="J6" s="1"/>
      <c r="K6" s="1"/>
    </row>
    <row r="7" spans="2:13" ht="18" customHeight="1" x14ac:dyDescent="0.35">
      <c r="B7" s="22" t="s">
        <v>10</v>
      </c>
      <c r="C7" s="22" t="s">
        <v>11</v>
      </c>
      <c r="D7" s="23" t="s">
        <v>80</v>
      </c>
      <c r="E7" s="24">
        <v>120</v>
      </c>
      <c r="F7" s="25">
        <v>81.22</v>
      </c>
      <c r="G7" s="16"/>
      <c r="H7" s="3">
        <f>ROUND(ROUND(F7,2)*ROUND(E7,3),2)</f>
        <v>9746.4</v>
      </c>
      <c r="I7" s="4">
        <f>G7*E7</f>
        <v>0</v>
      </c>
    </row>
    <row r="8" spans="2:13" ht="27" x14ac:dyDescent="0.35">
      <c r="B8" s="22" t="s">
        <v>12</v>
      </c>
      <c r="C8" s="22" t="s">
        <v>6</v>
      </c>
      <c r="D8" s="23" t="s">
        <v>62</v>
      </c>
      <c r="E8" s="24">
        <v>1</v>
      </c>
      <c r="F8" s="25">
        <v>1500</v>
      </c>
      <c r="G8" s="33">
        <v>1500</v>
      </c>
      <c r="H8" s="3">
        <f t="shared" ref="H8:H19" si="0">ROUND(ROUND(F8,2)*ROUND(E8,3),2)</f>
        <v>1500</v>
      </c>
      <c r="I8" s="4">
        <f t="shared" ref="I8:I49" si="1">G8*E8</f>
        <v>1500</v>
      </c>
    </row>
    <row r="9" spans="2:13" ht="54" x14ac:dyDescent="0.35">
      <c r="B9" s="26" t="s">
        <v>81</v>
      </c>
      <c r="C9" s="26" t="s">
        <v>6</v>
      </c>
      <c r="D9" s="27" t="s">
        <v>82</v>
      </c>
      <c r="E9" s="28">
        <v>100</v>
      </c>
      <c r="F9" s="29">
        <v>30.98</v>
      </c>
      <c r="G9" s="13"/>
      <c r="H9" s="14">
        <f t="shared" si="0"/>
        <v>3098</v>
      </c>
      <c r="I9" s="15">
        <f t="shared" si="1"/>
        <v>0</v>
      </c>
    </row>
    <row r="10" spans="2:13" ht="67.5" x14ac:dyDescent="0.35">
      <c r="B10" s="22" t="s">
        <v>13</v>
      </c>
      <c r="C10" s="22" t="s">
        <v>6</v>
      </c>
      <c r="D10" s="23" t="s">
        <v>14</v>
      </c>
      <c r="E10" s="24">
        <v>100</v>
      </c>
      <c r="F10" s="25">
        <v>307.44</v>
      </c>
      <c r="G10" s="17"/>
      <c r="H10" s="3">
        <f t="shared" si="0"/>
        <v>30744</v>
      </c>
      <c r="I10" s="4">
        <f t="shared" si="1"/>
        <v>0</v>
      </c>
    </row>
    <row r="11" spans="2:13" ht="108" x14ac:dyDescent="0.35">
      <c r="B11" s="22" t="s">
        <v>16</v>
      </c>
      <c r="C11" s="22" t="s">
        <v>6</v>
      </c>
      <c r="D11" s="23" t="s">
        <v>17</v>
      </c>
      <c r="E11" s="24">
        <v>2</v>
      </c>
      <c r="F11" s="25">
        <v>3704.4</v>
      </c>
      <c r="G11" s="18"/>
      <c r="H11" s="3">
        <f t="shared" si="0"/>
        <v>7408.8</v>
      </c>
      <c r="I11" s="4">
        <f t="shared" si="1"/>
        <v>0</v>
      </c>
    </row>
    <row r="12" spans="2:13" ht="67.5" x14ac:dyDescent="0.35">
      <c r="B12" s="22" t="s">
        <v>18</v>
      </c>
      <c r="C12" s="22" t="s">
        <v>7</v>
      </c>
      <c r="D12" s="23" t="s">
        <v>64</v>
      </c>
      <c r="E12" s="24">
        <v>152</v>
      </c>
      <c r="F12" s="25">
        <v>2.21</v>
      </c>
      <c r="G12" s="18"/>
      <c r="H12" s="3">
        <f t="shared" si="0"/>
        <v>335.92</v>
      </c>
      <c r="I12" s="4">
        <f t="shared" si="1"/>
        <v>0</v>
      </c>
    </row>
    <row r="13" spans="2:13" ht="67.5" x14ac:dyDescent="0.35">
      <c r="B13" s="22" t="s">
        <v>19</v>
      </c>
      <c r="C13" s="22" t="s">
        <v>7</v>
      </c>
      <c r="D13" s="23" t="s">
        <v>63</v>
      </c>
      <c r="E13" s="24">
        <v>60</v>
      </c>
      <c r="F13" s="25">
        <v>4.99</v>
      </c>
      <c r="G13" s="17"/>
      <c r="H13" s="3">
        <f t="shared" si="0"/>
        <v>299.39999999999998</v>
      </c>
      <c r="I13" s="4">
        <f t="shared" si="1"/>
        <v>0</v>
      </c>
    </row>
    <row r="14" spans="2:13" x14ac:dyDescent="0.35">
      <c r="B14" s="22" t="s">
        <v>20</v>
      </c>
      <c r="C14" s="22" t="s">
        <v>6</v>
      </c>
      <c r="D14" s="23" t="s">
        <v>21</v>
      </c>
      <c r="E14" s="24">
        <v>20</v>
      </c>
      <c r="F14" s="25">
        <v>4.67</v>
      </c>
      <c r="G14" s="19"/>
      <c r="H14" s="3">
        <f t="shared" si="0"/>
        <v>93.4</v>
      </c>
      <c r="I14" s="4">
        <f t="shared" si="1"/>
        <v>0</v>
      </c>
    </row>
    <row r="15" spans="2:13" ht="27" x14ac:dyDescent="0.35">
      <c r="B15" s="22" t="s">
        <v>22</v>
      </c>
      <c r="C15" s="22" t="s">
        <v>6</v>
      </c>
      <c r="D15" s="23" t="s">
        <v>65</v>
      </c>
      <c r="E15" s="24">
        <v>1</v>
      </c>
      <c r="F15" s="25">
        <v>33.54</v>
      </c>
      <c r="G15" s="19"/>
      <c r="H15" s="3">
        <f t="shared" si="0"/>
        <v>33.54</v>
      </c>
      <c r="I15" s="4">
        <f t="shared" si="1"/>
        <v>0</v>
      </c>
    </row>
    <row r="16" spans="2:13" ht="40.25" customHeight="1" x14ac:dyDescent="0.35">
      <c r="B16" s="22" t="s">
        <v>23</v>
      </c>
      <c r="C16" s="22" t="s">
        <v>6</v>
      </c>
      <c r="D16" s="23" t="s">
        <v>66</v>
      </c>
      <c r="E16" s="24">
        <v>1</v>
      </c>
      <c r="F16" s="25">
        <v>202.63</v>
      </c>
      <c r="G16" s="19"/>
      <c r="H16" s="3">
        <f t="shared" si="0"/>
        <v>202.63</v>
      </c>
      <c r="I16" s="4">
        <f t="shared" si="1"/>
        <v>0</v>
      </c>
    </row>
    <row r="17" spans="2:9" ht="81" x14ac:dyDescent="0.35">
      <c r="B17" s="22" t="s">
        <v>24</v>
      </c>
      <c r="C17" s="22" t="s">
        <v>6</v>
      </c>
      <c r="D17" s="23" t="s">
        <v>25</v>
      </c>
      <c r="E17" s="24">
        <v>1</v>
      </c>
      <c r="F17" s="25">
        <v>799.44</v>
      </c>
      <c r="G17" s="17"/>
      <c r="H17" s="3">
        <f t="shared" si="0"/>
        <v>799.44</v>
      </c>
      <c r="I17" s="4">
        <f t="shared" si="1"/>
        <v>0</v>
      </c>
    </row>
    <row r="18" spans="2:9" ht="54" x14ac:dyDescent="0.35">
      <c r="B18" s="22" t="s">
        <v>26</v>
      </c>
      <c r="C18" s="22" t="s">
        <v>6</v>
      </c>
      <c r="D18" s="23" t="s">
        <v>75</v>
      </c>
      <c r="E18" s="24">
        <v>2</v>
      </c>
      <c r="F18" s="25">
        <v>140.86000000000001</v>
      </c>
      <c r="G18" s="17"/>
      <c r="H18" s="3">
        <f t="shared" si="0"/>
        <v>281.72000000000003</v>
      </c>
      <c r="I18" s="4">
        <f t="shared" si="1"/>
        <v>0</v>
      </c>
    </row>
    <row r="19" spans="2:9" ht="81" x14ac:dyDescent="0.35">
      <c r="B19" s="22" t="s">
        <v>27</v>
      </c>
      <c r="C19" s="22" t="s">
        <v>6</v>
      </c>
      <c r="D19" s="30" t="s">
        <v>74</v>
      </c>
      <c r="E19" s="31">
        <v>1</v>
      </c>
      <c r="F19" s="25">
        <v>261.97000000000003</v>
      </c>
      <c r="G19" s="18"/>
      <c r="H19" s="3">
        <f t="shared" si="0"/>
        <v>261.97000000000003</v>
      </c>
      <c r="I19" s="4">
        <f t="shared" si="1"/>
        <v>0</v>
      </c>
    </row>
    <row r="20" spans="2:9" ht="54" x14ac:dyDescent="0.35">
      <c r="B20" s="22" t="s">
        <v>28</v>
      </c>
      <c r="C20" s="22" t="s">
        <v>6</v>
      </c>
      <c r="D20" s="30" t="s">
        <v>73</v>
      </c>
      <c r="E20" s="31">
        <v>1</v>
      </c>
      <c r="F20" s="25">
        <v>196.85</v>
      </c>
      <c r="G20" s="18"/>
      <c r="H20" s="3">
        <f t="shared" ref="H20" si="2">ROUND(ROUND(F20,2)*ROUND(E20,3),2)</f>
        <v>196.85</v>
      </c>
      <c r="I20" s="4">
        <f t="shared" si="1"/>
        <v>0</v>
      </c>
    </row>
    <row r="21" spans="2:9" ht="27" x14ac:dyDescent="0.35">
      <c r="B21" s="22" t="s">
        <v>29</v>
      </c>
      <c r="C21" s="22" t="s">
        <v>7</v>
      </c>
      <c r="D21" s="30" t="s">
        <v>72</v>
      </c>
      <c r="E21" s="31">
        <v>180</v>
      </c>
      <c r="F21" s="25">
        <v>15</v>
      </c>
      <c r="G21" s="33">
        <v>15</v>
      </c>
      <c r="H21" s="3">
        <f t="shared" ref="H21:H22" si="3">ROUND(ROUND(F21,2)*ROUND(E21,3),2)</f>
        <v>2700</v>
      </c>
      <c r="I21" s="4">
        <f t="shared" si="1"/>
        <v>2700</v>
      </c>
    </row>
    <row r="22" spans="2:9" ht="40.5" x14ac:dyDescent="0.35">
      <c r="B22" s="22" t="s">
        <v>30</v>
      </c>
      <c r="C22" s="22" t="s">
        <v>7</v>
      </c>
      <c r="D22" s="30" t="s">
        <v>31</v>
      </c>
      <c r="E22" s="31">
        <v>1</v>
      </c>
      <c r="F22" s="25">
        <v>3000</v>
      </c>
      <c r="G22" s="33">
        <v>3000</v>
      </c>
      <c r="H22" s="3">
        <f t="shared" si="3"/>
        <v>3000</v>
      </c>
      <c r="I22" s="4">
        <f t="shared" si="1"/>
        <v>3000</v>
      </c>
    </row>
    <row r="23" spans="2:9" ht="40.5" x14ac:dyDescent="0.35">
      <c r="B23" s="22" t="s">
        <v>32</v>
      </c>
      <c r="C23" s="22" t="s">
        <v>7</v>
      </c>
      <c r="D23" s="30" t="s">
        <v>71</v>
      </c>
      <c r="E23" s="31">
        <v>20</v>
      </c>
      <c r="F23" s="25">
        <v>29.92</v>
      </c>
      <c r="G23" s="18"/>
      <c r="H23" s="3">
        <f t="shared" ref="H23" si="4">ROUND(ROUND(F23,2)*ROUND(E23,3),2)</f>
        <v>598.4</v>
      </c>
      <c r="I23" s="4">
        <f t="shared" si="1"/>
        <v>0</v>
      </c>
    </row>
    <row r="24" spans="2:9" ht="27" x14ac:dyDescent="0.35">
      <c r="B24" s="22" t="s">
        <v>33</v>
      </c>
      <c r="C24" s="22" t="s">
        <v>7</v>
      </c>
      <c r="D24" s="30" t="s">
        <v>70</v>
      </c>
      <c r="E24" s="31">
        <v>11</v>
      </c>
      <c r="F24" s="25">
        <v>10.43</v>
      </c>
      <c r="G24" s="18"/>
      <c r="H24" s="3">
        <f t="shared" ref="H24" si="5">ROUND(ROUND(F24,2)*ROUND(E24,3),2)</f>
        <v>114.73</v>
      </c>
      <c r="I24" s="4">
        <f t="shared" si="1"/>
        <v>0</v>
      </c>
    </row>
    <row r="25" spans="2:9" ht="54" x14ac:dyDescent="0.35">
      <c r="B25" s="22" t="s">
        <v>34</v>
      </c>
      <c r="C25" s="22" t="s">
        <v>7</v>
      </c>
      <c r="D25" s="30" t="s">
        <v>69</v>
      </c>
      <c r="E25" s="31">
        <v>15</v>
      </c>
      <c r="F25" s="25">
        <v>2.2200000000000002</v>
      </c>
      <c r="G25" s="18"/>
      <c r="H25" s="3">
        <f t="shared" ref="H25" si="6">ROUND(ROUND(F25,2)*ROUND(E25,3),2)</f>
        <v>33.299999999999997</v>
      </c>
      <c r="I25" s="4">
        <f t="shared" si="1"/>
        <v>0</v>
      </c>
    </row>
    <row r="26" spans="2:9" x14ac:dyDescent="0.35">
      <c r="B26" s="22" t="s">
        <v>35</v>
      </c>
      <c r="C26" s="22" t="s">
        <v>6</v>
      </c>
      <c r="D26" s="30" t="s">
        <v>68</v>
      </c>
      <c r="E26" s="31">
        <v>1</v>
      </c>
      <c r="F26" s="25">
        <v>300</v>
      </c>
      <c r="G26" s="18"/>
      <c r="H26" s="3">
        <f t="shared" ref="H26" si="7">ROUND(ROUND(F26,2)*ROUND(E26,3),2)</f>
        <v>300</v>
      </c>
      <c r="I26" s="4">
        <f>G26*E26</f>
        <v>0</v>
      </c>
    </row>
    <row r="27" spans="2:9" ht="40.5" x14ac:dyDescent="0.35">
      <c r="B27" s="22" t="s">
        <v>42</v>
      </c>
      <c r="C27" s="22" t="s">
        <v>6</v>
      </c>
      <c r="D27" s="30" t="s">
        <v>43</v>
      </c>
      <c r="E27" s="31">
        <v>1</v>
      </c>
      <c r="F27" s="25">
        <v>800</v>
      </c>
      <c r="G27" s="18"/>
      <c r="H27" s="3">
        <f>ROUND(ROUND(F27,2)*ROUND(E27,3),2)</f>
        <v>800</v>
      </c>
      <c r="I27" s="4">
        <f>G27*E27</f>
        <v>0</v>
      </c>
    </row>
    <row r="28" spans="2:9" ht="54" x14ac:dyDescent="0.35">
      <c r="B28" s="22" t="s">
        <v>44</v>
      </c>
      <c r="C28" s="22" t="s">
        <v>7</v>
      </c>
      <c r="D28" s="30" t="s">
        <v>67</v>
      </c>
      <c r="E28" s="31">
        <v>50</v>
      </c>
      <c r="F28" s="25">
        <v>1.55</v>
      </c>
      <c r="G28" s="18"/>
      <c r="H28" s="3">
        <f t="shared" ref="H28" si="8">ROUND(ROUND(F28,2)*ROUND(E28,3),2)</f>
        <v>77.5</v>
      </c>
      <c r="I28" s="4">
        <f t="shared" si="1"/>
        <v>0</v>
      </c>
    </row>
    <row r="29" spans="2:9" ht="81" x14ac:dyDescent="0.35">
      <c r="B29" s="22" t="s">
        <v>45</v>
      </c>
      <c r="C29" s="22" t="s">
        <v>6</v>
      </c>
      <c r="D29" s="30" t="s">
        <v>46</v>
      </c>
      <c r="E29" s="31">
        <v>1</v>
      </c>
      <c r="F29" s="25">
        <v>728.3</v>
      </c>
      <c r="G29" s="18"/>
      <c r="H29" s="3">
        <f t="shared" ref="H29" si="9">ROUND(ROUND(F29,2)*ROUND(E29,3),2)</f>
        <v>728.3</v>
      </c>
      <c r="I29" s="4">
        <f t="shared" si="1"/>
        <v>0</v>
      </c>
    </row>
    <row r="30" spans="2:9" x14ac:dyDescent="0.35">
      <c r="B30" s="22" t="s">
        <v>47</v>
      </c>
      <c r="C30" s="22" t="s">
        <v>6</v>
      </c>
      <c r="D30" s="30" t="s">
        <v>101</v>
      </c>
      <c r="E30" s="31">
        <v>1</v>
      </c>
      <c r="F30" s="25">
        <v>342.8</v>
      </c>
      <c r="G30" s="18"/>
      <c r="H30" s="3">
        <f t="shared" ref="H30" si="10">ROUND(ROUND(F30,2)*ROUND(E30,3),2)</f>
        <v>342.8</v>
      </c>
      <c r="I30" s="4">
        <f t="shared" si="1"/>
        <v>0</v>
      </c>
    </row>
    <row r="31" spans="2:9" ht="54" x14ac:dyDescent="0.35">
      <c r="B31" s="22" t="s">
        <v>48</v>
      </c>
      <c r="C31" s="22" t="s">
        <v>6</v>
      </c>
      <c r="D31" s="30" t="s">
        <v>79</v>
      </c>
      <c r="E31" s="31">
        <v>1</v>
      </c>
      <c r="F31" s="25">
        <v>289.95</v>
      </c>
      <c r="G31" s="18"/>
      <c r="H31" s="3">
        <f t="shared" ref="H31:H32" si="11">ROUND(ROUND(F31,2)*ROUND(E31,3),2)</f>
        <v>289.95</v>
      </c>
      <c r="I31" s="4">
        <f t="shared" si="1"/>
        <v>0</v>
      </c>
    </row>
    <row r="32" spans="2:9" ht="81" x14ac:dyDescent="0.35">
      <c r="B32" s="22" t="s">
        <v>49</v>
      </c>
      <c r="C32" s="22" t="s">
        <v>6</v>
      </c>
      <c r="D32" s="30" t="s">
        <v>76</v>
      </c>
      <c r="E32" s="31">
        <v>1</v>
      </c>
      <c r="F32" s="25">
        <v>215.96</v>
      </c>
      <c r="G32" s="18"/>
      <c r="H32" s="3">
        <f t="shared" si="11"/>
        <v>215.96</v>
      </c>
      <c r="I32" s="4">
        <f t="shared" si="1"/>
        <v>0</v>
      </c>
    </row>
    <row r="33" spans="2:9" ht="54" x14ac:dyDescent="0.35">
      <c r="B33" s="22" t="s">
        <v>26</v>
      </c>
      <c r="C33" s="22" t="s">
        <v>6</v>
      </c>
      <c r="D33" s="30" t="s">
        <v>75</v>
      </c>
      <c r="E33" s="31">
        <v>1</v>
      </c>
      <c r="F33" s="25">
        <v>140.86000000000001</v>
      </c>
      <c r="G33" s="18"/>
      <c r="H33" s="3">
        <f t="shared" ref="H33" si="12">ROUND(ROUND(F33,2)*ROUND(E33,3),2)</f>
        <v>140.86000000000001</v>
      </c>
      <c r="I33" s="4">
        <f t="shared" si="1"/>
        <v>0</v>
      </c>
    </row>
    <row r="34" spans="2:9" ht="148.5" x14ac:dyDescent="0.35">
      <c r="B34" s="22" t="s">
        <v>50</v>
      </c>
      <c r="C34" s="22" t="s">
        <v>6</v>
      </c>
      <c r="D34" s="30" t="s">
        <v>51</v>
      </c>
      <c r="E34" s="31">
        <v>1</v>
      </c>
      <c r="F34" s="25">
        <v>800</v>
      </c>
      <c r="G34" s="18"/>
      <c r="H34" s="3">
        <f t="shared" ref="H34:H35" si="13">ROUND(ROUND(F34,2)*ROUND(E34,3),2)</f>
        <v>800</v>
      </c>
      <c r="I34" s="4">
        <f t="shared" si="1"/>
        <v>0</v>
      </c>
    </row>
    <row r="35" spans="2:9" ht="56.4" customHeight="1" x14ac:dyDescent="0.35">
      <c r="B35" s="22" t="s">
        <v>52</v>
      </c>
      <c r="C35" s="22" t="s">
        <v>53</v>
      </c>
      <c r="D35" s="30" t="s">
        <v>94</v>
      </c>
      <c r="E35" s="31">
        <v>30</v>
      </c>
      <c r="F35" s="25">
        <v>7.39</v>
      </c>
      <c r="G35" s="18"/>
      <c r="H35" s="3">
        <f t="shared" si="13"/>
        <v>221.7</v>
      </c>
      <c r="I35" s="4">
        <f t="shared" si="1"/>
        <v>0</v>
      </c>
    </row>
    <row r="36" spans="2:9" ht="31.25" customHeight="1" x14ac:dyDescent="0.35">
      <c r="B36" s="22" t="s">
        <v>54</v>
      </c>
      <c r="C36" s="22" t="s">
        <v>53</v>
      </c>
      <c r="D36" s="30" t="s">
        <v>95</v>
      </c>
      <c r="E36" s="31">
        <v>1</v>
      </c>
      <c r="F36" s="25">
        <v>23.35</v>
      </c>
      <c r="G36" s="18"/>
      <c r="H36" s="3">
        <f t="shared" ref="H36:H49" si="14">ROUND(ROUND(F36,2)*ROUND(E36,3),2)</f>
        <v>23.35</v>
      </c>
      <c r="I36" s="4">
        <f t="shared" si="1"/>
        <v>0</v>
      </c>
    </row>
    <row r="37" spans="2:9" ht="40.5" x14ac:dyDescent="0.35">
      <c r="B37" s="22" t="s">
        <v>55</v>
      </c>
      <c r="C37" s="22" t="s">
        <v>53</v>
      </c>
      <c r="D37" s="30" t="s">
        <v>96</v>
      </c>
      <c r="E37" s="31">
        <v>1</v>
      </c>
      <c r="F37" s="25">
        <v>0</v>
      </c>
      <c r="G37" s="18"/>
      <c r="H37" s="3">
        <f t="shared" si="14"/>
        <v>0</v>
      </c>
      <c r="I37" s="4">
        <f t="shared" si="1"/>
        <v>0</v>
      </c>
    </row>
    <row r="38" spans="2:9" ht="40.5" x14ac:dyDescent="0.35">
      <c r="B38" s="22" t="s">
        <v>56</v>
      </c>
      <c r="C38" s="22" t="s">
        <v>53</v>
      </c>
      <c r="D38" s="30" t="s">
        <v>100</v>
      </c>
      <c r="E38" s="31">
        <v>1</v>
      </c>
      <c r="F38" s="25">
        <v>13.04</v>
      </c>
      <c r="G38" s="18"/>
      <c r="H38" s="3">
        <f t="shared" si="14"/>
        <v>13.04</v>
      </c>
      <c r="I38" s="4">
        <f t="shared" si="1"/>
        <v>0</v>
      </c>
    </row>
    <row r="39" spans="2:9" ht="54" x14ac:dyDescent="0.35">
      <c r="B39" s="22" t="s">
        <v>57</v>
      </c>
      <c r="C39" s="22" t="s">
        <v>53</v>
      </c>
      <c r="D39" s="30" t="s">
        <v>97</v>
      </c>
      <c r="E39" s="31">
        <v>1</v>
      </c>
      <c r="F39" s="25">
        <v>0</v>
      </c>
      <c r="G39" s="18"/>
      <c r="H39" s="3">
        <f t="shared" si="14"/>
        <v>0</v>
      </c>
      <c r="I39" s="4">
        <f t="shared" si="1"/>
        <v>0</v>
      </c>
    </row>
    <row r="40" spans="2:9" ht="54.65" customHeight="1" x14ac:dyDescent="0.35">
      <c r="B40" s="22" t="s">
        <v>58</v>
      </c>
      <c r="C40" s="22" t="s">
        <v>53</v>
      </c>
      <c r="D40" s="30" t="s">
        <v>93</v>
      </c>
      <c r="E40" s="31">
        <v>1</v>
      </c>
      <c r="F40" s="25">
        <v>13.88</v>
      </c>
      <c r="G40" s="18"/>
      <c r="H40" s="3">
        <f t="shared" si="14"/>
        <v>13.88</v>
      </c>
      <c r="I40" s="4">
        <f t="shared" si="1"/>
        <v>0</v>
      </c>
    </row>
    <row r="41" spans="2:9" ht="46.25" customHeight="1" x14ac:dyDescent="0.35">
      <c r="B41" s="22" t="s">
        <v>59</v>
      </c>
      <c r="C41" s="22" t="s">
        <v>53</v>
      </c>
      <c r="D41" s="30" t="s">
        <v>98</v>
      </c>
      <c r="E41" s="31">
        <v>1</v>
      </c>
      <c r="F41" s="25">
        <v>22.48</v>
      </c>
      <c r="G41" s="18"/>
      <c r="H41" s="3">
        <f t="shared" si="14"/>
        <v>22.48</v>
      </c>
      <c r="I41" s="4">
        <f t="shared" si="1"/>
        <v>0</v>
      </c>
    </row>
    <row r="42" spans="2:9" ht="72.650000000000006" customHeight="1" x14ac:dyDescent="0.35">
      <c r="B42" s="32" t="s">
        <v>60</v>
      </c>
      <c r="C42" s="32" t="s">
        <v>6</v>
      </c>
      <c r="D42" s="30" t="s">
        <v>61</v>
      </c>
      <c r="E42" s="31">
        <v>100</v>
      </c>
      <c r="F42" s="25">
        <v>8</v>
      </c>
      <c r="G42" s="18"/>
      <c r="H42" s="3">
        <f t="shared" si="14"/>
        <v>800</v>
      </c>
      <c r="I42" s="4">
        <f t="shared" si="1"/>
        <v>0</v>
      </c>
    </row>
    <row r="43" spans="2:9" ht="28.75" customHeight="1" x14ac:dyDescent="0.35">
      <c r="B43" s="32" t="s">
        <v>83</v>
      </c>
      <c r="C43" s="32" t="s">
        <v>84</v>
      </c>
      <c r="D43" s="30" t="s">
        <v>99</v>
      </c>
      <c r="E43" s="31">
        <v>1</v>
      </c>
      <c r="F43" s="25">
        <v>255.51</v>
      </c>
      <c r="G43" s="18"/>
      <c r="H43" s="3">
        <f t="shared" si="14"/>
        <v>255.51</v>
      </c>
      <c r="I43" s="4">
        <f t="shared" si="1"/>
        <v>0</v>
      </c>
    </row>
    <row r="44" spans="2:9" ht="119.4" customHeight="1" x14ac:dyDescent="0.35">
      <c r="B44" s="32" t="s">
        <v>85</v>
      </c>
      <c r="C44" s="32" t="s">
        <v>6</v>
      </c>
      <c r="D44" s="30" t="s">
        <v>86</v>
      </c>
      <c r="E44" s="31">
        <v>1</v>
      </c>
      <c r="F44" s="25">
        <v>60</v>
      </c>
      <c r="G44" s="18"/>
      <c r="H44" s="3">
        <f t="shared" si="14"/>
        <v>60</v>
      </c>
      <c r="I44" s="4">
        <f t="shared" si="1"/>
        <v>0</v>
      </c>
    </row>
    <row r="45" spans="2:9" ht="74.400000000000006" customHeight="1" x14ac:dyDescent="0.35">
      <c r="B45" s="32" t="s">
        <v>87</v>
      </c>
      <c r="C45" s="32" t="s">
        <v>6</v>
      </c>
      <c r="D45" s="30" t="s">
        <v>88</v>
      </c>
      <c r="E45" s="31">
        <v>4</v>
      </c>
      <c r="F45" s="25">
        <v>160</v>
      </c>
      <c r="G45" s="18"/>
      <c r="H45" s="3">
        <f t="shared" si="14"/>
        <v>640</v>
      </c>
      <c r="I45" s="4">
        <f t="shared" si="1"/>
        <v>0</v>
      </c>
    </row>
    <row r="46" spans="2:9" ht="40.5" x14ac:dyDescent="0.35">
      <c r="B46" s="32" t="s">
        <v>40</v>
      </c>
      <c r="C46" s="32" t="s">
        <v>6</v>
      </c>
      <c r="D46" s="30" t="s">
        <v>41</v>
      </c>
      <c r="E46" s="31">
        <v>1</v>
      </c>
      <c r="F46" s="25">
        <v>6535.84</v>
      </c>
      <c r="G46" s="18"/>
      <c r="H46" s="3">
        <f t="shared" si="14"/>
        <v>6535.84</v>
      </c>
      <c r="I46" s="4">
        <f t="shared" si="1"/>
        <v>0</v>
      </c>
    </row>
    <row r="47" spans="2:9" ht="96" customHeight="1" x14ac:dyDescent="0.35">
      <c r="B47" s="32" t="s">
        <v>36</v>
      </c>
      <c r="C47" s="32" t="s">
        <v>6</v>
      </c>
      <c r="D47" s="30" t="s">
        <v>37</v>
      </c>
      <c r="E47" s="31">
        <v>1</v>
      </c>
      <c r="F47" s="25">
        <v>1150</v>
      </c>
      <c r="G47" s="18"/>
      <c r="H47" s="3">
        <f t="shared" si="14"/>
        <v>1150</v>
      </c>
      <c r="I47" s="4">
        <f t="shared" si="1"/>
        <v>0</v>
      </c>
    </row>
    <row r="48" spans="2:9" ht="29.4" customHeight="1" x14ac:dyDescent="0.35">
      <c r="B48" s="32" t="s">
        <v>38</v>
      </c>
      <c r="C48" s="32" t="s">
        <v>6</v>
      </c>
      <c r="D48" s="30" t="s">
        <v>39</v>
      </c>
      <c r="E48" s="31">
        <v>1</v>
      </c>
      <c r="F48" s="25">
        <v>450</v>
      </c>
      <c r="G48" s="18"/>
      <c r="H48" s="3">
        <f t="shared" si="14"/>
        <v>450</v>
      </c>
      <c r="I48" s="4">
        <f t="shared" si="1"/>
        <v>0</v>
      </c>
    </row>
    <row r="49" spans="2:9" ht="144" customHeight="1" x14ac:dyDescent="0.35">
      <c r="B49" s="22" t="s">
        <v>89</v>
      </c>
      <c r="C49" s="22" t="s">
        <v>6</v>
      </c>
      <c r="D49" s="23" t="s">
        <v>90</v>
      </c>
      <c r="E49" s="24">
        <v>1</v>
      </c>
      <c r="F49" s="25">
        <v>670</v>
      </c>
      <c r="G49" s="18"/>
      <c r="H49" s="3">
        <f t="shared" si="14"/>
        <v>670</v>
      </c>
      <c r="I49" s="4">
        <f t="shared" si="1"/>
        <v>0</v>
      </c>
    </row>
    <row r="50" spans="2:9" x14ac:dyDescent="0.35">
      <c r="D50" s="34" t="s">
        <v>91</v>
      </c>
      <c r="E50" s="35"/>
      <c r="F50" s="35"/>
      <c r="G50" s="36"/>
      <c r="H50" s="11">
        <f>13%*SUM(H7:H49)</f>
        <v>9879.9570999999996</v>
      </c>
      <c r="I50" s="12">
        <f>13%*SUM(I7:I49)</f>
        <v>936</v>
      </c>
    </row>
    <row r="51" spans="2:9" x14ac:dyDescent="0.35">
      <c r="D51" s="37" t="s">
        <v>92</v>
      </c>
      <c r="E51" s="38"/>
      <c r="F51" s="38"/>
      <c r="G51" s="39"/>
      <c r="H51" s="3">
        <f>6%*SUM(H7:H49)</f>
        <v>4559.9802</v>
      </c>
      <c r="I51" s="4">
        <f>6%*SUM(I7:I49)</f>
        <v>432</v>
      </c>
    </row>
    <row r="52" spans="2:9" ht="30" customHeight="1" x14ac:dyDescent="0.35">
      <c r="H52" s="20">
        <f>SUM(H7:H51)</f>
        <v>90439.607300000003</v>
      </c>
      <c r="I52" s="20">
        <f>SUM(I7:I51)</f>
        <v>8568</v>
      </c>
    </row>
    <row r="53" spans="2:9" ht="15" thickBot="1" x14ac:dyDescent="0.4"/>
    <row r="54" spans="2:9" x14ac:dyDescent="0.35">
      <c r="D54" s="6" t="s">
        <v>8</v>
      </c>
    </row>
    <row r="55" spans="2:9" x14ac:dyDescent="0.35">
      <c r="D55" s="40"/>
      <c r="H55" s="10"/>
    </row>
    <row r="56" spans="2:9" x14ac:dyDescent="0.35">
      <c r="D56" s="41"/>
    </row>
    <row r="57" spans="2:9" x14ac:dyDescent="0.35">
      <c r="D57" s="41"/>
    </row>
    <row r="58" spans="2:9" x14ac:dyDescent="0.35">
      <c r="D58" s="41"/>
    </row>
    <row r="59" spans="2:9" ht="15" thickBot="1" x14ac:dyDescent="0.4">
      <c r="D59" s="42"/>
    </row>
    <row r="60" spans="2:9" ht="27" x14ac:dyDescent="0.35">
      <c r="D60" s="7" t="s">
        <v>9</v>
      </c>
    </row>
    <row r="61" spans="2:9" ht="81" customHeight="1" thickBot="1" x14ac:dyDescent="0.4">
      <c r="D61" s="8"/>
    </row>
  </sheetData>
  <sheetProtection algorithmName="SHA-512" hashValue="4F2hWpzxfPikL4gNKnmdXOoEKLpFnQ8QmZKSuqvZYUuzlDj6GzIu1PYrhUtpYf8vLK6oM1SGjMHDmSLLINYA6A==" saltValue="4iyAsrjHhkbQL/SGtARfEw==" spinCount="100000" sheet="1" formatCells="0" formatColumns="0" formatRows="0" insertColumns="0" insertRows="0" insertHyperlinks="0" deleteColumns="0" deleteRows="0" sort="0" autoFilter="0" pivotTables="0"/>
  <mergeCells count="4">
    <mergeCell ref="D50:G50"/>
    <mergeCell ref="D51:G51"/>
    <mergeCell ref="D55:D59"/>
    <mergeCell ref="B2:I3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66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6C6829-6AEB-457D-861A-4FDD4B82EB14}"/>
</file>

<file path=customXml/itemProps2.xml><?xml version="1.0" encoding="utf-8"?>
<ds:datastoreItem xmlns:ds="http://schemas.openxmlformats.org/officeDocument/2006/customXml" ds:itemID="{E6921042-7897-41D0-B5CB-9027526FEA93}">
  <ds:schemaRefs>
    <ds:schemaRef ds:uri="http://schemas.microsoft.com/office/2006/metadata/properties"/>
    <ds:schemaRef ds:uri="http://schemas.microsoft.com/office/infopath/2007/PartnerControls"/>
    <ds:schemaRef ds:uri="f93295b6-2c5d-4d90-af3a-835f408b735f"/>
    <ds:schemaRef ds:uri="fe2c56db-766c-4c36-b3e5-267db87031a2"/>
    <ds:schemaRef ds:uri="917f2dc5-199e-433e-949e-b238ce0a3908"/>
  </ds:schemaRefs>
</ds:datastoreItem>
</file>

<file path=customXml/itemProps3.xml><?xml version="1.0" encoding="utf-8"?>
<ds:datastoreItem xmlns:ds="http://schemas.openxmlformats.org/officeDocument/2006/customXml" ds:itemID="{2D458FE4-F6CF-46B0-AEA9-EA99A24751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Carrasco Morillas</dc:creator>
  <cp:lastModifiedBy>David Prous Juvé</cp:lastModifiedBy>
  <cp:lastPrinted>2023-09-04T10:07:54Z</cp:lastPrinted>
  <dcterms:created xsi:type="dcterms:W3CDTF">2023-06-06T05:43:54Z</dcterms:created>
  <dcterms:modified xsi:type="dcterms:W3CDTF">2023-09-04T10:08:03Z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0x01010089FB60DDE3DBCD4BAA46E34FBA508E7E</vt:lpwstr>
  </property>
  <property fmtid="{D5CDD505-2E9C-101B-9397-08002B2CF9AE}" pid="3" name="MediaServiceImageTags">
    <vt:lpwstr/>
  </property>
</Properties>
</file>