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gruptersa.sharepoint.com/manteniment/M05-Licitaciones/CTTEXXX Mantenimiento calorifugado 2024/1.Pliegos/PRESUP/"/>
    </mc:Choice>
  </mc:AlternateContent>
  <xr:revisionPtr revIDLastSave="843" documentId="11_F976C00789A9BB01468248FF624131C4C32DEAF4" xr6:coauthVersionLast="47" xr6:coauthVersionMax="47" xr10:uidLastSave="{02A31EE1-893D-4BBB-930F-EC0A2C5A1943}"/>
  <bookViews>
    <workbookView xWindow="25080" yWindow="-120" windowWidth="25440" windowHeight="15390" xr2:uid="{00000000-000D-0000-FFFF-FFFF00000000}"/>
  </bookViews>
  <sheets>
    <sheet name="Hoja1" sheetId="1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0" i="11" l="1"/>
  <c r="K29" i="11"/>
  <c r="I29" i="11"/>
  <c r="G29" i="11"/>
  <c r="K26" i="11"/>
  <c r="G26" i="11"/>
  <c r="K25" i="11"/>
  <c r="G24" i="11"/>
  <c r="K23" i="11"/>
  <c r="I23" i="11"/>
  <c r="I22" i="11"/>
  <c r="I17" i="11"/>
  <c r="G17" i="11"/>
  <c r="K16" i="11"/>
  <c r="K13" i="11"/>
  <c r="I13" i="11"/>
  <c r="G12" i="11"/>
  <c r="K11" i="11"/>
  <c r="I11" i="11"/>
  <c r="G11" i="11"/>
  <c r="I10" i="11"/>
  <c r="G10" i="11"/>
  <c r="G8" i="11"/>
  <c r="K7" i="11"/>
  <c r="K6" i="11"/>
  <c r="I6" i="11"/>
  <c r="I5" i="11"/>
  <c r="G5" i="11"/>
  <c r="K4" i="11"/>
  <c r="I4" i="11"/>
  <c r="I26" i="11"/>
  <c r="I25" i="11"/>
  <c r="K24" i="11"/>
  <c r="G23" i="11"/>
  <c r="K17" i="11"/>
  <c r="I16" i="11"/>
  <c r="G13" i="11"/>
  <c r="K10" i="11"/>
  <c r="I8" i="11"/>
  <c r="I7" i="11"/>
  <c r="G6" i="11"/>
  <c r="K5" i="11"/>
  <c r="H32" i="11"/>
  <c r="L29" i="11"/>
  <c r="M32" i="11"/>
  <c r="M26" i="11" l="1"/>
  <c r="F29" i="11"/>
  <c r="F30" i="11" s="1"/>
  <c r="J29" i="11"/>
  <c r="J30" i="11" s="1"/>
  <c r="H29" i="11"/>
  <c r="H30" i="11" s="1"/>
  <c r="M23" i="11"/>
  <c r="I14" i="11"/>
  <c r="I15" i="11"/>
  <c r="K8" i="11"/>
  <c r="K15" i="11"/>
  <c r="G21" i="11"/>
  <c r="I24" i="11"/>
  <c r="M24" i="11" s="1"/>
  <c r="K14" i="11"/>
  <c r="I18" i="11"/>
  <c r="M10" i="11"/>
  <c r="G9" i="11"/>
  <c r="I12" i="11"/>
  <c r="G16" i="11"/>
  <c r="I21" i="11"/>
  <c r="G15" i="11"/>
  <c r="K18" i="11"/>
  <c r="I9" i="11"/>
  <c r="K12" i="11"/>
  <c r="K21" i="11"/>
  <c r="G25" i="11"/>
  <c r="M25" i="11" s="1"/>
  <c r="G18" i="11"/>
  <c r="G4" i="11"/>
  <c r="K9" i="11"/>
  <c r="G22" i="11"/>
  <c r="M22" i="11" s="1"/>
  <c r="G7" i="11"/>
  <c r="M7" i="11" s="1"/>
  <c r="G14" i="11"/>
  <c r="K22" i="11"/>
  <c r="M29" i="11"/>
  <c r="M5" i="11"/>
  <c r="M17" i="11"/>
  <c r="M6" i="11"/>
  <c r="M11" i="11"/>
  <c r="M13" i="11"/>
  <c r="J32" i="11"/>
  <c r="J33" i="11" s="1"/>
  <c r="L32" i="11"/>
  <c r="L33" i="11" s="1"/>
  <c r="F32" i="11"/>
  <c r="F33" i="11" s="1"/>
  <c r="H33" i="11"/>
  <c r="L30" i="11"/>
  <c r="M21" i="11" l="1"/>
  <c r="N29" i="11"/>
  <c r="N30" i="11" s="1"/>
  <c r="M4" i="11"/>
  <c r="M12" i="11"/>
  <c r="M18" i="11"/>
  <c r="M14" i="11"/>
  <c r="M16" i="11"/>
  <c r="M8" i="11"/>
  <c r="M9" i="11"/>
  <c r="M15" i="11"/>
  <c r="N32" i="11"/>
  <c r="N33" i="11" s="1"/>
  <c r="F24" i="11" l="1"/>
  <c r="L24" i="11"/>
  <c r="H24" i="11"/>
  <c r="J24" i="11"/>
  <c r="J22" i="11"/>
  <c r="F22" i="11"/>
  <c r="L22" i="11"/>
  <c r="H22" i="11"/>
  <c r="F25" i="11"/>
  <c r="L25" i="11"/>
  <c r="J25" i="11"/>
  <c r="H25" i="11"/>
  <c r="F23" i="11"/>
  <c r="H23" i="11"/>
  <c r="J23" i="11"/>
  <c r="L23" i="11"/>
  <c r="F21" i="11"/>
  <c r="L21" i="11"/>
  <c r="H21" i="11"/>
  <c r="J21" i="11"/>
  <c r="F26" i="11"/>
  <c r="H26" i="11"/>
  <c r="L26" i="11"/>
  <c r="J26" i="11"/>
  <c r="H12" i="11"/>
  <c r="F12" i="11"/>
  <c r="L12" i="11"/>
  <c r="J12" i="11"/>
  <c r="F5" i="11"/>
  <c r="L5" i="11"/>
  <c r="H5" i="11"/>
  <c r="J5" i="11"/>
  <c r="J7" i="11"/>
  <c r="L7" i="11"/>
  <c r="F7" i="11"/>
  <c r="H7" i="11"/>
  <c r="F18" i="11"/>
  <c r="L18" i="11"/>
  <c r="H18" i="11"/>
  <c r="J18" i="11"/>
  <c r="F14" i="11"/>
  <c r="H14" i="11"/>
  <c r="J14" i="11"/>
  <c r="L14" i="11"/>
  <c r="L16" i="11"/>
  <c r="F16" i="11"/>
  <c r="J16" i="11"/>
  <c r="H16" i="11"/>
  <c r="L11" i="11"/>
  <c r="H11" i="11"/>
  <c r="F11" i="11"/>
  <c r="J11" i="11"/>
  <c r="J8" i="11"/>
  <c r="F8" i="11"/>
  <c r="H8" i="11"/>
  <c r="L8" i="11"/>
  <c r="F6" i="11"/>
  <c r="H6" i="11"/>
  <c r="L6" i="11"/>
  <c r="J6" i="11"/>
  <c r="F15" i="11"/>
  <c r="L15" i="11"/>
  <c r="H15" i="11"/>
  <c r="J15" i="11"/>
  <c r="F17" i="11"/>
  <c r="J17" i="11"/>
  <c r="L17" i="11"/>
  <c r="H17" i="11"/>
  <c r="F13" i="11"/>
  <c r="J13" i="11"/>
  <c r="L13" i="11"/>
  <c r="H13" i="11"/>
  <c r="L10" i="11"/>
  <c r="F10" i="11"/>
  <c r="J10" i="11"/>
  <c r="H10" i="11"/>
  <c r="F9" i="11"/>
  <c r="J9" i="11"/>
  <c r="L9" i="11"/>
  <c r="H9" i="11"/>
  <c r="N25" i="11" l="1"/>
  <c r="N24" i="11"/>
  <c r="J27" i="11"/>
  <c r="N22" i="11"/>
  <c r="N26" i="11"/>
  <c r="F27" i="11"/>
  <c r="N21" i="11"/>
  <c r="H27" i="11"/>
  <c r="L27" i="11"/>
  <c r="N23" i="11"/>
  <c r="N5" i="11"/>
  <c r="N7" i="11"/>
  <c r="N14" i="11"/>
  <c r="F4" i="11"/>
  <c r="J4" i="11"/>
  <c r="J19" i="11" s="1"/>
  <c r="L4" i="11"/>
  <c r="L19" i="11" s="1"/>
  <c r="H4" i="11"/>
  <c r="H19" i="11" s="1"/>
  <c r="N17" i="11"/>
  <c r="N6" i="11"/>
  <c r="N8" i="11"/>
  <c r="N11" i="11"/>
  <c r="N16" i="11"/>
  <c r="N13" i="11"/>
  <c r="N9" i="11"/>
  <c r="N10" i="11"/>
  <c r="N12" i="11"/>
  <c r="N15" i="11"/>
  <c r="N18" i="11"/>
  <c r="J34" i="11" l="1"/>
  <c r="N27" i="11"/>
  <c r="H34" i="11"/>
  <c r="L34" i="11"/>
  <c r="N4" i="11"/>
  <c r="N19" i="11" s="1"/>
  <c r="F19" i="11"/>
  <c r="D40" i="11" l="1"/>
  <c r="N34" i="11"/>
  <c r="F34" i="11"/>
  <c r="D37" i="11" s="1"/>
  <c r="D49" i="11" s="1"/>
  <c r="D47" i="11" l="1"/>
  <c r="D41" i="11"/>
  <c r="D42" i="11" s="1"/>
  <c r="D43" i="11" s="1"/>
  <c r="D38" i="11"/>
  <c r="D39" i="11" s="1"/>
  <c r="D46" i="11"/>
  <c r="D48" i="11"/>
  <c r="D50" i="11" l="1"/>
</calcChain>
</file>

<file path=xl/sharedStrings.xml><?xml version="1.0" encoding="utf-8"?>
<sst xmlns="http://schemas.openxmlformats.org/spreadsheetml/2006/main" count="86" uniqueCount="56">
  <si>
    <t>PRECIARIO TUBERÍAS</t>
  </si>
  <si>
    <t>PRECIARIO EQUIPOS</t>
  </si>
  <si>
    <t>DISPONIBILIDAD PARADAS PROGRAMADAS</t>
  </si>
  <si>
    <t>PRESUPUESTO Y PRÓRROGAS (2+1+1)</t>
  </si>
  <si>
    <t>Auditoría de las instalaciones de calorifugado según las condiciones indicadas en el PPT</t>
  </si>
  <si>
    <t>AUDITORÍA</t>
  </si>
  <si>
    <t>TOTAL</t>
  </si>
  <si>
    <t>Parada 1</t>
  </si>
  <si>
    <t>Parada 2</t>
  </si>
  <si>
    <t>Parada 3</t>
  </si>
  <si>
    <t>Parada 4</t>
  </si>
  <si>
    <t>TOTALES</t>
  </si>
  <si>
    <t>Ítem</t>
  </si>
  <si>
    <t>ACTIVIDAD</t>
  </si>
  <si>
    <t>€/ud</t>
  </si>
  <si>
    <t>eur</t>
  </si>
  <si>
    <t>subtotal</t>
  </si>
  <si>
    <t>PRESUPUESTO LICITACIÓN (2 paradas)</t>
  </si>
  <si>
    <t>IVA 21%</t>
  </si>
  <si>
    <t>TOTAL BASE LICITACIÓN (2 paradas)</t>
  </si>
  <si>
    <t>PRORROGAS (1+1)</t>
  </si>
  <si>
    <t>POSIBLES MODIFICACIONES (20%)</t>
  </si>
  <si>
    <t>VALOR ESTIMADO DEL CONTRATO (4 paradas+20%)</t>
  </si>
  <si>
    <t>COSTES SALARIALES</t>
  </si>
  <si>
    <t>GASTOS MATERIALES</t>
  </si>
  <si>
    <t>GASTOS ESTRUCTURALES</t>
  </si>
  <si>
    <t>BENEFICIO EMPRESA</t>
  </si>
  <si>
    <t>Total</t>
  </si>
  <si>
    <t>uds</t>
  </si>
  <si>
    <t>Desmontaje + suministro y montaje de aislante + suministro y montaje de chapaCoquilla lana de roca 110 kg/m3 (diám. Tubería (DN) 100 y espesor aisl. (mm) de 60 a 100)</t>
  </si>
  <si>
    <t>Desmontaje + suministro y montaje de aislante + suministro y montaje de chapa. Coquilla lana de roca 110 kg/m3 (diám. Tubería (DN) ≤ 50 y espesor aisl. (mm) hasta 60)</t>
  </si>
  <si>
    <t>Desmontaje + suministro y montaje de aislante + suministro y montaje de chapa. Coquilla lana de roca 110 kg/m3 (diám. Tubería (DN) ≤ 50 y espesor aisl. (mm) de 60 a 100)</t>
  </si>
  <si>
    <t>Desmontaje + suministro y montaje de aislante + suministro y montaje de chapa. Coquilla lana de roca 110 kg/m3 (diám. Tubería (DN) 80 y espesor aisl. (mm) hasta 60)</t>
  </si>
  <si>
    <t>Desmontaje + suministro y montaje de aislante + suministro y montaje de chapa. Coquilla lana de roca 110 kg/m3 (diám. Tubería (DN) 80 y espesor aisl. (mm) de 60 a 100)</t>
  </si>
  <si>
    <t>Desmontaje + suministro y montaje de aislante + suministro y montaje de chapa. Coquilla lana de roca 110 kg/m3 (diám. Tubería (DN) 100 y espesor aisl. (mm) hasta 60)</t>
  </si>
  <si>
    <t>Desmontaje + suministro y montaje de aislante + suministro y montaje de chapa. Coquilla lana de roca 110 kg/m3 (diám. Tubería (DN) 150 y espesor aisl. (mm) hasta 60)</t>
  </si>
  <si>
    <t>Desmontaje + suministro y montaje de aislante + suministro y montaje de chapa. Coquilla lana de roca 110 kg/m3 (diám. Tubería (DN) 150 y espesor aisl. (mm) de 60 a 100)</t>
  </si>
  <si>
    <t>Desmontaje + suministro y montaje de aislante + suministro y montaje de chapa. Manta lana de roca 100 kg/m3 (diám. Tubería (DN) 200 y espesor aisl. (mm) 100)</t>
  </si>
  <si>
    <t>Desmontaje + suministro y montaje de aislante + suministro y montaje de chapa. Manta lana de roca 100 kg/m3 (diám. Tubería (DN) 250 y espesor aisl. (mm) 100)</t>
  </si>
  <si>
    <t>Desmontaje + suministro y montaje de aislante + suministro y montaje de chapa. Manta lana de roca 100 kg/m3 (diám. Tubería (DN) 300 y espesor aisl. (mm) 100)</t>
  </si>
  <si>
    <t>Desmontaje + suministro y montaje de aislante + suministro y montaje de chapa. Manta lana de roca 100 kg/m3 (diám. Tubería (DN) 300 y espesor aisl. (mm) 150)</t>
  </si>
  <si>
    <t>Desmontaje + suministro y montaje de aislante + suministro y montaje de chapa. Manta lana de roca 100 kg/m3 (diám. Tubería (DN) 350 y espesor aisl. (mm) 100)</t>
  </si>
  <si>
    <t>Desmontaje + suministro y montaje de aislante + suministro y montaje de chapa. Manta lana de roca 100 kg/m3 (diám. Tubería (DN) 350 y espesor aisl. (mm) 125)</t>
  </si>
  <si>
    <t>Desmontaje + suministro y montaje de aislante + suministro y montaje de chapa. Manta lana de roca 100 kg/m3 (diám. Tubería (DN) 350 y espesor aisl. (mm) 150)</t>
  </si>
  <si>
    <t>Desmontaje + suministro y montaje de aislante + aprovechamiento de chapa. Manta o Panel lana de roca 70kg/m3 (espesor aisl. (mm) 40)</t>
  </si>
  <si>
    <t>Desmontaje + suministro y montaje de aislante + aprovechamiento de chapa. Manta o Panel lana de roca 70kg/m3 (espesor aisl. (mm) 50)</t>
  </si>
  <si>
    <t>Desmontaje + suministro y montaje de aislante + aprovechamiento de chapa. Manta o Panel lana de roca 70kg/m3 (espesor aisl. (mm) 60)</t>
  </si>
  <si>
    <t>Desmontaje + suministro y montaje de aislante + aprovechamiento de chapa. Manta o Panel lana de roca 100kg/m3 (espesor aisl. (mm) 80)</t>
  </si>
  <si>
    <t>Desmontaje + suministro y montaje de aislante + aprovechamiento de chapa. Manta o Panel lana de roca 100kg/m3 (espesor aisl. (mm) 100)</t>
  </si>
  <si>
    <t>Desmontaje + suministro y montaje de aislante + aprovechamiento de chapa. Manta o Panel lana de roca 100kg/m3 (espesor aisl. (mm) 120)</t>
  </si>
  <si>
    <t>ud</t>
  </si>
  <si>
    <t>unidad</t>
  </si>
  <si>
    <t>metro lineal</t>
  </si>
  <si>
    <t>m2</t>
  </si>
  <si>
    <t>jornada</t>
  </si>
  <si>
    <t>Personal disponible por dia para atender urgencias en paradas programadas exclusivamente por ausencia de trabajos asignados
(2 operarios: 1 of. 1ª y 1 ayudante, 12 horas/día)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</si>
</sst>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\ &quot;€&quot;"/>
    <numFmt numFmtId="165" formatCode="0.0%"/>
    <numFmt numFmtId="166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i/>
      <sz val="10"/>
      <color theme="1"/>
      <name val="Verdana"/>
      <family val="2"/>
    </font>
    <font>
      <b/>
      <i/>
      <sz val="11"/>
      <color theme="1"/>
      <name val="Calibri"/>
      <family val="2"/>
      <scheme val="minor"/>
    </font>
    <font>
      <b/>
      <i/>
      <sz val="10"/>
      <color theme="1"/>
      <name val="Verdana"/>
      <family val="2"/>
    </font>
    <font>
      <sz val="9"/>
      <color theme="1"/>
      <name val="Verdana"/>
      <family val="2"/>
    </font>
    <font>
      <sz val="8"/>
      <color theme="1"/>
      <name val="Calibri"/>
      <family val="2"/>
      <scheme val="minor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i/>
      <sz val="8"/>
      <color theme="1"/>
      <name val="Verdana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3" fillId="0" borderId="6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164" fontId="3" fillId="2" borderId="8" xfId="0" applyNumberFormat="1" applyFont="1" applyFill="1" applyBorder="1" applyAlignment="1">
      <alignment horizontal="center" vertical="center"/>
    </xf>
    <xf numFmtId="164" fontId="3" fillId="2" borderId="9" xfId="0" applyNumberFormat="1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0" xfId="0" applyFont="1"/>
    <xf numFmtId="0" fontId="0" fillId="2" borderId="26" xfId="0" applyFill="1" applyBorder="1" applyAlignment="1">
      <alignment horizontal="center" vertical="center"/>
    </xf>
    <xf numFmtId="44" fontId="3" fillId="0" borderId="0" xfId="1" applyFont="1" applyBorder="1" applyAlignment="1">
      <alignment vertical="center"/>
    </xf>
    <xf numFmtId="44" fontId="2" fillId="0" borderId="0" xfId="0" applyNumberFormat="1" applyFont="1"/>
    <xf numFmtId="165" fontId="7" fillId="0" borderId="0" xfId="3" applyNumberFormat="1" applyFont="1" applyAlignment="1">
      <alignment horizontal="left"/>
    </xf>
    <xf numFmtId="165" fontId="7" fillId="0" borderId="0" xfId="0" applyNumberFormat="1" applyFont="1" applyAlignment="1">
      <alignment horizontal="left"/>
    </xf>
    <xf numFmtId="166" fontId="4" fillId="3" borderId="12" xfId="0" applyNumberFormat="1" applyFont="1" applyFill="1" applyBorder="1" applyAlignment="1">
      <alignment horizontal="center" vertical="center"/>
    </xf>
    <xf numFmtId="166" fontId="4" fillId="3" borderId="10" xfId="0" applyNumberFormat="1" applyFont="1" applyFill="1" applyBorder="1" applyAlignment="1">
      <alignment horizontal="center" vertical="center"/>
    </xf>
    <xf numFmtId="166" fontId="4" fillId="3" borderId="14" xfId="0" applyNumberFormat="1" applyFont="1" applyFill="1" applyBorder="1" applyAlignment="1">
      <alignment horizontal="center" vertical="center"/>
    </xf>
    <xf numFmtId="166" fontId="4" fillId="3" borderId="13" xfId="0" applyNumberFormat="1" applyFont="1" applyFill="1" applyBorder="1" applyAlignment="1">
      <alignment horizontal="center" vertical="center"/>
    </xf>
    <xf numFmtId="166" fontId="2" fillId="2" borderId="11" xfId="0" applyNumberFormat="1" applyFont="1" applyFill="1" applyBorder="1" applyAlignment="1">
      <alignment horizontal="center" vertical="center"/>
    </xf>
    <xf numFmtId="166" fontId="4" fillId="0" borderId="18" xfId="0" applyNumberFormat="1" applyFont="1" applyBorder="1" applyAlignment="1">
      <alignment horizontal="center" vertical="center"/>
    </xf>
    <xf numFmtId="166" fontId="4" fillId="0" borderId="17" xfId="0" applyNumberFormat="1" applyFont="1" applyBorder="1" applyAlignment="1">
      <alignment horizontal="center" vertical="center"/>
    </xf>
    <xf numFmtId="166" fontId="2" fillId="2" borderId="18" xfId="1" applyNumberFormat="1" applyFont="1" applyFill="1" applyBorder="1" applyAlignment="1">
      <alignment horizontal="center" vertical="center"/>
    </xf>
    <xf numFmtId="166" fontId="6" fillId="0" borderId="21" xfId="0" applyNumberFormat="1" applyFont="1" applyBorder="1" applyAlignment="1">
      <alignment horizontal="center" vertical="center"/>
    </xf>
    <xf numFmtId="166" fontId="6" fillId="0" borderId="22" xfId="0" applyNumberFormat="1" applyFont="1" applyBorder="1" applyAlignment="1">
      <alignment horizontal="center" vertical="center"/>
    </xf>
    <xf numFmtId="166" fontId="6" fillId="0" borderId="24" xfId="0" applyNumberFormat="1" applyFont="1" applyBorder="1" applyAlignment="1">
      <alignment horizontal="center" vertical="center"/>
    </xf>
    <xf numFmtId="166" fontId="6" fillId="0" borderId="23" xfId="0" applyNumberFormat="1" applyFont="1" applyBorder="1" applyAlignment="1">
      <alignment horizontal="center" vertical="center"/>
    </xf>
    <xf numFmtId="166" fontId="6" fillId="2" borderId="20" xfId="0" applyNumberFormat="1" applyFont="1" applyFill="1" applyBorder="1" applyAlignment="1">
      <alignment horizontal="center" vertical="center"/>
    </xf>
    <xf numFmtId="166" fontId="2" fillId="2" borderId="28" xfId="0" applyNumberFormat="1" applyFont="1" applyFill="1" applyBorder="1" applyAlignment="1">
      <alignment horizontal="center" vertical="center"/>
    </xf>
    <xf numFmtId="166" fontId="2" fillId="2" borderId="26" xfId="0" applyNumberFormat="1" applyFont="1" applyFill="1" applyBorder="1" applyAlignment="1">
      <alignment horizontal="center" vertical="center"/>
    </xf>
    <xf numFmtId="166" fontId="3" fillId="2" borderId="27" xfId="0" applyNumberFormat="1" applyFont="1" applyFill="1" applyBorder="1" applyAlignment="1">
      <alignment horizontal="center" vertical="center"/>
    </xf>
    <xf numFmtId="166" fontId="2" fillId="2" borderId="29" xfId="0" applyNumberFormat="1" applyFont="1" applyFill="1" applyBorder="1" applyAlignment="1">
      <alignment horizontal="center" vertical="center"/>
    </xf>
    <xf numFmtId="166" fontId="3" fillId="2" borderId="30" xfId="0" applyNumberFormat="1" applyFont="1" applyFill="1" applyBorder="1" applyAlignment="1">
      <alignment horizontal="center" vertical="center"/>
    </xf>
    <xf numFmtId="2" fontId="4" fillId="0" borderId="16" xfId="0" applyNumberFormat="1" applyFont="1" applyBorder="1" applyAlignment="1">
      <alignment horizontal="center" vertical="center"/>
    </xf>
    <xf numFmtId="2" fontId="6" fillId="0" borderId="22" xfId="0" applyNumberFormat="1" applyFont="1" applyBorder="1" applyAlignment="1">
      <alignment horizontal="center" vertical="center"/>
    </xf>
    <xf numFmtId="2" fontId="4" fillId="3" borderId="10" xfId="0" applyNumberFormat="1" applyFont="1" applyFill="1" applyBorder="1" applyAlignment="1">
      <alignment horizontal="center" vertical="center"/>
    </xf>
    <xf numFmtId="2" fontId="4" fillId="0" borderId="17" xfId="0" applyNumberFormat="1" applyFont="1" applyBorder="1" applyAlignment="1">
      <alignment horizontal="center" vertical="center"/>
    </xf>
    <xf numFmtId="2" fontId="6" fillId="0" borderId="23" xfId="0" applyNumberFormat="1" applyFont="1" applyBorder="1" applyAlignment="1">
      <alignment horizontal="center" vertical="center"/>
    </xf>
    <xf numFmtId="2" fontId="4" fillId="3" borderId="13" xfId="0" applyNumberFormat="1" applyFont="1" applyFill="1" applyBorder="1" applyAlignment="1">
      <alignment horizontal="center" vertical="center"/>
    </xf>
    <xf numFmtId="2" fontId="2" fillId="2" borderId="15" xfId="0" applyNumberFormat="1" applyFont="1" applyFill="1" applyBorder="1" applyAlignment="1">
      <alignment horizontal="center" vertical="center"/>
    </xf>
    <xf numFmtId="2" fontId="2" fillId="2" borderId="19" xfId="0" applyNumberFormat="1" applyFont="1" applyFill="1" applyBorder="1" applyAlignment="1">
      <alignment horizontal="center" vertical="center"/>
    </xf>
    <xf numFmtId="2" fontId="6" fillId="2" borderId="25" xfId="0" applyNumberFormat="1" applyFont="1" applyFill="1" applyBorder="1" applyAlignment="1">
      <alignment horizontal="center" vertical="center"/>
    </xf>
    <xf numFmtId="166" fontId="0" fillId="0" borderId="0" xfId="0" applyNumberFormat="1"/>
    <xf numFmtId="166" fontId="3" fillId="0" borderId="0" xfId="1" applyNumberFormat="1" applyFont="1" applyBorder="1" applyAlignment="1">
      <alignment vertical="center"/>
    </xf>
    <xf numFmtId="44" fontId="0" fillId="0" borderId="0" xfId="0" applyNumberFormat="1"/>
    <xf numFmtId="0" fontId="8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right" vertical="center" wrapText="1"/>
    </xf>
    <xf numFmtId="0" fontId="9" fillId="0" borderId="0" xfId="0" applyFont="1" applyAlignment="1">
      <alignment horizontal="right" wrapText="1"/>
    </xf>
    <xf numFmtId="0" fontId="10" fillId="3" borderId="12" xfId="0" applyFont="1" applyFill="1" applyBorder="1" applyAlignment="1">
      <alignment wrapText="1"/>
    </xf>
    <xf numFmtId="0" fontId="9" fillId="0" borderId="0" xfId="0" applyFont="1" applyAlignment="1">
      <alignment horizontal="left" wrapText="1"/>
    </xf>
    <xf numFmtId="0" fontId="11" fillId="0" borderId="21" xfId="0" applyFont="1" applyBorder="1" applyAlignment="1">
      <alignment horizontal="left" wrapText="1"/>
    </xf>
    <xf numFmtId="0" fontId="10" fillId="2" borderId="28" xfId="0" applyFont="1" applyFill="1" applyBorder="1" applyAlignment="1">
      <alignment wrapText="1"/>
    </xf>
    <xf numFmtId="0" fontId="9" fillId="0" borderId="0" xfId="0" applyFont="1" applyAlignment="1">
      <alignment horizontal="center" vertical="center" wrapText="1"/>
    </xf>
    <xf numFmtId="166" fontId="4" fillId="0" borderId="0" xfId="0" applyNumberFormat="1" applyFont="1" applyAlignment="1">
      <alignment horizontal="center" vertical="center"/>
    </xf>
    <xf numFmtId="0" fontId="10" fillId="0" borderId="6" xfId="0" applyFont="1" applyBorder="1" applyAlignment="1">
      <alignment horizontal="center" wrapText="1"/>
    </xf>
    <xf numFmtId="0" fontId="3" fillId="0" borderId="6" xfId="0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4">
    <cellStyle name="Moneda" xfId="1" builtinId="4"/>
    <cellStyle name="Moneda 2" xfId="2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B7E2C-8583-4BC1-8507-9CE3C4864300}">
  <dimension ref="A1:N50"/>
  <sheetViews>
    <sheetView tabSelected="1" zoomScaleNormal="100" workbookViewId="0">
      <selection activeCell="D7" sqref="D7"/>
    </sheetView>
  </sheetViews>
  <sheetFormatPr baseColWidth="10" defaultColWidth="11.5703125" defaultRowHeight="15" x14ac:dyDescent="0.25"/>
  <cols>
    <col min="1" max="1" width="11.5703125" style="1"/>
    <col min="2" max="2" width="46.42578125" style="46" customWidth="1"/>
    <col min="3" max="3" width="8.28515625" style="46" customWidth="1"/>
    <col min="4" max="4" width="19.140625" bestFit="1" customWidth="1"/>
    <col min="5" max="5" width="10" customWidth="1"/>
    <col min="6" max="6" width="16.7109375" bestFit="1" customWidth="1"/>
    <col min="7" max="7" width="10" customWidth="1"/>
    <col min="8" max="8" width="16.7109375" bestFit="1" customWidth="1"/>
    <col min="9" max="9" width="10" customWidth="1"/>
    <col min="10" max="10" width="16.7109375" bestFit="1" customWidth="1"/>
    <col min="11" max="11" width="10" customWidth="1"/>
    <col min="12" max="12" width="16.7109375" bestFit="1" customWidth="1"/>
    <col min="13" max="13" width="15.28515625" bestFit="1" customWidth="1"/>
    <col min="14" max="14" width="18.28515625" bestFit="1" customWidth="1"/>
  </cols>
  <sheetData>
    <row r="1" spans="1:14" ht="15.75" thickBot="1" x14ac:dyDescent="0.3">
      <c r="B1" s="47"/>
      <c r="C1" s="47"/>
      <c r="D1" s="47"/>
      <c r="E1" s="59" t="s">
        <v>7</v>
      </c>
      <c r="F1" s="60"/>
      <c r="G1" s="61" t="s">
        <v>8</v>
      </c>
      <c r="H1" s="60"/>
      <c r="I1" s="61" t="s">
        <v>9</v>
      </c>
      <c r="J1" s="60"/>
      <c r="K1" s="61" t="s">
        <v>10</v>
      </c>
      <c r="L1" s="61"/>
      <c r="M1" s="62" t="s">
        <v>27</v>
      </c>
      <c r="N1" s="63"/>
    </row>
    <row r="2" spans="1:14" ht="15.75" thickBot="1" x14ac:dyDescent="0.3">
      <c r="A2" s="3" t="s">
        <v>12</v>
      </c>
      <c r="B2" s="56" t="s">
        <v>13</v>
      </c>
      <c r="C2" s="57" t="s">
        <v>51</v>
      </c>
      <c r="D2" s="58" t="s">
        <v>14</v>
      </c>
      <c r="E2" s="4" t="s">
        <v>28</v>
      </c>
      <c r="F2" s="5" t="s">
        <v>15</v>
      </c>
      <c r="G2" s="4" t="s">
        <v>28</v>
      </c>
      <c r="H2" s="5" t="s">
        <v>15</v>
      </c>
      <c r="I2" s="4" t="s">
        <v>28</v>
      </c>
      <c r="J2" s="5" t="s">
        <v>15</v>
      </c>
      <c r="K2" s="4" t="s">
        <v>28</v>
      </c>
      <c r="L2" s="6" t="s">
        <v>15</v>
      </c>
      <c r="M2" s="4" t="s">
        <v>28</v>
      </c>
      <c r="N2" s="5" t="s">
        <v>15</v>
      </c>
    </row>
    <row r="3" spans="1:14" x14ac:dyDescent="0.25">
      <c r="A3" s="7"/>
      <c r="B3" s="50" t="s">
        <v>0</v>
      </c>
      <c r="C3" s="50"/>
      <c r="D3" s="16"/>
      <c r="E3" s="17"/>
      <c r="F3" s="18"/>
      <c r="G3" s="19"/>
      <c r="H3" s="18"/>
      <c r="I3" s="19"/>
      <c r="J3" s="18"/>
      <c r="K3" s="19"/>
      <c r="L3" s="19"/>
      <c r="M3" s="40"/>
      <c r="N3" s="20"/>
    </row>
    <row r="4" spans="1:14" ht="43.5" x14ac:dyDescent="0.25">
      <c r="A4" s="8">
        <v>1</v>
      </c>
      <c r="B4" s="51" t="s">
        <v>30</v>
      </c>
      <c r="C4" s="54" t="s">
        <v>52</v>
      </c>
      <c r="D4" s="55">
        <v>63.625500000000009</v>
      </c>
      <c r="E4" s="34">
        <v>50</v>
      </c>
      <c r="F4" s="21">
        <f>D4*E4</f>
        <v>3181.2750000000005</v>
      </c>
      <c r="G4" s="37">
        <f>E4</f>
        <v>50</v>
      </c>
      <c r="H4" s="21">
        <f>D4*G4</f>
        <v>3181.2750000000005</v>
      </c>
      <c r="I4" s="37">
        <f>E4</f>
        <v>50</v>
      </c>
      <c r="J4" s="21">
        <f>D4*I4</f>
        <v>3181.2750000000005</v>
      </c>
      <c r="K4" s="37">
        <f>E4</f>
        <v>50</v>
      </c>
      <c r="L4" s="22">
        <f>D4*K4</f>
        <v>3181.2750000000005</v>
      </c>
      <c r="M4" s="41">
        <f>E4+G4+I4+K4</f>
        <v>200</v>
      </c>
      <c r="N4" s="23">
        <f>F4+H4+J4+L4</f>
        <v>12725.100000000002</v>
      </c>
    </row>
    <row r="5" spans="1:14" ht="43.5" x14ac:dyDescent="0.25">
      <c r="A5" s="8">
        <v>2</v>
      </c>
      <c r="B5" s="51" t="s">
        <v>31</v>
      </c>
      <c r="C5" s="54" t="s">
        <v>52</v>
      </c>
      <c r="D5" s="55">
        <v>79.825500000000005</v>
      </c>
      <c r="E5" s="34">
        <v>50</v>
      </c>
      <c r="F5" s="21">
        <f t="shared" ref="F5:F18" si="0">D5*E5</f>
        <v>3991.2750000000001</v>
      </c>
      <c r="G5" s="37">
        <f t="shared" ref="G5:G18" si="1">E5</f>
        <v>50</v>
      </c>
      <c r="H5" s="21">
        <f t="shared" ref="H5:H18" si="2">D5*G5</f>
        <v>3991.2750000000001</v>
      </c>
      <c r="I5" s="37">
        <f t="shared" ref="I5:I18" si="3">E5</f>
        <v>50</v>
      </c>
      <c r="J5" s="21">
        <f t="shared" ref="J5:J18" si="4">D5*I5</f>
        <v>3991.2750000000001</v>
      </c>
      <c r="K5" s="37">
        <f t="shared" ref="K5:K18" si="5">E5</f>
        <v>50</v>
      </c>
      <c r="L5" s="22">
        <f t="shared" ref="L5:L18" si="6">D5*K5</f>
        <v>3991.2750000000001</v>
      </c>
      <c r="M5" s="41">
        <f>E5+G5+I5+K5</f>
        <v>200</v>
      </c>
      <c r="N5" s="23">
        <f>F5+H5+J5+L5</f>
        <v>15965.1</v>
      </c>
    </row>
    <row r="6" spans="1:14" ht="43.5" x14ac:dyDescent="0.25">
      <c r="A6" s="8">
        <v>3</v>
      </c>
      <c r="B6" s="51" t="s">
        <v>32</v>
      </c>
      <c r="C6" s="54" t="s">
        <v>52</v>
      </c>
      <c r="D6" s="55">
        <v>69.444000000000003</v>
      </c>
      <c r="E6" s="34">
        <v>55</v>
      </c>
      <c r="F6" s="21">
        <f t="shared" ref="F6:F17" si="7">D6*E6</f>
        <v>3819.42</v>
      </c>
      <c r="G6" s="37">
        <f t="shared" si="1"/>
        <v>55</v>
      </c>
      <c r="H6" s="21">
        <f t="shared" si="2"/>
        <v>3819.42</v>
      </c>
      <c r="I6" s="37">
        <f t="shared" si="3"/>
        <v>55</v>
      </c>
      <c r="J6" s="21">
        <f t="shared" si="4"/>
        <v>3819.42</v>
      </c>
      <c r="K6" s="37">
        <f t="shared" si="5"/>
        <v>55</v>
      </c>
      <c r="L6" s="22">
        <f t="shared" si="6"/>
        <v>3819.42</v>
      </c>
      <c r="M6" s="41">
        <f t="shared" ref="M6:M17" si="8">E6+G6+I6+K6</f>
        <v>220</v>
      </c>
      <c r="N6" s="23">
        <f t="shared" ref="N6:N17" si="9">F6+H6+J6+L6</f>
        <v>15277.68</v>
      </c>
    </row>
    <row r="7" spans="1:14" ht="43.5" x14ac:dyDescent="0.25">
      <c r="A7" s="8">
        <v>4</v>
      </c>
      <c r="B7" s="51" t="s">
        <v>33</v>
      </c>
      <c r="C7" s="54" t="s">
        <v>52</v>
      </c>
      <c r="D7" s="55">
        <v>87.358499999999992</v>
      </c>
      <c r="E7" s="34">
        <v>55</v>
      </c>
      <c r="F7" s="21">
        <f t="shared" si="7"/>
        <v>4804.7174999999997</v>
      </c>
      <c r="G7" s="37">
        <f t="shared" si="1"/>
        <v>55</v>
      </c>
      <c r="H7" s="21">
        <f t="shared" si="2"/>
        <v>4804.7174999999997</v>
      </c>
      <c r="I7" s="37">
        <f t="shared" si="3"/>
        <v>55</v>
      </c>
      <c r="J7" s="21">
        <f t="shared" si="4"/>
        <v>4804.7174999999997</v>
      </c>
      <c r="K7" s="37">
        <f t="shared" si="5"/>
        <v>55</v>
      </c>
      <c r="L7" s="22">
        <f t="shared" si="6"/>
        <v>4804.7174999999997</v>
      </c>
      <c r="M7" s="41">
        <f t="shared" si="8"/>
        <v>220</v>
      </c>
      <c r="N7" s="23">
        <f t="shared" si="9"/>
        <v>19218.87</v>
      </c>
    </row>
    <row r="8" spans="1:14" ht="43.5" x14ac:dyDescent="0.25">
      <c r="A8" s="8">
        <v>5</v>
      </c>
      <c r="B8" s="51" t="s">
        <v>34</v>
      </c>
      <c r="C8" s="54" t="s">
        <v>52</v>
      </c>
      <c r="D8" s="55">
        <v>75.07350000000001</v>
      </c>
      <c r="E8" s="34">
        <v>55</v>
      </c>
      <c r="F8" s="21">
        <f t="shared" si="7"/>
        <v>4129.0425000000005</v>
      </c>
      <c r="G8" s="37">
        <f t="shared" si="1"/>
        <v>55</v>
      </c>
      <c r="H8" s="21">
        <f t="shared" si="2"/>
        <v>4129.0425000000005</v>
      </c>
      <c r="I8" s="37">
        <f t="shared" si="3"/>
        <v>55</v>
      </c>
      <c r="J8" s="21">
        <f t="shared" si="4"/>
        <v>4129.0425000000005</v>
      </c>
      <c r="K8" s="37">
        <f t="shared" si="5"/>
        <v>55</v>
      </c>
      <c r="L8" s="22">
        <f t="shared" si="6"/>
        <v>4129.0425000000005</v>
      </c>
      <c r="M8" s="41">
        <f t="shared" si="8"/>
        <v>220</v>
      </c>
      <c r="N8" s="23">
        <f t="shared" si="9"/>
        <v>16516.170000000002</v>
      </c>
    </row>
    <row r="9" spans="1:14" ht="43.5" x14ac:dyDescent="0.25">
      <c r="A9" s="8">
        <v>6</v>
      </c>
      <c r="B9" s="51" t="s">
        <v>29</v>
      </c>
      <c r="C9" s="54" t="s">
        <v>52</v>
      </c>
      <c r="D9" s="55">
        <v>92.664000000000001</v>
      </c>
      <c r="E9" s="34">
        <v>55</v>
      </c>
      <c r="F9" s="21">
        <f t="shared" si="7"/>
        <v>5096.5200000000004</v>
      </c>
      <c r="G9" s="37">
        <f t="shared" si="1"/>
        <v>55</v>
      </c>
      <c r="H9" s="21">
        <f t="shared" si="2"/>
        <v>5096.5200000000004</v>
      </c>
      <c r="I9" s="37">
        <f t="shared" si="3"/>
        <v>55</v>
      </c>
      <c r="J9" s="21">
        <f t="shared" si="4"/>
        <v>5096.5200000000004</v>
      </c>
      <c r="K9" s="37">
        <f t="shared" si="5"/>
        <v>55</v>
      </c>
      <c r="L9" s="22">
        <f t="shared" si="6"/>
        <v>5096.5200000000004</v>
      </c>
      <c r="M9" s="41">
        <f t="shared" si="8"/>
        <v>220</v>
      </c>
      <c r="N9" s="23">
        <f t="shared" si="9"/>
        <v>20386.080000000002</v>
      </c>
    </row>
    <row r="10" spans="1:14" ht="43.5" x14ac:dyDescent="0.25">
      <c r="A10" s="8">
        <v>7</v>
      </c>
      <c r="B10" s="51" t="s">
        <v>35</v>
      </c>
      <c r="C10" s="54" t="s">
        <v>52</v>
      </c>
      <c r="D10" s="55">
        <v>87.115500000000011</v>
      </c>
      <c r="E10" s="34">
        <v>65</v>
      </c>
      <c r="F10" s="21">
        <f t="shared" si="7"/>
        <v>5662.5075000000006</v>
      </c>
      <c r="G10" s="37">
        <f t="shared" si="1"/>
        <v>65</v>
      </c>
      <c r="H10" s="21">
        <f t="shared" si="2"/>
        <v>5662.5075000000006</v>
      </c>
      <c r="I10" s="37">
        <f t="shared" si="3"/>
        <v>65</v>
      </c>
      <c r="J10" s="21">
        <f t="shared" si="4"/>
        <v>5662.5075000000006</v>
      </c>
      <c r="K10" s="37">
        <f t="shared" si="5"/>
        <v>65</v>
      </c>
      <c r="L10" s="22">
        <f t="shared" si="6"/>
        <v>5662.5075000000006</v>
      </c>
      <c r="M10" s="41">
        <f t="shared" si="8"/>
        <v>260</v>
      </c>
      <c r="N10" s="23">
        <f t="shared" si="9"/>
        <v>22650.030000000002</v>
      </c>
    </row>
    <row r="11" spans="1:14" ht="43.5" x14ac:dyDescent="0.25">
      <c r="A11" s="8">
        <v>8</v>
      </c>
      <c r="B11" s="51" t="s">
        <v>36</v>
      </c>
      <c r="C11" s="54" t="s">
        <v>52</v>
      </c>
      <c r="D11" s="55">
        <v>105.408</v>
      </c>
      <c r="E11" s="34">
        <v>65</v>
      </c>
      <c r="F11" s="21">
        <f t="shared" si="7"/>
        <v>6851.52</v>
      </c>
      <c r="G11" s="37">
        <f t="shared" si="1"/>
        <v>65</v>
      </c>
      <c r="H11" s="21">
        <f t="shared" si="2"/>
        <v>6851.52</v>
      </c>
      <c r="I11" s="37">
        <f t="shared" si="3"/>
        <v>65</v>
      </c>
      <c r="J11" s="21">
        <f t="shared" si="4"/>
        <v>6851.52</v>
      </c>
      <c r="K11" s="37">
        <f t="shared" si="5"/>
        <v>65</v>
      </c>
      <c r="L11" s="22">
        <f t="shared" si="6"/>
        <v>6851.52</v>
      </c>
      <c r="M11" s="41">
        <f t="shared" si="8"/>
        <v>260</v>
      </c>
      <c r="N11" s="23">
        <f t="shared" si="9"/>
        <v>27406.080000000002</v>
      </c>
    </row>
    <row r="12" spans="1:14" ht="43.5" x14ac:dyDescent="0.25">
      <c r="A12" s="8">
        <v>9</v>
      </c>
      <c r="B12" s="51" t="s">
        <v>37</v>
      </c>
      <c r="C12" s="54" t="s">
        <v>52</v>
      </c>
      <c r="D12" s="55">
        <v>129.95100000000002</v>
      </c>
      <c r="E12" s="34">
        <v>80</v>
      </c>
      <c r="F12" s="21">
        <f t="shared" si="7"/>
        <v>10396.080000000002</v>
      </c>
      <c r="G12" s="37">
        <f t="shared" si="1"/>
        <v>80</v>
      </c>
      <c r="H12" s="21">
        <f t="shared" si="2"/>
        <v>10396.080000000002</v>
      </c>
      <c r="I12" s="37">
        <f t="shared" si="3"/>
        <v>80</v>
      </c>
      <c r="J12" s="21">
        <f t="shared" si="4"/>
        <v>10396.080000000002</v>
      </c>
      <c r="K12" s="37">
        <f t="shared" si="5"/>
        <v>80</v>
      </c>
      <c r="L12" s="22">
        <f t="shared" si="6"/>
        <v>10396.080000000002</v>
      </c>
      <c r="M12" s="41">
        <f t="shared" si="8"/>
        <v>320</v>
      </c>
      <c r="N12" s="23">
        <f t="shared" si="9"/>
        <v>41584.320000000007</v>
      </c>
    </row>
    <row r="13" spans="1:14" ht="43.5" x14ac:dyDescent="0.25">
      <c r="A13" s="8">
        <v>10</v>
      </c>
      <c r="B13" s="51" t="s">
        <v>38</v>
      </c>
      <c r="C13" s="54" t="s">
        <v>52</v>
      </c>
      <c r="D13" s="55">
        <v>141.2775</v>
      </c>
      <c r="E13" s="34">
        <v>80</v>
      </c>
      <c r="F13" s="21">
        <f t="shared" si="7"/>
        <v>11302.2</v>
      </c>
      <c r="G13" s="37">
        <f t="shared" si="1"/>
        <v>80</v>
      </c>
      <c r="H13" s="21">
        <f t="shared" si="2"/>
        <v>11302.2</v>
      </c>
      <c r="I13" s="37">
        <f t="shared" si="3"/>
        <v>80</v>
      </c>
      <c r="J13" s="21">
        <f t="shared" si="4"/>
        <v>11302.2</v>
      </c>
      <c r="K13" s="37">
        <f t="shared" si="5"/>
        <v>80</v>
      </c>
      <c r="L13" s="22">
        <f t="shared" si="6"/>
        <v>11302.2</v>
      </c>
      <c r="M13" s="41">
        <f t="shared" si="8"/>
        <v>320</v>
      </c>
      <c r="N13" s="23">
        <f t="shared" si="9"/>
        <v>45208.800000000003</v>
      </c>
    </row>
    <row r="14" spans="1:14" ht="43.5" x14ac:dyDescent="0.25">
      <c r="A14" s="8">
        <v>11</v>
      </c>
      <c r="B14" s="51" t="s">
        <v>39</v>
      </c>
      <c r="C14" s="54" t="s">
        <v>52</v>
      </c>
      <c r="D14" s="55">
        <v>163.78200000000001</v>
      </c>
      <c r="E14" s="34">
        <v>80</v>
      </c>
      <c r="F14" s="21">
        <f t="shared" si="7"/>
        <v>13102.560000000001</v>
      </c>
      <c r="G14" s="37">
        <f t="shared" si="1"/>
        <v>80</v>
      </c>
      <c r="H14" s="21">
        <f t="shared" si="2"/>
        <v>13102.560000000001</v>
      </c>
      <c r="I14" s="37">
        <f t="shared" si="3"/>
        <v>80</v>
      </c>
      <c r="J14" s="21">
        <f t="shared" si="4"/>
        <v>13102.560000000001</v>
      </c>
      <c r="K14" s="37">
        <f t="shared" si="5"/>
        <v>80</v>
      </c>
      <c r="L14" s="22">
        <f t="shared" si="6"/>
        <v>13102.560000000001</v>
      </c>
      <c r="M14" s="41">
        <f t="shared" si="8"/>
        <v>320</v>
      </c>
      <c r="N14" s="23">
        <f t="shared" si="9"/>
        <v>52410.240000000005</v>
      </c>
    </row>
    <row r="15" spans="1:14" ht="43.5" x14ac:dyDescent="0.25">
      <c r="A15" s="8">
        <v>12</v>
      </c>
      <c r="B15" s="51" t="s">
        <v>40</v>
      </c>
      <c r="C15" s="54" t="s">
        <v>52</v>
      </c>
      <c r="D15" s="55">
        <v>246.71250000000001</v>
      </c>
      <c r="E15" s="34">
        <v>80</v>
      </c>
      <c r="F15" s="21">
        <f t="shared" si="7"/>
        <v>19737</v>
      </c>
      <c r="G15" s="37">
        <f t="shared" si="1"/>
        <v>80</v>
      </c>
      <c r="H15" s="21">
        <f t="shared" si="2"/>
        <v>19737</v>
      </c>
      <c r="I15" s="37">
        <f t="shared" si="3"/>
        <v>80</v>
      </c>
      <c r="J15" s="21">
        <f t="shared" si="4"/>
        <v>19737</v>
      </c>
      <c r="K15" s="37">
        <f t="shared" si="5"/>
        <v>80</v>
      </c>
      <c r="L15" s="22">
        <f t="shared" si="6"/>
        <v>19737</v>
      </c>
      <c r="M15" s="41">
        <f t="shared" si="8"/>
        <v>320</v>
      </c>
      <c r="N15" s="23">
        <f t="shared" si="9"/>
        <v>78948</v>
      </c>
    </row>
    <row r="16" spans="1:14" ht="43.5" x14ac:dyDescent="0.25">
      <c r="A16" s="8">
        <v>13</v>
      </c>
      <c r="B16" s="51" t="s">
        <v>41</v>
      </c>
      <c r="C16" s="54" t="s">
        <v>52</v>
      </c>
      <c r="D16" s="55">
        <v>173.63700000000003</v>
      </c>
      <c r="E16" s="34">
        <v>75</v>
      </c>
      <c r="F16" s="21">
        <f t="shared" si="7"/>
        <v>13022.775000000001</v>
      </c>
      <c r="G16" s="37">
        <f t="shared" si="1"/>
        <v>75</v>
      </c>
      <c r="H16" s="21">
        <f t="shared" si="2"/>
        <v>13022.775000000001</v>
      </c>
      <c r="I16" s="37">
        <f t="shared" si="3"/>
        <v>75</v>
      </c>
      <c r="J16" s="21">
        <f t="shared" si="4"/>
        <v>13022.775000000001</v>
      </c>
      <c r="K16" s="37">
        <f t="shared" si="5"/>
        <v>75</v>
      </c>
      <c r="L16" s="22">
        <f t="shared" si="6"/>
        <v>13022.775000000001</v>
      </c>
      <c r="M16" s="41">
        <f t="shared" si="8"/>
        <v>300</v>
      </c>
      <c r="N16" s="23">
        <f t="shared" si="9"/>
        <v>52091.100000000006</v>
      </c>
    </row>
    <row r="17" spans="1:14" ht="43.5" x14ac:dyDescent="0.25">
      <c r="A17" s="8">
        <v>14</v>
      </c>
      <c r="B17" s="51" t="s">
        <v>42</v>
      </c>
      <c r="C17" s="54" t="s">
        <v>52</v>
      </c>
      <c r="D17" s="55">
        <v>242.4195</v>
      </c>
      <c r="E17" s="34">
        <v>65</v>
      </c>
      <c r="F17" s="21">
        <f t="shared" si="7"/>
        <v>15757.2675</v>
      </c>
      <c r="G17" s="37">
        <f t="shared" si="1"/>
        <v>65</v>
      </c>
      <c r="H17" s="21">
        <f t="shared" si="2"/>
        <v>15757.2675</v>
      </c>
      <c r="I17" s="37">
        <f t="shared" si="3"/>
        <v>65</v>
      </c>
      <c r="J17" s="21">
        <f t="shared" si="4"/>
        <v>15757.2675</v>
      </c>
      <c r="K17" s="37">
        <f t="shared" si="5"/>
        <v>65</v>
      </c>
      <c r="L17" s="22">
        <f t="shared" si="6"/>
        <v>15757.2675</v>
      </c>
      <c r="M17" s="41">
        <f t="shared" si="8"/>
        <v>260</v>
      </c>
      <c r="N17" s="23">
        <f t="shared" si="9"/>
        <v>63029.07</v>
      </c>
    </row>
    <row r="18" spans="1:14" ht="43.5" x14ac:dyDescent="0.25">
      <c r="A18" s="8">
        <v>15</v>
      </c>
      <c r="B18" s="51" t="s">
        <v>43</v>
      </c>
      <c r="C18" s="54" t="s">
        <v>52</v>
      </c>
      <c r="D18" s="55">
        <v>263.5335</v>
      </c>
      <c r="E18" s="34">
        <v>65</v>
      </c>
      <c r="F18" s="21">
        <f t="shared" si="0"/>
        <v>17129.677500000002</v>
      </c>
      <c r="G18" s="37">
        <f t="shared" si="1"/>
        <v>65</v>
      </c>
      <c r="H18" s="21">
        <f t="shared" si="2"/>
        <v>17129.677500000002</v>
      </c>
      <c r="I18" s="37">
        <f t="shared" si="3"/>
        <v>65</v>
      </c>
      <c r="J18" s="21">
        <f t="shared" si="4"/>
        <v>17129.677500000002</v>
      </c>
      <c r="K18" s="37">
        <f t="shared" si="5"/>
        <v>65</v>
      </c>
      <c r="L18" s="22">
        <f t="shared" si="6"/>
        <v>17129.677500000002</v>
      </c>
      <c r="M18" s="41">
        <f>E18+G18+I18+K18</f>
        <v>260</v>
      </c>
      <c r="N18" s="23">
        <f>F18+H18+J18+L18</f>
        <v>68518.710000000006</v>
      </c>
    </row>
    <row r="19" spans="1:14" s="10" customFormat="1" ht="15.75" thickBot="1" x14ac:dyDescent="0.3">
      <c r="A19" s="9"/>
      <c r="B19" s="52" t="s">
        <v>16</v>
      </c>
      <c r="C19" s="52"/>
      <c r="D19" s="24"/>
      <c r="E19" s="35"/>
      <c r="F19" s="26">
        <f>SUM(F3:F18)</f>
        <v>137983.83749999999</v>
      </c>
      <c r="G19" s="38"/>
      <c r="H19" s="26">
        <f>SUM(H3:H18)</f>
        <v>137983.83749999999</v>
      </c>
      <c r="I19" s="38"/>
      <c r="J19" s="26">
        <f>SUM(J3:J18)</f>
        <v>137983.83749999999</v>
      </c>
      <c r="K19" s="38"/>
      <c r="L19" s="27">
        <f>SUM(L3:L18)</f>
        <v>137983.83749999999</v>
      </c>
      <c r="M19" s="42"/>
      <c r="N19" s="28">
        <f>SUM(N3:N18)</f>
        <v>551935.35</v>
      </c>
    </row>
    <row r="20" spans="1:14" x14ac:dyDescent="0.25">
      <c r="A20" s="7"/>
      <c r="B20" s="50" t="s">
        <v>1</v>
      </c>
      <c r="C20" s="50"/>
      <c r="D20" s="16"/>
      <c r="E20" s="36"/>
      <c r="F20" s="18"/>
      <c r="G20" s="39"/>
      <c r="H20" s="18"/>
      <c r="I20" s="39"/>
      <c r="J20" s="18"/>
      <c r="K20" s="39"/>
      <c r="L20" s="19"/>
      <c r="M20" s="40"/>
      <c r="N20" s="20"/>
    </row>
    <row r="21" spans="1:14" ht="33" x14ac:dyDescent="0.25">
      <c r="A21" s="8">
        <v>16</v>
      </c>
      <c r="B21" s="51" t="s">
        <v>44</v>
      </c>
      <c r="C21" s="54" t="s">
        <v>53</v>
      </c>
      <c r="D21" s="55">
        <v>168.02459999999999</v>
      </c>
      <c r="E21" s="34">
        <v>100</v>
      </c>
      <c r="F21" s="21">
        <f t="shared" ref="F21:F23" si="10">D21*E21</f>
        <v>16802.46</v>
      </c>
      <c r="G21" s="37">
        <f t="shared" ref="G21:G26" si="11">E21</f>
        <v>100</v>
      </c>
      <c r="H21" s="21">
        <f t="shared" ref="H21:H26" si="12">D21*G21</f>
        <v>16802.46</v>
      </c>
      <c r="I21" s="37">
        <f t="shared" ref="I21:I26" si="13">E21</f>
        <v>100</v>
      </c>
      <c r="J21" s="21">
        <f t="shared" ref="J21:J26" si="14">D21*I21</f>
        <v>16802.46</v>
      </c>
      <c r="K21" s="37">
        <f t="shared" ref="K21:K26" si="15">E21</f>
        <v>100</v>
      </c>
      <c r="L21" s="22">
        <f t="shared" ref="L21:L26" si="16">D21*K21</f>
        <v>16802.46</v>
      </c>
      <c r="M21" s="41">
        <f t="shared" ref="M21:N23" si="17">E21+G21+I21+K21</f>
        <v>400</v>
      </c>
      <c r="N21" s="23">
        <f t="shared" si="17"/>
        <v>67209.84</v>
      </c>
    </row>
    <row r="22" spans="1:14" ht="33" x14ac:dyDescent="0.25">
      <c r="A22" s="8">
        <v>17</v>
      </c>
      <c r="B22" s="51" t="s">
        <v>45</v>
      </c>
      <c r="C22" s="54" t="s">
        <v>53</v>
      </c>
      <c r="D22" s="55">
        <v>169.92840000000001</v>
      </c>
      <c r="E22" s="34">
        <v>100</v>
      </c>
      <c r="F22" s="21">
        <f t="shared" si="10"/>
        <v>16992.84</v>
      </c>
      <c r="G22" s="37">
        <f t="shared" si="11"/>
        <v>100</v>
      </c>
      <c r="H22" s="21">
        <f t="shared" si="12"/>
        <v>16992.84</v>
      </c>
      <c r="I22" s="37">
        <f t="shared" si="13"/>
        <v>100</v>
      </c>
      <c r="J22" s="21">
        <f t="shared" si="14"/>
        <v>16992.84</v>
      </c>
      <c r="K22" s="37">
        <f t="shared" si="15"/>
        <v>100</v>
      </c>
      <c r="L22" s="22">
        <f t="shared" si="16"/>
        <v>16992.84</v>
      </c>
      <c r="M22" s="41">
        <f t="shared" si="17"/>
        <v>400</v>
      </c>
      <c r="N22" s="23">
        <f t="shared" si="17"/>
        <v>67971.360000000001</v>
      </c>
    </row>
    <row r="23" spans="1:14" ht="33" x14ac:dyDescent="0.25">
      <c r="A23" s="8">
        <v>18</v>
      </c>
      <c r="B23" s="51" t="s">
        <v>46</v>
      </c>
      <c r="C23" s="54" t="s">
        <v>53</v>
      </c>
      <c r="D23" s="55">
        <v>171.02279999999999</v>
      </c>
      <c r="E23" s="34">
        <v>100</v>
      </c>
      <c r="F23" s="21">
        <f t="shared" si="10"/>
        <v>17102.28</v>
      </c>
      <c r="G23" s="37">
        <f t="shared" si="11"/>
        <v>100</v>
      </c>
      <c r="H23" s="21">
        <f t="shared" si="12"/>
        <v>17102.28</v>
      </c>
      <c r="I23" s="37">
        <f t="shared" si="13"/>
        <v>100</v>
      </c>
      <c r="J23" s="21">
        <f t="shared" si="14"/>
        <v>17102.28</v>
      </c>
      <c r="K23" s="37">
        <f t="shared" si="15"/>
        <v>100</v>
      </c>
      <c r="L23" s="22">
        <f t="shared" si="16"/>
        <v>17102.28</v>
      </c>
      <c r="M23" s="41">
        <f t="shared" si="17"/>
        <v>400</v>
      </c>
      <c r="N23" s="23">
        <f t="shared" si="17"/>
        <v>68409.119999999995</v>
      </c>
    </row>
    <row r="24" spans="1:14" ht="33" x14ac:dyDescent="0.25">
      <c r="A24" s="8">
        <v>19</v>
      </c>
      <c r="B24" s="51" t="s">
        <v>47</v>
      </c>
      <c r="C24" s="54" t="s">
        <v>53</v>
      </c>
      <c r="D24" s="55">
        <v>176.928</v>
      </c>
      <c r="E24" s="34">
        <v>100</v>
      </c>
      <c r="F24" s="21">
        <f t="shared" ref="F24:F26" si="18">D24*E24</f>
        <v>17692.8</v>
      </c>
      <c r="G24" s="37">
        <f t="shared" si="11"/>
        <v>100</v>
      </c>
      <c r="H24" s="21">
        <f t="shared" si="12"/>
        <v>17692.8</v>
      </c>
      <c r="I24" s="37">
        <f t="shared" si="13"/>
        <v>100</v>
      </c>
      <c r="J24" s="21">
        <f t="shared" si="14"/>
        <v>17692.8</v>
      </c>
      <c r="K24" s="37">
        <f t="shared" si="15"/>
        <v>100</v>
      </c>
      <c r="L24" s="22">
        <f t="shared" si="16"/>
        <v>17692.8</v>
      </c>
      <c r="M24" s="41">
        <f t="shared" ref="M24:M26" si="19">E24+G24+I24+K24</f>
        <v>400</v>
      </c>
      <c r="N24" s="23">
        <f t="shared" ref="N24:N26" si="20">F24+H24+J24+L24</f>
        <v>70771.199999999997</v>
      </c>
    </row>
    <row r="25" spans="1:14" ht="33" x14ac:dyDescent="0.25">
      <c r="A25" s="8">
        <v>20</v>
      </c>
      <c r="B25" s="51" t="s">
        <v>48</v>
      </c>
      <c r="C25" s="54" t="s">
        <v>53</v>
      </c>
      <c r="D25" s="55">
        <v>180.0402</v>
      </c>
      <c r="E25" s="34">
        <v>100</v>
      </c>
      <c r="F25" s="21">
        <f t="shared" si="18"/>
        <v>18004.02</v>
      </c>
      <c r="G25" s="37">
        <f t="shared" si="11"/>
        <v>100</v>
      </c>
      <c r="H25" s="21">
        <f t="shared" si="12"/>
        <v>18004.02</v>
      </c>
      <c r="I25" s="37">
        <f t="shared" si="13"/>
        <v>100</v>
      </c>
      <c r="J25" s="21">
        <f t="shared" si="14"/>
        <v>18004.02</v>
      </c>
      <c r="K25" s="37">
        <f t="shared" si="15"/>
        <v>100</v>
      </c>
      <c r="L25" s="22">
        <f t="shared" si="16"/>
        <v>18004.02</v>
      </c>
      <c r="M25" s="41">
        <f t="shared" si="19"/>
        <v>400</v>
      </c>
      <c r="N25" s="23">
        <f t="shared" si="20"/>
        <v>72016.08</v>
      </c>
    </row>
    <row r="26" spans="1:14" ht="33" x14ac:dyDescent="0.25">
      <c r="A26" s="8">
        <v>21</v>
      </c>
      <c r="B26" s="51" t="s">
        <v>49</v>
      </c>
      <c r="C26" s="54" t="s">
        <v>53</v>
      </c>
      <c r="D26" s="55">
        <v>216.00720000000001</v>
      </c>
      <c r="E26" s="34">
        <v>200</v>
      </c>
      <c r="F26" s="21">
        <f t="shared" si="18"/>
        <v>43201.440000000002</v>
      </c>
      <c r="G26" s="37">
        <f t="shared" si="11"/>
        <v>200</v>
      </c>
      <c r="H26" s="21">
        <f t="shared" si="12"/>
        <v>43201.440000000002</v>
      </c>
      <c r="I26" s="37">
        <f t="shared" si="13"/>
        <v>200</v>
      </c>
      <c r="J26" s="21">
        <f t="shared" si="14"/>
        <v>43201.440000000002</v>
      </c>
      <c r="K26" s="37">
        <f t="shared" si="15"/>
        <v>200</v>
      </c>
      <c r="L26" s="22">
        <f t="shared" si="16"/>
        <v>43201.440000000002</v>
      </c>
      <c r="M26" s="41">
        <f t="shared" si="19"/>
        <v>800</v>
      </c>
      <c r="N26" s="23">
        <f t="shared" si="20"/>
        <v>172805.76000000001</v>
      </c>
    </row>
    <row r="27" spans="1:14" s="10" customFormat="1" ht="15.75" thickBot="1" x14ac:dyDescent="0.3">
      <c r="A27" s="9"/>
      <c r="B27" s="52" t="s">
        <v>16</v>
      </c>
      <c r="C27" s="52"/>
      <c r="D27" s="24"/>
      <c r="E27" s="35"/>
      <c r="F27" s="26">
        <f>SUM(F20:F26)</f>
        <v>129795.84000000001</v>
      </c>
      <c r="G27" s="38"/>
      <c r="H27" s="26">
        <f>SUM(H20:H26)</f>
        <v>129795.84000000001</v>
      </c>
      <c r="I27" s="38"/>
      <c r="J27" s="26">
        <f>SUM(J20:J26)</f>
        <v>129795.84000000001</v>
      </c>
      <c r="K27" s="38"/>
      <c r="L27" s="27">
        <f>SUM(L20:L26)</f>
        <v>129795.84000000001</v>
      </c>
      <c r="M27" s="42"/>
      <c r="N27" s="28">
        <f>SUM(N20:N26)</f>
        <v>519183.36000000004</v>
      </c>
    </row>
    <row r="28" spans="1:14" x14ac:dyDescent="0.25">
      <c r="A28" s="7"/>
      <c r="B28" s="50" t="s">
        <v>2</v>
      </c>
      <c r="C28" s="50"/>
      <c r="D28" s="16"/>
      <c r="E28" s="36"/>
      <c r="F28" s="18"/>
      <c r="G28" s="39"/>
      <c r="H28" s="18"/>
      <c r="I28" s="39"/>
      <c r="J28" s="18"/>
      <c r="K28" s="39"/>
      <c r="L28" s="19"/>
      <c r="M28" s="40"/>
      <c r="N28" s="20"/>
    </row>
    <row r="29" spans="1:14" ht="43.5" x14ac:dyDescent="0.25">
      <c r="A29" s="8">
        <v>22</v>
      </c>
      <c r="B29" s="51" t="s">
        <v>55</v>
      </c>
      <c r="C29" s="54" t="s">
        <v>54</v>
      </c>
      <c r="D29" s="55">
        <v>1200</v>
      </c>
      <c r="E29" s="34">
        <v>25</v>
      </c>
      <c r="F29" s="21">
        <f t="shared" ref="F29" si="21">D29*E29</f>
        <v>30000</v>
      </c>
      <c r="G29" s="37">
        <f>E29</f>
        <v>25</v>
      </c>
      <c r="H29" s="21">
        <f>D29*G29</f>
        <v>30000</v>
      </c>
      <c r="I29" s="37">
        <f>E29</f>
        <v>25</v>
      </c>
      <c r="J29" s="21">
        <f>D29*I29</f>
        <v>30000</v>
      </c>
      <c r="K29" s="37">
        <f>E29</f>
        <v>25</v>
      </c>
      <c r="L29" s="22">
        <f>D29*K29</f>
        <v>30000</v>
      </c>
      <c r="M29" s="41">
        <f>E29+G29+I29+K29</f>
        <v>100</v>
      </c>
      <c r="N29" s="23">
        <f>F29+H29+J29+L29</f>
        <v>120000</v>
      </c>
    </row>
    <row r="30" spans="1:14" s="10" customFormat="1" ht="15.75" thickBot="1" x14ac:dyDescent="0.3">
      <c r="A30" s="9"/>
      <c r="B30" s="52" t="s">
        <v>16</v>
      </c>
      <c r="C30" s="52"/>
      <c r="D30" s="24"/>
      <c r="E30" s="35"/>
      <c r="F30" s="26">
        <f>SUM(F28:F29)</f>
        <v>30000</v>
      </c>
      <c r="G30" s="38"/>
      <c r="H30" s="26">
        <f>SUM(H28:H29)</f>
        <v>30000</v>
      </c>
      <c r="I30" s="38"/>
      <c r="J30" s="26">
        <f>SUM(J28:J29)</f>
        <v>30000</v>
      </c>
      <c r="K30" s="38"/>
      <c r="L30" s="27">
        <f>SUM(L28:L29)</f>
        <v>30000</v>
      </c>
      <c r="M30" s="42"/>
      <c r="N30" s="28">
        <f>SUM(N28:N29)</f>
        <v>120000</v>
      </c>
    </row>
    <row r="31" spans="1:14" x14ac:dyDescent="0.25">
      <c r="A31" s="7"/>
      <c r="B31" s="50" t="s">
        <v>5</v>
      </c>
      <c r="C31" s="50"/>
      <c r="D31" s="16"/>
      <c r="E31" s="36"/>
      <c r="F31" s="18"/>
      <c r="G31" s="39"/>
      <c r="H31" s="18"/>
      <c r="I31" s="39"/>
      <c r="J31" s="18"/>
      <c r="K31" s="39"/>
      <c r="L31" s="19"/>
      <c r="M31" s="40"/>
      <c r="N31" s="20"/>
    </row>
    <row r="32" spans="1:14" ht="22.5" x14ac:dyDescent="0.25">
      <c r="A32" s="8">
        <v>23</v>
      </c>
      <c r="B32" s="51" t="s">
        <v>4</v>
      </c>
      <c r="C32" s="54" t="s">
        <v>50</v>
      </c>
      <c r="D32" s="55">
        <v>16280</v>
      </c>
      <c r="E32" s="34">
        <v>1</v>
      </c>
      <c r="F32" s="21">
        <f t="shared" ref="F32" si="22">D32*E32</f>
        <v>16280</v>
      </c>
      <c r="G32" s="37">
        <v>0</v>
      </c>
      <c r="H32" s="21">
        <f t="shared" ref="H32" si="23">D32*G32</f>
        <v>0</v>
      </c>
      <c r="I32" s="37">
        <v>0</v>
      </c>
      <c r="J32" s="21">
        <f t="shared" ref="J32" si="24">D32*I32</f>
        <v>0</v>
      </c>
      <c r="K32" s="37">
        <v>0</v>
      </c>
      <c r="L32" s="22">
        <f t="shared" ref="L32" si="25">D32*K32</f>
        <v>0</v>
      </c>
      <c r="M32" s="41">
        <f>E32+G32+I32+K32</f>
        <v>1</v>
      </c>
      <c r="N32" s="23">
        <f>F32+H32+J32+L32</f>
        <v>16280</v>
      </c>
    </row>
    <row r="33" spans="1:14" s="10" customFormat="1" x14ac:dyDescent="0.25">
      <c r="A33" s="9"/>
      <c r="B33" s="52" t="s">
        <v>16</v>
      </c>
      <c r="C33" s="52"/>
      <c r="D33" s="24"/>
      <c r="E33" s="25"/>
      <c r="F33" s="26">
        <f>SUM(F31:F32)</f>
        <v>16280</v>
      </c>
      <c r="G33" s="27"/>
      <c r="H33" s="26">
        <f>SUM(H31:H32)</f>
        <v>0</v>
      </c>
      <c r="I33" s="27"/>
      <c r="J33" s="26">
        <f>SUM(J31:J32)</f>
        <v>0</v>
      </c>
      <c r="K33" s="27"/>
      <c r="L33" s="27">
        <f>SUM(L31:L32)</f>
        <v>0</v>
      </c>
      <c r="M33" s="42"/>
      <c r="N33" s="28">
        <f>SUM(N31:N32)</f>
        <v>16280</v>
      </c>
    </row>
    <row r="34" spans="1:14" ht="15.75" thickBot="1" x14ac:dyDescent="0.3">
      <c r="A34" s="11"/>
      <c r="B34" s="53" t="s">
        <v>11</v>
      </c>
      <c r="C34" s="53"/>
      <c r="D34" s="29"/>
      <c r="E34" s="30"/>
      <c r="F34" s="31">
        <f>F27+F30+F33+F19</f>
        <v>314059.67749999999</v>
      </c>
      <c r="G34" s="29"/>
      <c r="H34" s="31">
        <f>H27+H30+H33+H19</f>
        <v>297779.67749999999</v>
      </c>
      <c r="I34" s="29"/>
      <c r="J34" s="31">
        <f>J27+J30+J33+J19</f>
        <v>297779.67749999999</v>
      </c>
      <c r="K34" s="29"/>
      <c r="L34" s="31">
        <f>L27+L30+L33+L19</f>
        <v>297779.67749999999</v>
      </c>
      <c r="M34" s="32"/>
      <c r="N34" s="33">
        <f>N27+N30+N33+N19</f>
        <v>1207398.71</v>
      </c>
    </row>
    <row r="36" spans="1:14" x14ac:dyDescent="0.25">
      <c r="F36" s="43"/>
    </row>
    <row r="37" spans="1:14" x14ac:dyDescent="0.25">
      <c r="B37" s="48" t="s">
        <v>17</v>
      </c>
      <c r="C37" s="48"/>
      <c r="D37" s="44">
        <f>F34+H34</f>
        <v>611839.35499999998</v>
      </c>
    </row>
    <row r="38" spans="1:14" x14ac:dyDescent="0.25">
      <c r="B38" s="48" t="s">
        <v>18</v>
      </c>
      <c r="C38" s="48"/>
      <c r="D38" s="12">
        <f>D37*0.21</f>
        <v>128486.26454999999</v>
      </c>
    </row>
    <row r="39" spans="1:14" x14ac:dyDescent="0.25">
      <c r="B39" s="48" t="s">
        <v>19</v>
      </c>
      <c r="C39" s="48"/>
      <c r="D39" s="12">
        <f>D37+D38</f>
        <v>740325.61954999994</v>
      </c>
    </row>
    <row r="40" spans="1:14" x14ac:dyDescent="0.25">
      <c r="B40" s="48" t="s">
        <v>20</v>
      </c>
      <c r="C40" s="48"/>
      <c r="D40" s="12">
        <f>J34+L34</f>
        <v>595559.35499999998</v>
      </c>
    </row>
    <row r="41" spans="1:14" x14ac:dyDescent="0.25">
      <c r="B41" s="48" t="s">
        <v>3</v>
      </c>
      <c r="C41" s="48"/>
      <c r="D41" s="12">
        <f>D37+D40</f>
        <v>1207398.71</v>
      </c>
    </row>
    <row r="42" spans="1:14" x14ac:dyDescent="0.25">
      <c r="B42" s="48" t="s">
        <v>21</v>
      </c>
      <c r="C42" s="48"/>
      <c r="D42" s="12">
        <f>D41*0.2</f>
        <v>241479.742</v>
      </c>
    </row>
    <row r="43" spans="1:14" x14ac:dyDescent="0.25">
      <c r="B43" s="48" t="s">
        <v>22</v>
      </c>
      <c r="C43" s="48"/>
      <c r="D43" s="12">
        <f>D41+D42</f>
        <v>1448878.452</v>
      </c>
    </row>
    <row r="44" spans="1:14" x14ac:dyDescent="0.25">
      <c r="B44" s="47"/>
      <c r="C44" s="47"/>
      <c r="D44" s="2"/>
    </row>
    <row r="45" spans="1:14" x14ac:dyDescent="0.25">
      <c r="B45" s="47"/>
      <c r="C45" s="47"/>
      <c r="D45" s="2"/>
    </row>
    <row r="46" spans="1:14" x14ac:dyDescent="0.25">
      <c r="B46" s="49" t="s">
        <v>23</v>
      </c>
      <c r="C46" s="49"/>
      <c r="D46" s="13">
        <f>$D$37*E46</f>
        <v>391577.18719999999</v>
      </c>
      <c r="E46" s="14">
        <v>0.64</v>
      </c>
    </row>
    <row r="47" spans="1:14" x14ac:dyDescent="0.25">
      <c r="B47" s="49" t="s">
        <v>24</v>
      </c>
      <c r="C47" s="49"/>
      <c r="D47" s="13">
        <f>$D$37*E47</f>
        <v>134604.6581</v>
      </c>
      <c r="E47" s="14">
        <v>0.22</v>
      </c>
      <c r="F47" s="45"/>
    </row>
    <row r="48" spans="1:14" x14ac:dyDescent="0.25">
      <c r="B48" s="49" t="s">
        <v>25</v>
      </c>
      <c r="C48" s="49"/>
      <c r="D48" s="13">
        <f>$D$37*E48</f>
        <v>45887.951624999994</v>
      </c>
      <c r="E48" s="14">
        <v>7.4999999999999997E-2</v>
      </c>
    </row>
    <row r="49" spans="2:6" x14ac:dyDescent="0.25">
      <c r="B49" s="49" t="s">
        <v>26</v>
      </c>
      <c r="C49" s="49"/>
      <c r="D49" s="13">
        <f>$D$37*E49</f>
        <v>39769.558075000001</v>
      </c>
      <c r="E49" s="14">
        <v>6.5000000000000002E-2</v>
      </c>
      <c r="F49" s="45"/>
    </row>
    <row r="50" spans="2:6" x14ac:dyDescent="0.25">
      <c r="B50" s="49" t="s">
        <v>6</v>
      </c>
      <c r="C50" s="49"/>
      <c r="D50" s="13">
        <f>SUM(D46:D49)</f>
        <v>611839.35499999986</v>
      </c>
      <c r="E50" s="15">
        <f>SUM(E46:E49)</f>
        <v>1</v>
      </c>
    </row>
  </sheetData>
  <mergeCells count="5">
    <mergeCell ref="E1:F1"/>
    <mergeCell ref="G1:H1"/>
    <mergeCell ref="I1:J1"/>
    <mergeCell ref="K1:L1"/>
    <mergeCell ref="M1:N1"/>
  </mergeCells>
  <phoneticPr fontId="12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69B9B56904BF949B5686BF4A38EDA2A" ma:contentTypeVersion="17" ma:contentTypeDescription="Crear nuevo documento." ma:contentTypeScope="" ma:versionID="81ff704deb576e397b23e6bc92d0c7a0">
  <xsd:schema xmlns:xsd="http://www.w3.org/2001/XMLSchema" xmlns:xs="http://www.w3.org/2001/XMLSchema" xmlns:p="http://schemas.microsoft.com/office/2006/metadata/properties" xmlns:ns2="0cc523da-d425-4f99-a8e5-5c2e3b2a633d" xmlns:ns3="fe2c56db-766c-4c36-b3e5-267db87031a2" targetNamespace="http://schemas.microsoft.com/office/2006/metadata/properties" ma:root="true" ma:fieldsID="c388d5449eb50532d05b5c916319a994" ns2:_="" ns3:_="">
    <xsd:import namespace="0cc523da-d425-4f99-a8e5-5c2e3b2a633d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c523da-d425-4f99-a8e5-5c2e3b2a63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9b152b31-2f70-47a2-955d-47e10eaa16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1a09c49-242a-4d4c-82d1-3bbd2dc8038b}" ma:internalName="TaxCatchAll" ma:showField="CatchAllData" ma:web="fe2c56db-766c-4c36-b3e5-267db87031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e2c56db-766c-4c36-b3e5-267db87031a2" xsi:nil="true"/>
    <lcf76f155ced4ddcb4097134ff3c332f xmlns="0cc523da-d425-4f99-a8e5-5c2e3b2a633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ED0AB0B-16DA-4A61-AA2B-EC0D0727FB1D}"/>
</file>

<file path=customXml/itemProps2.xml><?xml version="1.0" encoding="utf-8"?>
<ds:datastoreItem xmlns:ds="http://schemas.openxmlformats.org/officeDocument/2006/customXml" ds:itemID="{9DB21866-7308-44E8-8993-1793C48B92A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A99BD0-F0AF-4E54-9585-76D76990543F}">
  <ds:schemaRefs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ff094785-0ea9-4be3-b403-7d84d7fef5d9"/>
    <ds:schemaRef ds:uri="http://purl.org/dc/dcmitype/"/>
    <ds:schemaRef ds:uri="http://purl.org/dc/terms/"/>
    <ds:schemaRef ds:uri="1f2d917a-33ad-4aa9-8e49-3b3db388a2cf"/>
    <ds:schemaRef ds:uri="fe2c56db-766c-4c36-b3e5-267db87031a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Raul Casillas</dc:creator>
  <cp:lastModifiedBy>Raul Casillas Martín</cp:lastModifiedBy>
  <cp:lastPrinted>2016-10-06T10:12:59Z</cp:lastPrinted>
  <dcterms:created xsi:type="dcterms:W3CDTF">2016-09-13T11:02:37Z</dcterms:created>
  <dcterms:modified xsi:type="dcterms:W3CDTF">2023-10-02T13:04:46Z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0x01010036BC16925879C049B4A6E7DD6788B513</vt:lpwstr>
  </property>
  <property fmtid="{D5CDD505-2E9C-101B-9397-08002B2CF9AE}" pid="3" name="Cóodigo">
    <vt:lpwstr/>
  </property>
  <property fmtid="{D5CDD505-2E9C-101B-9397-08002B2CF9AE}" pid="4" name="MediaServiceImageTags">
    <vt:lpwstr/>
  </property>
</Properties>
</file>