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AquestLlibreDeTreball"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manteniment/M05-Licitaciones/CTTE936 Mantenimiento sist. combustión 2024/1.Pliegos/PRESUP/"/>
    </mc:Choice>
  </mc:AlternateContent>
  <xr:revisionPtr revIDLastSave="0" documentId="8_{B09F9819-C7EA-431C-87DE-1FFD206032C1}" xr6:coauthVersionLast="47" xr6:coauthVersionMax="47" xr10:uidLastSave="{00000000-0000-0000-0000-000000000000}"/>
  <bookViews>
    <workbookView xWindow="25080" yWindow="-120" windowWidth="25440" windowHeight="15390" tabRatio="771" xr2:uid="{FE90163A-28F8-4E71-BDE0-CEFA4A9C3250}"/>
  </bookViews>
  <sheets>
    <sheet name="PPTO" sheetId="2" r:id="rId1"/>
    <sheet name="Desglose ppto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2" l="1"/>
  <c r="L13" i="2"/>
  <c r="M12" i="2"/>
  <c r="L12" i="2"/>
  <c r="K12" i="2"/>
  <c r="J13" i="2"/>
  <c r="H13" i="2"/>
  <c r="J12" i="2"/>
  <c r="H12" i="2"/>
  <c r="F13" i="2"/>
  <c r="F12" i="2"/>
  <c r="F14" i="2" s="1"/>
  <c r="D13" i="2"/>
  <c r="D12" i="2"/>
  <c r="D14" i="2" s="1"/>
  <c r="H14" i="2" l="1"/>
  <c r="J14" i="2"/>
  <c r="M13" i="2"/>
  <c r="M14" i="2" s="1"/>
  <c r="F5" i="1"/>
  <c r="K8" i="2" l="1"/>
  <c r="L8" i="2"/>
  <c r="D8" i="2" l="1"/>
  <c r="D9" i="2" s="1"/>
  <c r="H8" i="2"/>
  <c r="H9" i="2" s="1"/>
  <c r="J8" i="2"/>
  <c r="J9" i="2" s="1"/>
  <c r="M8" i="2"/>
  <c r="M9" i="2" s="1"/>
  <c r="F8" i="2"/>
  <c r="F9" i="2" s="1"/>
  <c r="F64" i="1" l="1"/>
  <c r="F62" i="1"/>
  <c r="F63" i="1"/>
  <c r="F61" i="1"/>
  <c r="F57" i="1"/>
  <c r="F58" i="1"/>
  <c r="F59" i="1"/>
  <c r="F56" i="1"/>
  <c r="F47" i="1"/>
  <c r="F48" i="1"/>
  <c r="F49" i="1"/>
  <c r="F50" i="1"/>
  <c r="F51" i="1"/>
  <c r="F52" i="1"/>
  <c r="F53" i="1"/>
  <c r="F54" i="1"/>
  <c r="F46" i="1"/>
  <c r="F42" i="1"/>
  <c r="F43" i="1"/>
  <c r="F44" i="1"/>
  <c r="F41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25" i="1"/>
  <c r="F12" i="1"/>
  <c r="F13" i="1"/>
  <c r="F14" i="1"/>
  <c r="F15" i="1"/>
  <c r="F16" i="1"/>
  <c r="F17" i="1"/>
  <c r="F18" i="1"/>
  <c r="F19" i="1"/>
  <c r="F20" i="1"/>
  <c r="F21" i="1"/>
  <c r="F22" i="1"/>
  <c r="F23" i="1"/>
  <c r="F11" i="1"/>
  <c r="F6" i="1"/>
  <c r="F7" i="1"/>
  <c r="F8" i="1"/>
  <c r="F9" i="1"/>
  <c r="F4" i="1" l="1"/>
  <c r="D4" i="2"/>
  <c r="F45" i="1"/>
  <c r="F10" i="1"/>
  <c r="F60" i="1"/>
  <c r="F55" i="1"/>
  <c r="F24" i="1"/>
  <c r="F40" i="1"/>
  <c r="C31" i="2"/>
  <c r="K5" i="2"/>
  <c r="K4" i="2"/>
  <c r="F3" i="1" l="1"/>
  <c r="L4" i="2"/>
  <c r="M4" i="2" s="1"/>
  <c r="F4" i="2"/>
  <c r="H4" i="2"/>
  <c r="J4" i="2"/>
  <c r="D5" i="2" l="1"/>
  <c r="D6" i="2" l="1"/>
  <c r="D15" i="2" s="1"/>
  <c r="J5" i="2"/>
  <c r="J6" i="2" s="1"/>
  <c r="J15" i="2" s="1"/>
  <c r="F5" i="2"/>
  <c r="F6" i="2" s="1"/>
  <c r="F15" i="2" s="1"/>
  <c r="L5" i="2"/>
  <c r="M5" i="2" s="1"/>
  <c r="M6" i="2" s="1"/>
  <c r="M15" i="2" s="1"/>
  <c r="H5" i="2"/>
  <c r="H6" i="2" s="1"/>
  <c r="H15" i="2" s="1"/>
  <c r="B18" i="2" l="1"/>
  <c r="B21" i="2"/>
  <c r="B29" i="2" l="1"/>
  <c r="B28" i="2"/>
  <c r="B27" i="2"/>
  <c r="B30" i="2"/>
  <c r="B22" i="2"/>
  <c r="B23" i="2" s="1"/>
  <c r="B24" i="2" s="1"/>
  <c r="B19" i="2"/>
  <c r="B20" i="2" s="1"/>
  <c r="D28" i="2" l="1"/>
  <c r="D30" i="2"/>
  <c r="B31" i="2"/>
</calcChain>
</file>

<file path=xl/sharedStrings.xml><?xml version="1.0" encoding="utf-8"?>
<sst xmlns="http://schemas.openxmlformats.org/spreadsheetml/2006/main" count="164" uniqueCount="105">
  <si>
    <t>parada 1</t>
  </si>
  <si>
    <t>parada 2</t>
  </si>
  <si>
    <t>parada 3</t>
  </si>
  <si>
    <t>parada 4</t>
  </si>
  <si>
    <t>TOTALES</t>
  </si>
  <si>
    <t>ACTIVIDAD</t>
  </si>
  <si>
    <t>€/ud</t>
  </si>
  <si>
    <t>uds</t>
  </si>
  <si>
    <t>eur</t>
  </si>
  <si>
    <t>Mantenimiento programado</t>
  </si>
  <si>
    <t>Servicio de inspección</t>
  </si>
  <si>
    <t>TOTAL</t>
  </si>
  <si>
    <t>PRESUPUESTO LICITACIÓN (2 paradas)</t>
  </si>
  <si>
    <t>IVA 21%</t>
  </si>
  <si>
    <t>TOTAL BASE LICITACIÓN (2 paradas)</t>
  </si>
  <si>
    <t>PRORROGAS (1+1)</t>
  </si>
  <si>
    <t>PRESUPUESTO Y PRÓRROGAS (2+1+1)</t>
  </si>
  <si>
    <t>POSIBLES MODIFICACIONES (20%)</t>
  </si>
  <si>
    <t>VALOR ESTIMADO DEL CONTRATO (4 paradas+20%)</t>
  </si>
  <si>
    <t>COSTES SALARIALES</t>
  </si>
  <si>
    <t>GASTOS MATERIALES</t>
  </si>
  <si>
    <t>GASTOS ESTRUCTURALES</t>
  </si>
  <si>
    <t>BENEFICIO EMPRESA</t>
  </si>
  <si>
    <t>Unidades por línea</t>
  </si>
  <si>
    <t>*Desglose servicio revisión estándar</t>
  </si>
  <si>
    <t>Tolva de alimentación y sistema de refrigeración</t>
  </si>
  <si>
    <t>Inspección y mediciones de espesores</t>
  </si>
  <si>
    <t>eur/línea</t>
  </si>
  <si>
    <t>Reparación de fugas (trabajos de soldadura)</t>
  </si>
  <si>
    <t>eur/fuga</t>
  </si>
  <si>
    <t>Sustitución y soldadura de placas de desgaste y colgadores</t>
  </si>
  <si>
    <t>eur/placa</t>
  </si>
  <si>
    <t>Sustitución de placa Hardox (lado foso residuos)</t>
  </si>
  <si>
    <t>Instalación de placa de cobertura en la parte refrigerada por agua. Se soldará sobre la placa existente</t>
  </si>
  <si>
    <t>eur/m2</t>
  </si>
  <si>
    <t>Alimentador hidráulico</t>
  </si>
  <si>
    <t>Sustitución de 16 placas de desgaste por encima del alimentador</t>
  </si>
  <si>
    <t>Sustitución de 16 zapatas de desgaste por encima del alimentador</t>
  </si>
  <si>
    <t>Sustitución de 16 placas de cobertura</t>
  </si>
  <si>
    <t>Sustitución de 16 placas frontales</t>
  </si>
  <si>
    <t>Sustitución de 16 zapatas de desgaste por debajo del alimentador</t>
  </si>
  <si>
    <t>Sustitución de 16 placas de la mesa del alimentador</t>
  </si>
  <si>
    <t>Sustitución de 16 placas cortas de caída del alimentador</t>
  </si>
  <si>
    <t>Sustitución de 16 elementos frontales del alimentador</t>
  </si>
  <si>
    <t>Limpieza y relleno con lana cerámica bajo las placas de desgaste por encima del alimentador</t>
  </si>
  <si>
    <t>Limpieza y relleno con lana cerámica debajo de las placas de cobertura</t>
  </si>
  <si>
    <t>Limpieza y relleno con arena debajo de las placas de la mesa</t>
  </si>
  <si>
    <t>Limpieza y relleno con lana cerámica debajo de los elementos frontales del alimentador</t>
  </si>
  <si>
    <t>Sustitución de las placas de protección del colector</t>
  </si>
  <si>
    <t>Parrillas y sistema de refrigeración</t>
  </si>
  <si>
    <t>Inspección del vástago, sustitución de la junta de grafito y lubricación por elemento de parrilla (2 uds)</t>
  </si>
  <si>
    <t>eur/elemento</t>
  </si>
  <si>
    <t>Inspección y lubricación de la junta de grafito por elemento de parrilla (2 uds)</t>
  </si>
  <si>
    <t>Sustitución del vástago del pistón e inspección/sustitución del cabezal (1 ud)</t>
  </si>
  <si>
    <t>eur/ud</t>
  </si>
  <si>
    <t>Inspección de rodillos de parrilla (4 uds)</t>
  </si>
  <si>
    <t>Sustitución de rodillos de parrilla (1 ud)</t>
  </si>
  <si>
    <t>Sustitución de cuñas bajo rodillos (1 ud)</t>
  </si>
  <si>
    <t>Sustitución de 1 fila de bloques de parrilla refrigeradas por aire (16 uds)</t>
  </si>
  <si>
    <t>Sustitución de 1 fila de bloques de parrilla refrigeradas por aire incluidas las placas de prensa y las barras de tensión</t>
  </si>
  <si>
    <t>Sustitución de 1 placa de prensa</t>
  </si>
  <si>
    <t>Limpieza de agujeros y de la superficie de parrillas</t>
  </si>
  <si>
    <t>Sustitución de 1 elemento de techo con soporte y sustitución de la fibra cerámica</t>
  </si>
  <si>
    <t>Sustitución de 8 elementos de techo con soporte y sustitución de la fibra cerámica</t>
  </si>
  <si>
    <t xml:space="preserve">Sustitución de mangueras Aquaroll </t>
  </si>
  <si>
    <t xml:space="preserve">Sustitución de un bloque de parrilla Aquaroll </t>
  </si>
  <si>
    <t>Sustitución de un elemento Aquaroll</t>
  </si>
  <si>
    <t>Extractor de escorias</t>
  </si>
  <si>
    <t>Inspección general del equipo</t>
  </si>
  <si>
    <t>Sustitución de 1 cilindro hidráulico</t>
  </si>
  <si>
    <t>Sustitución y limpieza de las juntas de las puertas</t>
  </si>
  <si>
    <t>eur/sistema</t>
  </si>
  <si>
    <t>Sustitución de 1 placa de desgaste</t>
  </si>
  <si>
    <t>Transportador húmedo de cadena</t>
  </si>
  <si>
    <t>Sustitución de 1 rascador</t>
  </si>
  <si>
    <t>Medición de espesores de las placas</t>
  </si>
  <si>
    <t>Sustitución de 2 sectores en el mismo lado</t>
  </si>
  <si>
    <t>Sustitución de 1 rodamiento en lado retorno</t>
  </si>
  <si>
    <t>Sustitución de 1 rodamiento en lado accionamiento</t>
  </si>
  <si>
    <t>Tensado de cadena</t>
  </si>
  <si>
    <t>Sustitución de 1 compensador</t>
  </si>
  <si>
    <t>Inspección general</t>
  </si>
  <si>
    <t>Trabajos de chorreo con arena</t>
  </si>
  <si>
    <t>Conductos de aire primario</t>
  </si>
  <si>
    <t>Apertura y cierre de escotillas</t>
  </si>
  <si>
    <t>Inspección de conductos y bocas de hombre</t>
  </si>
  <si>
    <t>Medición de espesores</t>
  </si>
  <si>
    <t>Limpieza y sustitución de juntas de las bocas de hombre</t>
  </si>
  <si>
    <t>Conductos de aire secundario</t>
  </si>
  <si>
    <t>Inspección de boquillas en el interior de horno</t>
  </si>
  <si>
    <t>Limpieza de boquillas y colector</t>
  </si>
  <si>
    <t>eur/lado</t>
  </si>
  <si>
    <t>Precio total</t>
  </si>
  <si>
    <t>Bolsa económica alcance extra</t>
  </si>
  <si>
    <t>Mantenimiento no programado</t>
  </si>
  <si>
    <t>Coste implantación/desimplantación + asistencia responsable técnico y personal para revisión 7 días naturales por línea + informe actuación</t>
  </si>
  <si>
    <t>unidades</t>
  </si>
  <si>
    <t>Precio unitario</t>
  </si>
  <si>
    <t>Servicio de revisón (*)</t>
  </si>
  <si>
    <t>(*) Desglose revisión en hoja siguiente</t>
  </si>
  <si>
    <t>subtotal</t>
  </si>
  <si>
    <t>Cambio refrigeración zona de parrillas</t>
  </si>
  <si>
    <t>Reacondicionado tolva alimentación/otros</t>
  </si>
  <si>
    <t>Bolsa económica. Posibles actuaciones:</t>
  </si>
  <si>
    <t>Actualizaciones/mejoras sistemas combustión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</si>
</sst>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rgb="FFFF0000"/>
      <name val="Verdana"/>
      <family val="2"/>
    </font>
    <font>
      <i/>
      <sz val="10"/>
      <color theme="1"/>
      <name val="Verdana"/>
      <family val="2"/>
    </font>
    <font>
      <sz val="9"/>
      <color theme="1"/>
      <name val="Verdana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</cellStyleXfs>
  <cellXfs count="9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7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0" fontId="2" fillId="0" borderId="11" xfId="0" applyFont="1" applyBorder="1"/>
    <xf numFmtId="164" fontId="5" fillId="0" borderId="1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indent="1"/>
    </xf>
    <xf numFmtId="0" fontId="1" fillId="2" borderId="1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indent="1"/>
    </xf>
    <xf numFmtId="164" fontId="1" fillId="3" borderId="8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1" fillId="2" borderId="18" xfId="0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0" fontId="2" fillId="2" borderId="23" xfId="0" applyFont="1" applyFill="1" applyBorder="1"/>
    <xf numFmtId="164" fontId="1" fillId="2" borderId="24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164" fontId="1" fillId="2" borderId="25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44" fontId="1" fillId="0" borderId="0" xfId="0" applyNumberFormat="1" applyFont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44" fontId="1" fillId="5" borderId="0" xfId="1" applyFont="1" applyFill="1" applyAlignment="1">
      <alignment horizontal="center" vertical="center"/>
    </xf>
    <xf numFmtId="44" fontId="2" fillId="5" borderId="0" xfId="1" applyFont="1" applyFill="1" applyAlignment="1">
      <alignment horizontal="center" vertical="center"/>
    </xf>
    <xf numFmtId="44" fontId="1" fillId="0" borderId="0" xfId="1" applyFont="1" applyAlignment="1">
      <alignment horizontal="center" vertical="center"/>
    </xf>
    <xf numFmtId="0" fontId="2" fillId="5" borderId="0" xfId="0" applyFont="1" applyFill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3"/>
    </xf>
    <xf numFmtId="44" fontId="1" fillId="0" borderId="0" xfId="1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 indent="2"/>
    </xf>
    <xf numFmtId="0" fontId="2" fillId="2" borderId="0" xfId="0" applyFont="1" applyFill="1" applyAlignment="1">
      <alignment horizontal="left" vertical="center" indent="2"/>
    </xf>
    <xf numFmtId="44" fontId="2" fillId="2" borderId="0" xfId="1" applyFont="1" applyFill="1" applyBorder="1" applyAlignment="1">
      <alignment horizontal="left" vertical="center" indent="2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44" fontId="2" fillId="2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4" fontId="2" fillId="0" borderId="0" xfId="1" applyFont="1" applyFill="1" applyBorder="1" applyAlignment="1">
      <alignment horizontal="center" vertical="center"/>
    </xf>
    <xf numFmtId="0" fontId="0" fillId="6" borderId="0" xfId="0" applyFill="1"/>
    <xf numFmtId="44" fontId="2" fillId="2" borderId="0" xfId="1" applyFont="1" applyFill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44" fontId="2" fillId="0" borderId="30" xfId="1" applyFont="1" applyFill="1" applyBorder="1" applyAlignment="1">
      <alignment horizontal="center" vertical="center"/>
    </xf>
    <xf numFmtId="165" fontId="5" fillId="0" borderId="12" xfId="0" applyNumberFormat="1" applyFont="1" applyBorder="1" applyAlignment="1">
      <alignment horizontal="center" vertical="center"/>
    </xf>
    <xf numFmtId="165" fontId="1" fillId="3" borderId="8" xfId="0" applyNumberFormat="1" applyFont="1" applyFill="1" applyBorder="1" applyAlignment="1">
      <alignment horizontal="center" vertical="center"/>
    </xf>
    <xf numFmtId="165" fontId="5" fillId="0" borderId="19" xfId="0" applyNumberFormat="1" applyFont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/>
    </xf>
    <xf numFmtId="165" fontId="1" fillId="3" borderId="9" xfId="0" applyNumberFormat="1" applyFont="1" applyFill="1" applyBorder="1" applyAlignment="1">
      <alignment horizontal="center" vertical="center"/>
    </xf>
    <xf numFmtId="165" fontId="5" fillId="0" borderId="20" xfId="0" applyNumberFormat="1" applyFont="1" applyBorder="1" applyAlignment="1">
      <alignment horizontal="center" vertical="center"/>
    </xf>
    <xf numFmtId="165" fontId="2" fillId="2" borderId="26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5" fillId="0" borderId="15" xfId="0" applyNumberFormat="1" applyFont="1" applyBorder="1" applyAlignment="1">
      <alignment horizontal="center" vertical="center"/>
    </xf>
    <xf numFmtId="165" fontId="5" fillId="0" borderId="21" xfId="0" applyNumberFormat="1" applyFont="1" applyBorder="1" applyAlignment="1">
      <alignment horizontal="center" vertical="center"/>
    </xf>
    <xf numFmtId="165" fontId="5" fillId="2" borderId="12" xfId="0" applyNumberFormat="1" applyFont="1" applyFill="1" applyBorder="1" applyAlignment="1">
      <alignment horizontal="center" vertical="center"/>
    </xf>
    <xf numFmtId="165" fontId="1" fillId="2" borderId="16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2" fillId="2" borderId="17" xfId="0" applyNumberFormat="1" applyFont="1" applyFill="1" applyBorder="1" applyAlignment="1">
      <alignment horizontal="center" vertical="center"/>
    </xf>
    <xf numFmtId="165" fontId="5" fillId="2" borderId="19" xfId="0" applyNumberFormat="1" applyFont="1" applyFill="1" applyBorder="1" applyAlignment="1">
      <alignment horizontal="center" vertical="center"/>
    </xf>
    <xf numFmtId="165" fontId="1" fillId="2" borderId="22" xfId="0" applyNumberFormat="1" applyFont="1" applyFill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165" fontId="1" fillId="2" borderId="28" xfId="0" applyNumberFormat="1" applyFont="1" applyFill="1" applyBorder="1" applyAlignment="1">
      <alignment horizontal="center" vertical="center"/>
    </xf>
    <xf numFmtId="165" fontId="2" fillId="4" borderId="29" xfId="0" applyNumberFormat="1" applyFont="1" applyFill="1" applyBorder="1" applyAlignment="1">
      <alignment horizontal="center" vertical="center"/>
    </xf>
    <xf numFmtId="44" fontId="2" fillId="0" borderId="0" xfId="1" applyFont="1" applyBorder="1" applyAlignment="1">
      <alignment vertical="center"/>
    </xf>
    <xf numFmtId="166" fontId="6" fillId="0" borderId="0" xfId="2" applyNumberFormat="1" applyFont="1" applyAlignment="1">
      <alignment horizontal="left"/>
    </xf>
    <xf numFmtId="166" fontId="6" fillId="0" borderId="0" xfId="0" applyNumberFormat="1" applyFont="1" applyAlignment="1">
      <alignment horizontal="left"/>
    </xf>
    <xf numFmtId="44" fontId="0" fillId="0" borderId="0" xfId="0" applyNumberFormat="1"/>
    <xf numFmtId="44" fontId="2" fillId="0" borderId="31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</cellXfs>
  <cellStyles count="4">
    <cellStyle name="Moneda" xfId="1" builtinId="4"/>
    <cellStyle name="Normal" xfId="0" builtinId="0"/>
    <cellStyle name="Porcentaje" xfId="2" builtinId="5"/>
    <cellStyle name="Standard_Liste de pièces" xfId="3" xr:uid="{74892B03-5B88-4BC1-8F37-1018B545E0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0A44B-47DC-4978-B1EE-59012402AB67}">
  <sheetPr codeName="Full1"/>
  <dimension ref="A1:M31"/>
  <sheetViews>
    <sheetView showGridLines="0" tabSelected="1" zoomScaleNormal="100" workbookViewId="0">
      <selection activeCell="D30" sqref="D30"/>
    </sheetView>
  </sheetViews>
  <sheetFormatPr baseColWidth="10" defaultColWidth="11.5703125" defaultRowHeight="15" x14ac:dyDescent="0.25"/>
  <cols>
    <col min="1" max="1" width="51.28515625" bestFit="1" customWidth="1"/>
    <col min="2" max="2" width="18.85546875" bestFit="1" customWidth="1"/>
    <col min="3" max="3" width="7.7109375" bestFit="1" customWidth="1"/>
    <col min="4" max="4" width="17.140625" bestFit="1" customWidth="1"/>
    <col min="5" max="5" width="5" bestFit="1" customWidth="1"/>
    <col min="6" max="6" width="15.85546875" bestFit="1" customWidth="1"/>
    <col min="7" max="7" width="5" bestFit="1" customWidth="1"/>
    <col min="8" max="8" width="15" bestFit="1" customWidth="1"/>
    <col min="9" max="9" width="5" bestFit="1" customWidth="1"/>
    <col min="10" max="10" width="15" bestFit="1" customWidth="1"/>
    <col min="11" max="11" width="5" bestFit="1" customWidth="1"/>
    <col min="12" max="12" width="14.7109375" bestFit="1" customWidth="1"/>
    <col min="13" max="13" width="17.140625" bestFit="1" customWidth="1"/>
  </cols>
  <sheetData>
    <row r="1" spans="1:13" ht="15.75" thickBot="1" x14ac:dyDescent="0.3">
      <c r="A1" s="2"/>
      <c r="B1" s="89"/>
      <c r="C1" s="84" t="s">
        <v>0</v>
      </c>
      <c r="D1" s="85"/>
      <c r="E1" s="84" t="s">
        <v>1</v>
      </c>
      <c r="F1" s="85"/>
      <c r="G1" s="84" t="s">
        <v>2</v>
      </c>
      <c r="H1" s="85"/>
      <c r="I1" s="84" t="s">
        <v>3</v>
      </c>
      <c r="J1" s="85"/>
      <c r="K1" s="86" t="s">
        <v>4</v>
      </c>
      <c r="L1" s="87"/>
      <c r="M1" s="88"/>
    </row>
    <row r="2" spans="1:13" x14ac:dyDescent="0.25">
      <c r="A2" s="3" t="s">
        <v>5</v>
      </c>
      <c r="B2" s="4" t="s">
        <v>6</v>
      </c>
      <c r="C2" s="5" t="s">
        <v>7</v>
      </c>
      <c r="D2" s="6" t="s">
        <v>8</v>
      </c>
      <c r="E2" s="5" t="s">
        <v>7</v>
      </c>
      <c r="F2" s="6" t="s">
        <v>8</v>
      </c>
      <c r="G2" s="5" t="s">
        <v>7</v>
      </c>
      <c r="H2" s="6" t="s">
        <v>8</v>
      </c>
      <c r="I2" s="7" t="s">
        <v>7</v>
      </c>
      <c r="J2" s="6" t="s">
        <v>8</v>
      </c>
      <c r="K2" s="5" t="s">
        <v>7</v>
      </c>
      <c r="L2" s="8" t="s">
        <v>6</v>
      </c>
      <c r="M2" s="6" t="s">
        <v>8</v>
      </c>
    </row>
    <row r="3" spans="1:13" x14ac:dyDescent="0.25">
      <c r="A3" s="9" t="s">
        <v>9</v>
      </c>
      <c r="B3" s="10"/>
      <c r="C3" s="11"/>
      <c r="D3" s="12"/>
      <c r="E3" s="11"/>
      <c r="F3" s="12"/>
      <c r="G3" s="11"/>
      <c r="H3" s="12"/>
      <c r="I3" s="13"/>
      <c r="J3" s="14"/>
      <c r="K3" s="15"/>
      <c r="L3" s="16"/>
      <c r="M3" s="17"/>
    </row>
    <row r="4" spans="1:13" x14ac:dyDescent="0.25">
      <c r="A4" s="18" t="s">
        <v>10</v>
      </c>
      <c r="B4" s="60">
        <v>8189.9999999999991</v>
      </c>
      <c r="C4" s="11">
        <v>3</v>
      </c>
      <c r="D4" s="63">
        <f t="shared" ref="D4" si="0">B4*C4</f>
        <v>24569.999999999996</v>
      </c>
      <c r="E4" s="11">
        <v>3</v>
      </c>
      <c r="F4" s="63">
        <f t="shared" ref="F4:F8" si="1">B4*E4</f>
        <v>24569.999999999996</v>
      </c>
      <c r="G4" s="11">
        <v>3</v>
      </c>
      <c r="H4" s="63">
        <f t="shared" ref="H4:H8" si="2">B4*G4</f>
        <v>24569.999999999996</v>
      </c>
      <c r="I4" s="11">
        <v>3</v>
      </c>
      <c r="J4" s="68">
        <f t="shared" ref="J4:J8" si="3">B4*I4</f>
        <v>24569.999999999996</v>
      </c>
      <c r="K4" s="19">
        <f>C4+E4+G4+I4</f>
        <v>12</v>
      </c>
      <c r="L4" s="70">
        <f t="shared" ref="L4:L5" si="4">B4</f>
        <v>8189.9999999999991</v>
      </c>
      <c r="M4" s="71">
        <f>K4*L4</f>
        <v>98279.999999999985</v>
      </c>
    </row>
    <row r="5" spans="1:13" x14ac:dyDescent="0.25">
      <c r="A5" s="18" t="s">
        <v>98</v>
      </c>
      <c r="B5" s="60">
        <v>94464.5</v>
      </c>
      <c r="C5" s="11">
        <v>3</v>
      </c>
      <c r="D5" s="63">
        <f>B5*C5</f>
        <v>283393.5</v>
      </c>
      <c r="E5" s="11">
        <v>3</v>
      </c>
      <c r="F5" s="63">
        <f t="shared" si="1"/>
        <v>283393.5</v>
      </c>
      <c r="G5" s="11">
        <v>3</v>
      </c>
      <c r="H5" s="63">
        <f t="shared" si="2"/>
        <v>283393.5</v>
      </c>
      <c r="I5" s="11">
        <v>3</v>
      </c>
      <c r="J5" s="68">
        <f t="shared" si="3"/>
        <v>283393.5</v>
      </c>
      <c r="K5" s="19">
        <f t="shared" ref="K5" si="5">C5+E5+G5+I5</f>
        <v>12</v>
      </c>
      <c r="L5" s="70">
        <f t="shared" si="4"/>
        <v>94464.5</v>
      </c>
      <c r="M5" s="71">
        <f t="shared" ref="M5" si="6">K5*L5</f>
        <v>1133574</v>
      </c>
    </row>
    <row r="6" spans="1:13" x14ac:dyDescent="0.25">
      <c r="A6" s="20" t="s">
        <v>100</v>
      </c>
      <c r="B6" s="61"/>
      <c r="C6" s="22"/>
      <c r="D6" s="64">
        <f>SUM(D1:D5)</f>
        <v>307963.5</v>
      </c>
      <c r="E6" s="22"/>
      <c r="F6" s="64">
        <f>SUM(F1:F5)</f>
        <v>307963.5</v>
      </c>
      <c r="G6" s="22"/>
      <c r="H6" s="64">
        <f>SUM(H1:H5)</f>
        <v>307963.5</v>
      </c>
      <c r="I6" s="23"/>
      <c r="J6" s="64">
        <f>SUM(J1:J5)</f>
        <v>307963.5</v>
      </c>
      <c r="K6" s="24"/>
      <c r="L6" s="72"/>
      <c r="M6" s="73">
        <f>SUM(M4:M5)</f>
        <v>1231854</v>
      </c>
    </row>
    <row r="7" spans="1:13" x14ac:dyDescent="0.25">
      <c r="A7" s="9" t="s">
        <v>94</v>
      </c>
      <c r="B7" s="60"/>
      <c r="C7" s="11"/>
      <c r="D7" s="63"/>
      <c r="E7" s="11"/>
      <c r="F7" s="63"/>
      <c r="G7" s="11"/>
      <c r="H7" s="63"/>
      <c r="I7" s="13"/>
      <c r="J7" s="68"/>
      <c r="K7" s="19"/>
      <c r="L7" s="70"/>
      <c r="M7" s="71"/>
    </row>
    <row r="8" spans="1:13" x14ac:dyDescent="0.25">
      <c r="A8" s="18" t="s">
        <v>93</v>
      </c>
      <c r="B8" s="60">
        <v>50000</v>
      </c>
      <c r="C8" s="11">
        <v>1</v>
      </c>
      <c r="D8" s="63">
        <f>B8*C8</f>
        <v>50000</v>
      </c>
      <c r="E8" s="11">
        <v>1</v>
      </c>
      <c r="F8" s="63">
        <f t="shared" si="1"/>
        <v>50000</v>
      </c>
      <c r="G8" s="11">
        <v>1</v>
      </c>
      <c r="H8" s="63">
        <f t="shared" si="2"/>
        <v>50000</v>
      </c>
      <c r="I8" s="13">
        <v>1</v>
      </c>
      <c r="J8" s="68">
        <f t="shared" si="3"/>
        <v>50000</v>
      </c>
      <c r="K8" s="19">
        <f t="shared" ref="K8" si="7">C8+E8+G8+I8</f>
        <v>4</v>
      </c>
      <c r="L8" s="70">
        <f t="shared" ref="L8" si="8">B8</f>
        <v>50000</v>
      </c>
      <c r="M8" s="71">
        <f t="shared" ref="M8" si="9">K8*L8</f>
        <v>200000</v>
      </c>
    </row>
    <row r="9" spans="1:13" x14ac:dyDescent="0.25">
      <c r="A9" s="20" t="s">
        <v>100</v>
      </c>
      <c r="B9" s="61"/>
      <c r="C9" s="22"/>
      <c r="D9" s="64">
        <f>SUM(D8)</f>
        <v>50000</v>
      </c>
      <c r="E9" s="22"/>
      <c r="F9" s="64">
        <f>SUM(F8)</f>
        <v>50000</v>
      </c>
      <c r="G9" s="22"/>
      <c r="H9" s="64">
        <f>SUM(H8)</f>
        <v>50000</v>
      </c>
      <c r="I9" s="23"/>
      <c r="J9" s="64">
        <f>SUM(J8)</f>
        <v>50000</v>
      </c>
      <c r="K9" s="24"/>
      <c r="L9" s="72"/>
      <c r="M9" s="73">
        <f>SUM(M8)</f>
        <v>200000</v>
      </c>
    </row>
    <row r="10" spans="1:13" x14ac:dyDescent="0.25">
      <c r="A10" s="25" t="s">
        <v>104</v>
      </c>
      <c r="B10" s="62"/>
      <c r="C10" s="11"/>
      <c r="D10" s="65"/>
      <c r="E10" s="13"/>
      <c r="F10" s="65"/>
      <c r="G10" s="13"/>
      <c r="H10" s="65"/>
      <c r="I10" s="13"/>
      <c r="J10" s="69"/>
      <c r="K10" s="26"/>
      <c r="L10" s="74"/>
      <c r="M10" s="75"/>
    </row>
    <row r="11" spans="1:13" x14ac:dyDescent="0.25">
      <c r="A11" s="18" t="s">
        <v>103</v>
      </c>
      <c r="B11" s="60"/>
      <c r="C11" s="11"/>
      <c r="D11" s="63"/>
      <c r="E11" s="11"/>
      <c r="F11" s="63"/>
      <c r="G11" s="13"/>
      <c r="H11" s="63"/>
      <c r="I11" s="13"/>
      <c r="J11" s="63"/>
      <c r="K11" s="19"/>
      <c r="L11" s="70"/>
      <c r="M11" s="71"/>
    </row>
    <row r="12" spans="1:13" x14ac:dyDescent="0.25">
      <c r="A12" s="18" t="s">
        <v>101</v>
      </c>
      <c r="B12" s="60">
        <v>34500</v>
      </c>
      <c r="C12" s="11">
        <v>12</v>
      </c>
      <c r="D12" s="63">
        <f>$B12*C12</f>
        <v>414000</v>
      </c>
      <c r="E12" s="11">
        <v>6</v>
      </c>
      <c r="F12" s="63">
        <f>$B12*E12</f>
        <v>207000</v>
      </c>
      <c r="G12" s="13">
        <v>0</v>
      </c>
      <c r="H12" s="63">
        <f>$B12*G12</f>
        <v>0</v>
      </c>
      <c r="I12" s="13">
        <v>0</v>
      </c>
      <c r="J12" s="63">
        <f>$B12*I12</f>
        <v>0</v>
      </c>
      <c r="K12" s="19">
        <f>C12+E12+G12+I12</f>
        <v>18</v>
      </c>
      <c r="L12" s="70">
        <f>B12</f>
        <v>34500</v>
      </c>
      <c r="M12" s="71">
        <f>K12*L12</f>
        <v>621000</v>
      </c>
    </row>
    <row r="13" spans="1:13" x14ac:dyDescent="0.25">
      <c r="A13" s="18" t="s">
        <v>102</v>
      </c>
      <c r="B13" s="60">
        <v>220000</v>
      </c>
      <c r="C13" s="11">
        <v>1</v>
      </c>
      <c r="D13" s="63">
        <f>$B13*C13</f>
        <v>220000</v>
      </c>
      <c r="E13" s="11">
        <v>1</v>
      </c>
      <c r="F13" s="63">
        <f>$B13*E13</f>
        <v>220000</v>
      </c>
      <c r="G13" s="13">
        <v>1</v>
      </c>
      <c r="H13" s="63">
        <f>$B13*G13</f>
        <v>220000</v>
      </c>
      <c r="I13" s="13">
        <v>1</v>
      </c>
      <c r="J13" s="63">
        <f>$B13*I13</f>
        <v>220000</v>
      </c>
      <c r="K13" s="19">
        <f>C13+E13+G13+I13</f>
        <v>4</v>
      </c>
      <c r="L13" s="70">
        <f>B13</f>
        <v>220000</v>
      </c>
      <c r="M13" s="71">
        <f>K13*L13</f>
        <v>880000</v>
      </c>
    </row>
    <row r="14" spans="1:13" ht="15.75" thickBot="1" x14ac:dyDescent="0.3">
      <c r="A14" s="20" t="s">
        <v>100</v>
      </c>
      <c r="B14" s="21"/>
      <c r="C14" s="22"/>
      <c r="D14" s="64">
        <f>SUM(D12:D13)</f>
        <v>634000</v>
      </c>
      <c r="E14" s="27"/>
      <c r="F14" s="64">
        <f>SUM(F12:F13)</f>
        <v>427000</v>
      </c>
      <c r="G14" s="27"/>
      <c r="H14" s="64">
        <f>SUM(H12:H13)</f>
        <v>220000</v>
      </c>
      <c r="I14" s="28"/>
      <c r="J14" s="64">
        <f>SUM(J12:J13)</f>
        <v>220000</v>
      </c>
      <c r="K14" s="24"/>
      <c r="L14" s="72"/>
      <c r="M14" s="76">
        <f>SUM(M12:M13)</f>
        <v>1501000</v>
      </c>
    </row>
    <row r="15" spans="1:13" ht="15.75" thickBot="1" x14ac:dyDescent="0.3">
      <c r="A15" s="29" t="s">
        <v>4</v>
      </c>
      <c r="B15" s="30"/>
      <c r="C15" s="31"/>
      <c r="D15" s="66">
        <f>D9+D14+D6</f>
        <v>991963.5</v>
      </c>
      <c r="E15" s="32"/>
      <c r="F15" s="66">
        <f>F9+F14+F6</f>
        <v>784963.5</v>
      </c>
      <c r="G15" s="32"/>
      <c r="H15" s="66">
        <f>H9+H14+H6</f>
        <v>577963.5</v>
      </c>
      <c r="I15" s="33"/>
      <c r="J15" s="66">
        <f>J9+J14+J6</f>
        <v>577963.5</v>
      </c>
      <c r="K15" s="34"/>
      <c r="L15" s="77"/>
      <c r="M15" s="78">
        <f>M9+M14+M6</f>
        <v>2932854</v>
      </c>
    </row>
    <row r="16" spans="1:13" x14ac:dyDescent="0.25">
      <c r="A16" s="56" t="s">
        <v>99</v>
      </c>
      <c r="D16" s="67"/>
    </row>
    <row r="17" spans="1:8" x14ac:dyDescent="0.25">
      <c r="H17" s="67"/>
    </row>
    <row r="18" spans="1:8" x14ac:dyDescent="0.25">
      <c r="A18" s="35" t="s">
        <v>12</v>
      </c>
      <c r="B18" s="79">
        <f>D15+F15</f>
        <v>1776927</v>
      </c>
    </row>
    <row r="19" spans="1:8" x14ac:dyDescent="0.25">
      <c r="A19" s="35" t="s">
        <v>13</v>
      </c>
      <c r="B19" s="79">
        <f>B18*0.21</f>
        <v>373154.67</v>
      </c>
    </row>
    <row r="20" spans="1:8" x14ac:dyDescent="0.25">
      <c r="A20" s="35" t="s">
        <v>14</v>
      </c>
      <c r="B20" s="79">
        <f>B18+B19</f>
        <v>2150081.67</v>
      </c>
    </row>
    <row r="21" spans="1:8" x14ac:dyDescent="0.25">
      <c r="A21" s="35" t="s">
        <v>15</v>
      </c>
      <c r="B21" s="79">
        <f>H15+J15</f>
        <v>1155927</v>
      </c>
    </row>
    <row r="22" spans="1:8" x14ac:dyDescent="0.25">
      <c r="A22" s="35" t="s">
        <v>16</v>
      </c>
      <c r="B22" s="79">
        <f>B18+B21</f>
        <v>2932854</v>
      </c>
    </row>
    <row r="23" spans="1:8" x14ac:dyDescent="0.25">
      <c r="A23" s="35" t="s">
        <v>17</v>
      </c>
      <c r="B23" s="79">
        <f>B22*0.2</f>
        <v>586570.80000000005</v>
      </c>
    </row>
    <row r="24" spans="1:8" x14ac:dyDescent="0.25">
      <c r="A24" s="35" t="s">
        <v>18</v>
      </c>
      <c r="B24" s="79">
        <f>B22+B23</f>
        <v>3519424.8</v>
      </c>
    </row>
    <row r="25" spans="1:8" x14ac:dyDescent="0.25">
      <c r="A25" s="1"/>
      <c r="B25" s="1"/>
    </row>
    <row r="26" spans="1:8" x14ac:dyDescent="0.25">
      <c r="A26" s="1"/>
      <c r="B26" s="1"/>
    </row>
    <row r="27" spans="1:8" x14ac:dyDescent="0.25">
      <c r="A27" s="36" t="s">
        <v>19</v>
      </c>
      <c r="B27" s="37">
        <f>$B$18*C27</f>
        <v>1101694.74</v>
      </c>
      <c r="C27" s="80">
        <v>0.62</v>
      </c>
    </row>
    <row r="28" spans="1:8" x14ac:dyDescent="0.25">
      <c r="A28" s="36" t="s">
        <v>20</v>
      </c>
      <c r="B28" s="37">
        <f>$B$18*C28</f>
        <v>337616.13</v>
      </c>
      <c r="C28" s="80">
        <v>0.19</v>
      </c>
      <c r="D28" s="82">
        <f>B27+B28</f>
        <v>1439310.87</v>
      </c>
    </row>
    <row r="29" spans="1:8" x14ac:dyDescent="0.25">
      <c r="A29" s="36" t="s">
        <v>21</v>
      </c>
      <c r="B29" s="37">
        <f>$B$18*C29</f>
        <v>231000.51</v>
      </c>
      <c r="C29" s="80">
        <v>0.13</v>
      </c>
    </row>
    <row r="30" spans="1:8" x14ac:dyDescent="0.25">
      <c r="A30" s="36" t="s">
        <v>22</v>
      </c>
      <c r="B30" s="37">
        <f>$B$18*C30</f>
        <v>106615.62</v>
      </c>
      <c r="C30" s="80">
        <v>0.06</v>
      </c>
      <c r="D30" s="82">
        <f>B29+B30</f>
        <v>337616.13</v>
      </c>
    </row>
    <row r="31" spans="1:8" x14ac:dyDescent="0.25">
      <c r="A31" s="36" t="s">
        <v>11</v>
      </c>
      <c r="B31" s="37">
        <f>SUM(B27:B30)</f>
        <v>1776927</v>
      </c>
      <c r="C31" s="81">
        <f>SUM(C27:C30)</f>
        <v>1</v>
      </c>
    </row>
  </sheetData>
  <mergeCells count="5">
    <mergeCell ref="C1:D1"/>
    <mergeCell ref="E1:F1"/>
    <mergeCell ref="G1:H1"/>
    <mergeCell ref="I1:J1"/>
    <mergeCell ref="K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13341-4DC2-4CA7-A50C-9C7D78164CE4}">
  <sheetPr codeName="Full2"/>
  <dimension ref="A1:F66"/>
  <sheetViews>
    <sheetView zoomScale="85" zoomScaleNormal="85" workbookViewId="0">
      <pane ySplit="3" topLeftCell="A4" activePane="bottomLeft" state="frozen"/>
      <selection activeCell="C1" sqref="C1"/>
      <selection pane="bottomLeft" activeCell="D70" sqref="D70"/>
    </sheetView>
  </sheetViews>
  <sheetFormatPr baseColWidth="10" defaultColWidth="11.42578125" defaultRowHeight="12.75" x14ac:dyDescent="0.25"/>
  <cols>
    <col min="1" max="1" width="11.42578125" style="40"/>
    <col min="2" max="2" width="81.28515625" style="38" customWidth="1"/>
    <col min="3" max="3" width="13.5703125" style="40" bestFit="1" customWidth="1"/>
    <col min="4" max="4" width="22.7109375" style="44" bestFit="1" customWidth="1"/>
    <col min="5" max="5" width="16.5703125" style="40" bestFit="1" customWidth="1"/>
    <col min="6" max="6" width="20.28515625" style="44" bestFit="1" customWidth="1"/>
    <col min="7" max="16384" width="11.42578125" style="40"/>
  </cols>
  <sheetData>
    <row r="1" spans="1:6" x14ac:dyDescent="0.25">
      <c r="B1" s="54"/>
      <c r="C1" s="39"/>
      <c r="D1" s="55"/>
      <c r="E1" s="39"/>
      <c r="F1" s="55"/>
    </row>
    <row r="2" spans="1:6" ht="25.5" x14ac:dyDescent="0.25">
      <c r="B2" s="54"/>
      <c r="C2" s="59" t="s">
        <v>96</v>
      </c>
      <c r="D2" s="59" t="s">
        <v>97</v>
      </c>
      <c r="E2" s="58" t="s">
        <v>23</v>
      </c>
      <c r="F2" s="83" t="s">
        <v>92</v>
      </c>
    </row>
    <row r="3" spans="1:6" x14ac:dyDescent="0.25">
      <c r="B3" s="52" t="s">
        <v>24</v>
      </c>
      <c r="C3" s="51"/>
      <c r="D3" s="53"/>
      <c r="E3" s="51"/>
      <c r="F3" s="53">
        <f>F4+F10+F24+F40+F45+F55+F60+F64</f>
        <v>94464.5</v>
      </c>
    </row>
    <row r="4" spans="1:6" x14ac:dyDescent="0.25">
      <c r="B4" s="45" t="s">
        <v>25</v>
      </c>
      <c r="C4" s="41"/>
      <c r="D4" s="42"/>
      <c r="E4" s="41"/>
      <c r="F4" s="43">
        <f>SUM(F5:F9)</f>
        <v>1050</v>
      </c>
    </row>
    <row r="5" spans="1:6" x14ac:dyDescent="0.25">
      <c r="A5" s="40">
        <v>1</v>
      </c>
      <c r="B5" s="46" t="s">
        <v>26</v>
      </c>
      <c r="C5" s="40" t="s">
        <v>27</v>
      </c>
      <c r="D5" s="44">
        <v>294</v>
      </c>
      <c r="E5" s="40">
        <v>1</v>
      </c>
      <c r="F5" s="44">
        <f>D5*E5</f>
        <v>294</v>
      </c>
    </row>
    <row r="6" spans="1:6" x14ac:dyDescent="0.25">
      <c r="A6" s="40">
        <v>2</v>
      </c>
      <c r="B6" s="46" t="s">
        <v>28</v>
      </c>
      <c r="C6" s="40" t="s">
        <v>29</v>
      </c>
      <c r="D6" s="44">
        <v>251.99999999999997</v>
      </c>
      <c r="E6" s="40">
        <v>3</v>
      </c>
      <c r="F6" s="44">
        <f>D6*E6</f>
        <v>755.99999999999989</v>
      </c>
    </row>
    <row r="7" spans="1:6" x14ac:dyDescent="0.25">
      <c r="A7" s="40">
        <v>3</v>
      </c>
      <c r="B7" s="46" t="s">
        <v>30</v>
      </c>
      <c r="C7" s="40" t="s">
        <v>31</v>
      </c>
      <c r="D7" s="44">
        <v>168</v>
      </c>
      <c r="F7" s="44">
        <f>D7*E7</f>
        <v>0</v>
      </c>
    </row>
    <row r="8" spans="1:6" x14ac:dyDescent="0.25">
      <c r="A8" s="40">
        <v>4</v>
      </c>
      <c r="B8" s="46" t="s">
        <v>32</v>
      </c>
      <c r="C8" s="40" t="s">
        <v>31</v>
      </c>
      <c r="D8" s="44">
        <v>1260</v>
      </c>
      <c r="F8" s="44">
        <f>D8*E8</f>
        <v>0</v>
      </c>
    </row>
    <row r="9" spans="1:6" ht="25.5" x14ac:dyDescent="0.25">
      <c r="A9" s="40">
        <v>5</v>
      </c>
      <c r="B9" s="46" t="s">
        <v>33</v>
      </c>
      <c r="C9" s="40" t="s">
        <v>34</v>
      </c>
      <c r="D9" s="44">
        <v>1007.9999999999999</v>
      </c>
      <c r="F9" s="44">
        <f>D9*E9</f>
        <v>0</v>
      </c>
    </row>
    <row r="10" spans="1:6" x14ac:dyDescent="0.25">
      <c r="B10" s="45" t="s">
        <v>35</v>
      </c>
      <c r="C10" s="41"/>
      <c r="D10" s="42"/>
      <c r="E10" s="41"/>
      <c r="F10" s="43">
        <f>SUM(F11:F23)</f>
        <v>6048</v>
      </c>
    </row>
    <row r="11" spans="1:6" x14ac:dyDescent="0.25">
      <c r="A11" s="40">
        <v>1</v>
      </c>
      <c r="B11" s="46" t="s">
        <v>36</v>
      </c>
      <c r="C11" s="40" t="s">
        <v>27</v>
      </c>
      <c r="D11" s="44">
        <v>1344</v>
      </c>
      <c r="F11" s="44">
        <f t="shared" ref="F11:F23" si="0">D11*E11</f>
        <v>0</v>
      </c>
    </row>
    <row r="12" spans="1:6" x14ac:dyDescent="0.25">
      <c r="A12" s="40">
        <v>2</v>
      </c>
      <c r="B12" s="46" t="s">
        <v>37</v>
      </c>
      <c r="C12" s="40" t="s">
        <v>27</v>
      </c>
      <c r="D12" s="44">
        <v>1007.9999999999999</v>
      </c>
      <c r="E12" s="40">
        <v>1</v>
      </c>
      <c r="F12" s="44">
        <f t="shared" si="0"/>
        <v>1007.9999999999999</v>
      </c>
    </row>
    <row r="13" spans="1:6" x14ac:dyDescent="0.25">
      <c r="A13" s="40">
        <v>3</v>
      </c>
      <c r="B13" s="46" t="s">
        <v>38</v>
      </c>
      <c r="C13" s="40" t="s">
        <v>27</v>
      </c>
      <c r="D13" s="44">
        <v>1512</v>
      </c>
      <c r="F13" s="44">
        <f t="shared" si="0"/>
        <v>0</v>
      </c>
    </row>
    <row r="14" spans="1:6" x14ac:dyDescent="0.25">
      <c r="A14" s="40">
        <v>4</v>
      </c>
      <c r="B14" s="46" t="s">
        <v>39</v>
      </c>
      <c r="C14" s="40" t="s">
        <v>27</v>
      </c>
      <c r="D14" s="44">
        <v>672</v>
      </c>
      <c r="F14" s="44">
        <f t="shared" si="0"/>
        <v>0</v>
      </c>
    </row>
    <row r="15" spans="1:6" x14ac:dyDescent="0.25">
      <c r="A15" s="40">
        <v>5</v>
      </c>
      <c r="B15" s="46" t="s">
        <v>40</v>
      </c>
      <c r="C15" s="40" t="s">
        <v>27</v>
      </c>
      <c r="D15" s="44">
        <v>1533</v>
      </c>
      <c r="F15" s="44">
        <f t="shared" si="0"/>
        <v>0</v>
      </c>
    </row>
    <row r="16" spans="1:6" x14ac:dyDescent="0.25">
      <c r="A16" s="40">
        <v>6</v>
      </c>
      <c r="B16" s="46" t="s">
        <v>41</v>
      </c>
      <c r="C16" s="40" t="s">
        <v>27</v>
      </c>
      <c r="D16" s="44">
        <v>3024</v>
      </c>
      <c r="E16" s="40">
        <v>1</v>
      </c>
      <c r="F16" s="44">
        <f t="shared" si="0"/>
        <v>3024</v>
      </c>
    </row>
    <row r="17" spans="1:6" x14ac:dyDescent="0.25">
      <c r="A17" s="40">
        <v>7</v>
      </c>
      <c r="B17" s="46" t="s">
        <v>42</v>
      </c>
      <c r="C17" s="40" t="s">
        <v>27</v>
      </c>
      <c r="D17" s="44">
        <v>672</v>
      </c>
      <c r="F17" s="44">
        <f t="shared" si="0"/>
        <v>0</v>
      </c>
    </row>
    <row r="18" spans="1:6" x14ac:dyDescent="0.25">
      <c r="A18" s="40">
        <v>8</v>
      </c>
      <c r="B18" s="46" t="s">
        <v>43</v>
      </c>
      <c r="C18" s="40" t="s">
        <v>27</v>
      </c>
      <c r="D18" s="44">
        <v>819</v>
      </c>
      <c r="E18" s="40">
        <v>1</v>
      </c>
      <c r="F18" s="44">
        <f t="shared" si="0"/>
        <v>819</v>
      </c>
    </row>
    <row r="19" spans="1:6" ht="25.5" x14ac:dyDescent="0.25">
      <c r="A19" s="40">
        <v>9</v>
      </c>
      <c r="B19" s="46" t="s">
        <v>44</v>
      </c>
      <c r="C19" s="40" t="s">
        <v>27</v>
      </c>
      <c r="D19" s="44">
        <v>157.5</v>
      </c>
      <c r="E19" s="40">
        <v>1</v>
      </c>
      <c r="F19" s="44">
        <f t="shared" si="0"/>
        <v>157.5</v>
      </c>
    </row>
    <row r="20" spans="1:6" x14ac:dyDescent="0.25">
      <c r="A20" s="40">
        <v>10</v>
      </c>
      <c r="B20" s="46" t="s">
        <v>45</v>
      </c>
      <c r="C20" s="40" t="s">
        <v>27</v>
      </c>
      <c r="D20" s="44">
        <v>251.99999999999997</v>
      </c>
      <c r="E20" s="40">
        <v>1</v>
      </c>
      <c r="F20" s="44">
        <f t="shared" si="0"/>
        <v>251.99999999999997</v>
      </c>
    </row>
    <row r="21" spans="1:6" x14ac:dyDescent="0.25">
      <c r="A21" s="40">
        <v>11</v>
      </c>
      <c r="B21" s="46" t="s">
        <v>46</v>
      </c>
      <c r="C21" s="40" t="s">
        <v>27</v>
      </c>
      <c r="D21" s="44">
        <v>315</v>
      </c>
      <c r="E21" s="40">
        <v>1</v>
      </c>
      <c r="F21" s="44">
        <f t="shared" si="0"/>
        <v>315</v>
      </c>
    </row>
    <row r="22" spans="1:6" ht="25.5" x14ac:dyDescent="0.25">
      <c r="A22" s="40">
        <v>12</v>
      </c>
      <c r="B22" s="46" t="s">
        <v>47</v>
      </c>
      <c r="C22" s="40" t="s">
        <v>27</v>
      </c>
      <c r="D22" s="44">
        <v>157.5</v>
      </c>
      <c r="E22" s="40">
        <v>1</v>
      </c>
      <c r="F22" s="44">
        <f t="shared" si="0"/>
        <v>157.5</v>
      </c>
    </row>
    <row r="23" spans="1:6" x14ac:dyDescent="0.25">
      <c r="A23" s="40">
        <v>13</v>
      </c>
      <c r="B23" s="46" t="s">
        <v>48</v>
      </c>
      <c r="C23" s="40" t="s">
        <v>31</v>
      </c>
      <c r="D23" s="44">
        <v>62.999999999999993</v>
      </c>
      <c r="E23" s="40">
        <v>5</v>
      </c>
      <c r="F23" s="44">
        <f t="shared" si="0"/>
        <v>314.99999999999994</v>
      </c>
    </row>
    <row r="24" spans="1:6" x14ac:dyDescent="0.25">
      <c r="B24" s="45" t="s">
        <v>49</v>
      </c>
      <c r="C24" s="41"/>
      <c r="D24" s="42"/>
      <c r="E24" s="41"/>
      <c r="F24" s="43">
        <f>SUM(F25:F39)</f>
        <v>47817</v>
      </c>
    </row>
    <row r="25" spans="1:6" ht="25.5" x14ac:dyDescent="0.25">
      <c r="A25" s="40">
        <v>1</v>
      </c>
      <c r="B25" s="46" t="s">
        <v>50</v>
      </c>
      <c r="C25" s="40" t="s">
        <v>51</v>
      </c>
      <c r="D25" s="44">
        <v>189</v>
      </c>
      <c r="E25" s="40">
        <v>14</v>
      </c>
      <c r="F25" s="44">
        <f t="shared" ref="F25:F39" si="1">D25*E25</f>
        <v>2646</v>
      </c>
    </row>
    <row r="26" spans="1:6" x14ac:dyDescent="0.25">
      <c r="A26" s="40">
        <v>2</v>
      </c>
      <c r="B26" s="46" t="s">
        <v>52</v>
      </c>
      <c r="C26" s="40" t="s">
        <v>51</v>
      </c>
      <c r="D26" s="44">
        <v>62.999999999999993</v>
      </c>
      <c r="E26" s="40">
        <v>14</v>
      </c>
      <c r="F26" s="44">
        <f t="shared" si="1"/>
        <v>881.99999999999989</v>
      </c>
    </row>
    <row r="27" spans="1:6" x14ac:dyDescent="0.25">
      <c r="A27" s="40">
        <v>3</v>
      </c>
      <c r="B27" s="46" t="s">
        <v>53</v>
      </c>
      <c r="C27" s="40" t="s">
        <v>54</v>
      </c>
      <c r="D27" s="44">
        <v>850.5</v>
      </c>
      <c r="E27" s="40">
        <v>10</v>
      </c>
      <c r="F27" s="44">
        <f t="shared" si="1"/>
        <v>8505</v>
      </c>
    </row>
    <row r="28" spans="1:6" x14ac:dyDescent="0.25">
      <c r="A28" s="40">
        <v>4</v>
      </c>
      <c r="B28" s="46" t="s">
        <v>55</v>
      </c>
      <c r="C28" s="40" t="s">
        <v>51</v>
      </c>
      <c r="D28" s="44">
        <v>94.5</v>
      </c>
      <c r="E28" s="40">
        <v>14</v>
      </c>
      <c r="F28" s="44">
        <f t="shared" si="1"/>
        <v>1323</v>
      </c>
    </row>
    <row r="29" spans="1:6" x14ac:dyDescent="0.25">
      <c r="A29" s="40">
        <v>5</v>
      </c>
      <c r="B29" s="46" t="s">
        <v>56</v>
      </c>
      <c r="C29" s="40" t="s">
        <v>54</v>
      </c>
      <c r="D29" s="44">
        <v>94.5</v>
      </c>
      <c r="E29" s="40">
        <v>30</v>
      </c>
      <c r="F29" s="44">
        <f t="shared" si="1"/>
        <v>2835</v>
      </c>
    </row>
    <row r="30" spans="1:6" x14ac:dyDescent="0.25">
      <c r="A30" s="40">
        <v>6</v>
      </c>
      <c r="B30" s="46" t="s">
        <v>57</v>
      </c>
      <c r="C30" s="40" t="s">
        <v>54</v>
      </c>
      <c r="D30" s="44">
        <v>125.99999999999999</v>
      </c>
      <c r="E30" s="40">
        <v>12</v>
      </c>
      <c r="F30" s="44">
        <f t="shared" si="1"/>
        <v>1511.9999999999998</v>
      </c>
    </row>
    <row r="31" spans="1:6" x14ac:dyDescent="0.25">
      <c r="A31" s="40">
        <v>7</v>
      </c>
      <c r="B31" s="46" t="s">
        <v>58</v>
      </c>
      <c r="C31" s="40" t="s">
        <v>54</v>
      </c>
      <c r="D31" s="44">
        <v>1007.9999999999999</v>
      </c>
      <c r="F31" s="44">
        <f t="shared" si="1"/>
        <v>0</v>
      </c>
    </row>
    <row r="32" spans="1:6" ht="25.5" x14ac:dyDescent="0.25">
      <c r="A32" s="40">
        <v>8</v>
      </c>
      <c r="B32" s="46" t="s">
        <v>59</v>
      </c>
      <c r="C32" s="40" t="s">
        <v>51</v>
      </c>
      <c r="D32" s="44">
        <v>4725</v>
      </c>
      <c r="E32" s="40">
        <v>2</v>
      </c>
      <c r="F32" s="44">
        <f t="shared" si="1"/>
        <v>9450</v>
      </c>
    </row>
    <row r="33" spans="1:6" x14ac:dyDescent="0.25">
      <c r="A33" s="40">
        <v>9</v>
      </c>
      <c r="B33" s="46" t="s">
        <v>60</v>
      </c>
      <c r="C33" s="40" t="s">
        <v>54</v>
      </c>
      <c r="D33" s="44">
        <v>693</v>
      </c>
      <c r="F33" s="44">
        <f t="shared" si="1"/>
        <v>0</v>
      </c>
    </row>
    <row r="34" spans="1:6" x14ac:dyDescent="0.25">
      <c r="A34" s="40">
        <v>10</v>
      </c>
      <c r="B34" s="46" t="s">
        <v>61</v>
      </c>
      <c r="C34" s="40" t="s">
        <v>51</v>
      </c>
      <c r="D34" s="44">
        <v>189</v>
      </c>
      <c r="E34" s="40">
        <v>14</v>
      </c>
      <c r="F34" s="44">
        <f t="shared" si="1"/>
        <v>2646</v>
      </c>
    </row>
    <row r="35" spans="1:6" ht="25.5" x14ac:dyDescent="0.25">
      <c r="A35" s="40">
        <v>11</v>
      </c>
      <c r="B35" s="46" t="s">
        <v>62</v>
      </c>
      <c r="C35" s="40" t="s">
        <v>54</v>
      </c>
      <c r="D35" s="44">
        <v>189</v>
      </c>
      <c r="F35" s="44">
        <f t="shared" si="1"/>
        <v>0</v>
      </c>
    </row>
    <row r="36" spans="1:6" ht="25.5" x14ac:dyDescent="0.25">
      <c r="A36" s="40">
        <v>12</v>
      </c>
      <c r="B36" s="46" t="s">
        <v>63</v>
      </c>
      <c r="C36" s="40" t="s">
        <v>54</v>
      </c>
      <c r="D36" s="44">
        <v>630</v>
      </c>
      <c r="E36" s="40">
        <v>3</v>
      </c>
      <c r="F36" s="44">
        <f t="shared" si="1"/>
        <v>1890</v>
      </c>
    </row>
    <row r="37" spans="1:6" x14ac:dyDescent="0.25">
      <c r="A37" s="40">
        <v>13</v>
      </c>
      <c r="B37" s="46" t="s">
        <v>64</v>
      </c>
      <c r="C37" s="40" t="s">
        <v>54</v>
      </c>
      <c r="D37" s="44">
        <v>84</v>
      </c>
      <c r="E37" s="40">
        <v>12</v>
      </c>
      <c r="F37" s="44">
        <f t="shared" si="1"/>
        <v>1008</v>
      </c>
    </row>
    <row r="38" spans="1:6" x14ac:dyDescent="0.25">
      <c r="A38" s="40">
        <v>14</v>
      </c>
      <c r="B38" s="46" t="s">
        <v>65</v>
      </c>
      <c r="C38" s="40" t="s">
        <v>54</v>
      </c>
      <c r="D38" s="44">
        <v>441</v>
      </c>
      <c r="F38" s="44">
        <f t="shared" si="1"/>
        <v>0</v>
      </c>
    </row>
    <row r="39" spans="1:6" x14ac:dyDescent="0.25">
      <c r="A39" s="40">
        <v>15</v>
      </c>
      <c r="B39" s="46" t="s">
        <v>66</v>
      </c>
      <c r="C39" s="40" t="s">
        <v>51</v>
      </c>
      <c r="D39" s="44">
        <v>7559.9999999999991</v>
      </c>
      <c r="E39" s="40">
        <v>2</v>
      </c>
      <c r="F39" s="44">
        <f t="shared" si="1"/>
        <v>15119.999999999998</v>
      </c>
    </row>
    <row r="40" spans="1:6" x14ac:dyDescent="0.25">
      <c r="B40" s="45" t="s">
        <v>67</v>
      </c>
      <c r="C40" s="41"/>
      <c r="D40" s="42"/>
      <c r="E40" s="41"/>
      <c r="F40" s="43">
        <f>SUM(F41:F44)</f>
        <v>1470</v>
      </c>
    </row>
    <row r="41" spans="1:6" x14ac:dyDescent="0.25">
      <c r="A41" s="40">
        <v>1</v>
      </c>
      <c r="B41" s="46" t="s">
        <v>68</v>
      </c>
      <c r="C41" s="40" t="s">
        <v>27</v>
      </c>
      <c r="D41" s="44">
        <v>84</v>
      </c>
      <c r="E41" s="40">
        <v>1</v>
      </c>
      <c r="F41" s="44">
        <f>D41*E41</f>
        <v>84</v>
      </c>
    </row>
    <row r="42" spans="1:6" x14ac:dyDescent="0.25">
      <c r="A42" s="40">
        <v>2</v>
      </c>
      <c r="B42" s="46" t="s">
        <v>69</v>
      </c>
      <c r="C42" s="40" t="s">
        <v>54</v>
      </c>
      <c r="D42" s="44">
        <v>251.99999999999997</v>
      </c>
      <c r="F42" s="44">
        <f>D42*E42</f>
        <v>0</v>
      </c>
    </row>
    <row r="43" spans="1:6" x14ac:dyDescent="0.25">
      <c r="A43" s="40">
        <v>3</v>
      </c>
      <c r="B43" s="46" t="s">
        <v>70</v>
      </c>
      <c r="C43" s="40" t="s">
        <v>71</v>
      </c>
      <c r="D43" s="44">
        <v>125.99999999999999</v>
      </c>
      <c r="E43" s="40">
        <v>1</v>
      </c>
      <c r="F43" s="44">
        <f>D43*E43</f>
        <v>125.99999999999999</v>
      </c>
    </row>
    <row r="44" spans="1:6" x14ac:dyDescent="0.25">
      <c r="A44" s="40">
        <v>4</v>
      </c>
      <c r="B44" s="46" t="s">
        <v>72</v>
      </c>
      <c r="C44" s="40" t="s">
        <v>31</v>
      </c>
      <c r="D44" s="44">
        <v>157.5</v>
      </c>
      <c r="E44" s="40">
        <v>8</v>
      </c>
      <c r="F44" s="44">
        <f>D44*E44</f>
        <v>1260</v>
      </c>
    </row>
    <row r="45" spans="1:6" x14ac:dyDescent="0.25">
      <c r="B45" s="45" t="s">
        <v>73</v>
      </c>
      <c r="C45" s="41"/>
      <c r="D45" s="42"/>
      <c r="E45" s="41"/>
      <c r="F45" s="43">
        <f>SUM(F46:F54)</f>
        <v>4567.5</v>
      </c>
    </row>
    <row r="46" spans="1:6" x14ac:dyDescent="0.25">
      <c r="A46" s="40">
        <v>1</v>
      </c>
      <c r="B46" s="46" t="s">
        <v>74</v>
      </c>
      <c r="C46" s="40" t="s">
        <v>54</v>
      </c>
      <c r="D46" s="44">
        <v>84</v>
      </c>
      <c r="E46" s="40">
        <v>11</v>
      </c>
      <c r="F46" s="44">
        <f t="shared" ref="F46:F54" si="2">D46*E46</f>
        <v>924</v>
      </c>
    </row>
    <row r="47" spans="1:6" x14ac:dyDescent="0.25">
      <c r="A47" s="40">
        <v>2</v>
      </c>
      <c r="B47" s="46" t="s">
        <v>75</v>
      </c>
      <c r="C47" s="40" t="s">
        <v>54</v>
      </c>
      <c r="D47" s="44">
        <v>251.99999999999997</v>
      </c>
      <c r="F47" s="44">
        <f t="shared" si="2"/>
        <v>0</v>
      </c>
    </row>
    <row r="48" spans="1:6" x14ac:dyDescent="0.25">
      <c r="A48" s="40">
        <v>3</v>
      </c>
      <c r="B48" s="46" t="s">
        <v>76</v>
      </c>
      <c r="C48" s="40" t="s">
        <v>54</v>
      </c>
      <c r="D48" s="44">
        <v>409.5</v>
      </c>
      <c r="E48" s="40">
        <v>1</v>
      </c>
      <c r="F48" s="44">
        <f t="shared" si="2"/>
        <v>409.5</v>
      </c>
    </row>
    <row r="49" spans="1:6" x14ac:dyDescent="0.25">
      <c r="A49" s="40">
        <v>4</v>
      </c>
      <c r="B49" s="46" t="s">
        <v>77</v>
      </c>
      <c r="C49" s="40" t="s">
        <v>54</v>
      </c>
      <c r="D49" s="44">
        <v>630</v>
      </c>
      <c r="F49" s="44">
        <f t="shared" si="2"/>
        <v>0</v>
      </c>
    </row>
    <row r="50" spans="1:6" x14ac:dyDescent="0.25">
      <c r="A50" s="40">
        <v>5</v>
      </c>
      <c r="B50" s="46" t="s">
        <v>78</v>
      </c>
      <c r="C50" s="40" t="s">
        <v>54</v>
      </c>
      <c r="D50" s="44">
        <v>735</v>
      </c>
      <c r="F50" s="44">
        <f t="shared" si="2"/>
        <v>0</v>
      </c>
    </row>
    <row r="51" spans="1:6" x14ac:dyDescent="0.25">
      <c r="A51" s="40">
        <v>6</v>
      </c>
      <c r="B51" s="46" t="s">
        <v>79</v>
      </c>
      <c r="C51" s="40" t="s">
        <v>54</v>
      </c>
      <c r="D51" s="44">
        <v>125.99999999999999</v>
      </c>
      <c r="E51" s="40">
        <v>1</v>
      </c>
      <c r="F51" s="44">
        <f t="shared" si="2"/>
        <v>125.99999999999999</v>
      </c>
    </row>
    <row r="52" spans="1:6" x14ac:dyDescent="0.25">
      <c r="A52" s="40">
        <v>7</v>
      </c>
      <c r="B52" s="46" t="s">
        <v>80</v>
      </c>
      <c r="C52" s="40" t="s">
        <v>54</v>
      </c>
      <c r="D52" s="44">
        <v>503.99999999999994</v>
      </c>
      <c r="E52" s="40">
        <v>6</v>
      </c>
      <c r="F52" s="44">
        <f t="shared" si="2"/>
        <v>3023.9999999999995</v>
      </c>
    </row>
    <row r="53" spans="1:6" x14ac:dyDescent="0.25">
      <c r="A53" s="40">
        <v>8</v>
      </c>
      <c r="B53" s="46" t="s">
        <v>81</v>
      </c>
      <c r="C53" s="40" t="s">
        <v>54</v>
      </c>
      <c r="D53" s="44">
        <v>84</v>
      </c>
      <c r="E53" s="40">
        <v>1</v>
      </c>
      <c r="F53" s="44">
        <f t="shared" si="2"/>
        <v>84</v>
      </c>
    </row>
    <row r="54" spans="1:6" x14ac:dyDescent="0.25">
      <c r="A54" s="40">
        <v>9</v>
      </c>
      <c r="B54" s="46" t="s">
        <v>82</v>
      </c>
      <c r="C54" s="40" t="s">
        <v>54</v>
      </c>
      <c r="D54" s="44">
        <v>5250</v>
      </c>
      <c r="F54" s="44">
        <f t="shared" si="2"/>
        <v>0</v>
      </c>
    </row>
    <row r="55" spans="1:6" x14ac:dyDescent="0.25">
      <c r="B55" s="45" t="s">
        <v>83</v>
      </c>
      <c r="C55" s="41"/>
      <c r="D55" s="42"/>
      <c r="E55" s="41"/>
      <c r="F55" s="43">
        <f>SUM(F56:F59)</f>
        <v>525</v>
      </c>
    </row>
    <row r="56" spans="1:6" x14ac:dyDescent="0.25">
      <c r="A56" s="40">
        <v>1</v>
      </c>
      <c r="B56" s="46" t="s">
        <v>84</v>
      </c>
      <c r="C56" s="40" t="s">
        <v>27</v>
      </c>
      <c r="D56" s="44">
        <v>125.99999999999999</v>
      </c>
      <c r="E56" s="40">
        <v>1</v>
      </c>
      <c r="F56" s="44">
        <f>D56*E56</f>
        <v>125.99999999999999</v>
      </c>
    </row>
    <row r="57" spans="1:6" x14ac:dyDescent="0.25">
      <c r="A57" s="40">
        <v>2</v>
      </c>
      <c r="B57" s="46" t="s">
        <v>85</v>
      </c>
      <c r="C57" s="40" t="s">
        <v>27</v>
      </c>
      <c r="D57" s="44">
        <v>189</v>
      </c>
      <c r="E57" s="40">
        <v>1</v>
      </c>
      <c r="F57" s="44">
        <f>D57*E57</f>
        <v>189</v>
      </c>
    </row>
    <row r="58" spans="1:6" x14ac:dyDescent="0.25">
      <c r="A58" s="40">
        <v>3</v>
      </c>
      <c r="B58" s="46" t="s">
        <v>86</v>
      </c>
      <c r="C58" s="40" t="s">
        <v>27</v>
      </c>
      <c r="D58" s="44">
        <v>210</v>
      </c>
      <c r="F58" s="44">
        <f>D58*E58</f>
        <v>0</v>
      </c>
    </row>
    <row r="59" spans="1:6" x14ac:dyDescent="0.25">
      <c r="A59" s="40">
        <v>4</v>
      </c>
      <c r="B59" s="46" t="s">
        <v>87</v>
      </c>
      <c r="C59" s="40" t="s">
        <v>27</v>
      </c>
      <c r="D59" s="44">
        <v>210</v>
      </c>
      <c r="E59" s="40">
        <v>1</v>
      </c>
      <c r="F59" s="44">
        <f>D59*E59</f>
        <v>210</v>
      </c>
    </row>
    <row r="60" spans="1:6" x14ac:dyDescent="0.25">
      <c r="B60" s="45" t="s">
        <v>88</v>
      </c>
      <c r="C60" s="41"/>
      <c r="D60" s="42"/>
      <c r="E60" s="41"/>
      <c r="F60" s="43">
        <f>SUM(F61:F63)</f>
        <v>987</v>
      </c>
    </row>
    <row r="61" spans="1:6" x14ac:dyDescent="0.25">
      <c r="A61" s="40">
        <v>1</v>
      </c>
      <c r="B61" s="46" t="s">
        <v>84</v>
      </c>
      <c r="C61" s="40" t="s">
        <v>27</v>
      </c>
      <c r="D61" s="44">
        <v>62.999999999999993</v>
      </c>
      <c r="E61" s="40">
        <v>1</v>
      </c>
      <c r="F61" s="44">
        <f>D61*E61</f>
        <v>62.999999999999993</v>
      </c>
    </row>
    <row r="62" spans="1:6" x14ac:dyDescent="0.25">
      <c r="A62" s="40">
        <v>2</v>
      </c>
      <c r="B62" s="46" t="s">
        <v>89</v>
      </c>
      <c r="C62" s="40" t="s">
        <v>27</v>
      </c>
      <c r="D62" s="44">
        <v>84</v>
      </c>
      <c r="E62" s="40">
        <v>1</v>
      </c>
      <c r="F62" s="44">
        <f>D62*E62</f>
        <v>84</v>
      </c>
    </row>
    <row r="63" spans="1:6" x14ac:dyDescent="0.25">
      <c r="A63" s="40">
        <v>3</v>
      </c>
      <c r="B63" s="46" t="s">
        <v>90</v>
      </c>
      <c r="C63" s="40" t="s">
        <v>91</v>
      </c>
      <c r="D63" s="44">
        <v>420</v>
      </c>
      <c r="E63" s="40">
        <v>2</v>
      </c>
      <c r="F63" s="47">
        <f>D63*E63</f>
        <v>840</v>
      </c>
    </row>
    <row r="64" spans="1:6" ht="45.75" customHeight="1" x14ac:dyDescent="0.25">
      <c r="B64" s="48" t="s">
        <v>95</v>
      </c>
      <c r="C64" s="49" t="s">
        <v>27</v>
      </c>
      <c r="D64" s="57">
        <v>32000</v>
      </c>
      <c r="E64" s="51">
        <v>1</v>
      </c>
      <c r="F64" s="50">
        <f>D64*E64</f>
        <v>32000</v>
      </c>
    </row>
    <row r="65" spans="6:6" x14ac:dyDescent="0.25">
      <c r="F65" s="40"/>
    </row>
    <row r="66" spans="6:6" x14ac:dyDescent="0.25">
      <c r="F66" s="40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4008A0-C313-4E9D-BB8F-930612ED703C}"/>
</file>

<file path=customXml/itemProps2.xml><?xml version="1.0" encoding="utf-8"?>
<ds:datastoreItem xmlns:ds="http://schemas.openxmlformats.org/officeDocument/2006/customXml" ds:itemID="{E5AA2029-2C1E-45A8-8AEE-1B72382855BC}">
  <ds:schemaRefs>
    <ds:schemaRef ds:uri="http://schemas.microsoft.com/office/2006/metadata/properties"/>
    <ds:schemaRef ds:uri="http://schemas.microsoft.com/office/infopath/2007/PartnerControls"/>
    <ds:schemaRef ds:uri="1f2d917a-33ad-4aa9-8e49-3b3db388a2cf"/>
    <ds:schemaRef ds:uri="fe2c56db-766c-4c36-b3e5-267db87031a2"/>
  </ds:schemaRefs>
</ds:datastoreItem>
</file>

<file path=customXml/itemProps3.xml><?xml version="1.0" encoding="utf-8"?>
<ds:datastoreItem xmlns:ds="http://schemas.openxmlformats.org/officeDocument/2006/customXml" ds:itemID="{FE8E17E1-63DA-46C8-8673-951294A4AC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PPTO</vt:lpstr>
      <vt:lpstr>Desglose ppto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Raul Casillas Martín</dc:creator>
  <cp:keywords/>
  <dc:description/>
  <cp:lastModifiedBy>Raul Casillas Martín</cp:lastModifiedBy>
  <cp:revision/>
  <dcterms:created xsi:type="dcterms:W3CDTF">2023-05-18T15:27:39Z</dcterms:created>
  <dcterms:modified xsi:type="dcterms:W3CDTF">2023-10-25T14:02:28Z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0x01010036BC16925879C049B4A6E7DD6788B513</vt:lpwstr>
  </property>
  <property fmtid="{D5CDD505-2E9C-101B-9397-08002B2CF9AE}" pid="3" name="MediaServiceImageTags">
    <vt:lpwstr/>
  </property>
</Properties>
</file>