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Juridic/AsJu2/TERSA/AA EXPEDIENTS EN ESTUDI/COMITÉ/12.12.23/CTTE956 Servei de controls oficials mediambientals de la PVE/"/>
    </mc:Choice>
  </mc:AlternateContent>
  <xr:revisionPtr revIDLastSave="1" documentId="8_{713D6AA9-EDD1-4F28-9318-23325ADD09CA}" xr6:coauthVersionLast="47" xr6:coauthVersionMax="47" xr10:uidLastSave="{118344AC-C02F-48B0-BCAF-4E53C0532718}"/>
  <bookViews>
    <workbookView xWindow="-28920" yWindow="-120" windowWidth="29040" windowHeight="15720" tabRatio="433" xr2:uid="{66324A5F-861D-4236-98ED-501257DE1F11}"/>
  </bookViews>
  <sheets>
    <sheet name="Lote 1" sheetId="3" r:id="rId1"/>
    <sheet name="Lote 2" sheetId="4" r:id="rId2"/>
  </sheets>
  <definedNames>
    <definedName name="_xlnm._FilterDatabase" localSheetId="1" hidden="1">'Lote 2'!$B$3:$L$27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1" i="4" l="1"/>
  <c r="L16" i="3"/>
  <c r="L6" i="3"/>
  <c r="L9" i="3"/>
  <c r="L13" i="3"/>
  <c r="L12" i="3"/>
  <c r="L11" i="3"/>
  <c r="L10" i="3"/>
  <c r="L8" i="3"/>
  <c r="L7" i="3"/>
  <c r="L5" i="3"/>
  <c r="L4" i="3"/>
  <c r="J14" i="3"/>
  <c r="J27" i="4"/>
  <c r="L17" i="3" l="1"/>
  <c r="L18" i="3" s="1"/>
  <c r="I27" i="4" l="1"/>
  <c r="J17" i="4"/>
  <c r="J23" i="4"/>
  <c r="J24" i="4" s="1"/>
  <c r="J14" i="4"/>
  <c r="J18" i="4" s="1"/>
  <c r="J7" i="4"/>
  <c r="J11" i="4" s="1"/>
  <c r="J15" i="4" s="1"/>
  <c r="J19" i="4" s="1"/>
  <c r="J6" i="4"/>
  <c r="I14" i="3"/>
  <c r="J9" i="4" l="1"/>
  <c r="J13" i="4" s="1"/>
  <c r="I26" i="4"/>
  <c r="L26" i="4" s="1"/>
  <c r="I24" i="4"/>
  <c r="L24" i="4" s="1"/>
  <c r="I23" i="4"/>
  <c r="L23" i="4" s="1"/>
  <c r="I19" i="4"/>
  <c r="L19" i="4" s="1"/>
  <c r="I18" i="4"/>
  <c r="L18" i="4" s="1"/>
  <c r="I17" i="4"/>
  <c r="L17" i="4" s="1"/>
  <c r="I15" i="4"/>
  <c r="L15" i="4" s="1"/>
  <c r="I11" i="4"/>
  <c r="L11" i="4" s="1"/>
  <c r="I16" i="4"/>
  <c r="L16" i="4" s="1"/>
  <c r="I14" i="4"/>
  <c r="L14" i="4" s="1"/>
  <c r="I13" i="4"/>
  <c r="L13" i="4" s="1"/>
  <c r="I12" i="4"/>
  <c r="L12" i="4" s="1"/>
  <c r="I8" i="4"/>
  <c r="L8" i="4" s="1"/>
  <c r="I10" i="4"/>
  <c r="L10" i="4" s="1"/>
  <c r="I6" i="4"/>
  <c r="L6" i="4" s="1"/>
  <c r="I25" i="4"/>
  <c r="L25" i="4" s="1"/>
  <c r="I22" i="4"/>
  <c r="L22" i="4" s="1"/>
  <c r="I21" i="4"/>
  <c r="L21" i="4" s="1"/>
  <c r="I20" i="4"/>
  <c r="L20" i="4" s="1"/>
  <c r="I9" i="4"/>
  <c r="L9" i="4" s="1"/>
  <c r="I7" i="4"/>
  <c r="L7" i="4" s="1"/>
  <c r="I5" i="4"/>
  <c r="L5" i="4" s="1"/>
  <c r="I4" i="4"/>
  <c r="L4" i="4" s="1"/>
  <c r="I13" i="3"/>
  <c r="I12" i="3"/>
  <c r="I11" i="3"/>
  <c r="I10" i="3"/>
  <c r="I9" i="3"/>
  <c r="I8" i="3"/>
  <c r="I5" i="3"/>
  <c r="I6" i="3"/>
  <c r="I7" i="3"/>
  <c r="I4" i="3"/>
  <c r="L29" i="4" l="1"/>
  <c r="L30" i="4" s="1"/>
</calcChain>
</file>

<file path=xl/sharedStrings.xml><?xml version="1.0" encoding="utf-8"?>
<sst xmlns="http://schemas.openxmlformats.org/spreadsheetml/2006/main" count="110" uniqueCount="63">
  <si>
    <t>--</t>
  </si>
  <si>
    <t>Medio marino</t>
  </si>
  <si>
    <t>Residuos</t>
  </si>
  <si>
    <t>Parámetros</t>
  </si>
  <si>
    <r>
      <t>Periodicidad</t>
    </r>
    <r>
      <rPr>
        <sz val="8"/>
        <color theme="1"/>
        <rFont val="Calibri"/>
        <family val="2"/>
      </rPr>
      <t> </t>
    </r>
  </si>
  <si>
    <t>Chimenea principal</t>
  </si>
  <si>
    <t>Muestreo de gas y determinación de carbono biogénico/ fósil por técnica del C14</t>
  </si>
  <si>
    <t>TOTAL</t>
  </si>
  <si>
    <t xml:space="preserve">1 control NGC2 cada 5 años. (ambos sistemas SAM) </t>
  </si>
  <si>
    <t>1 control EAS al año (ambos sistemas SAM) Excepto los años que se efectúa NGC2</t>
  </si>
  <si>
    <t>Controles previstos</t>
  </si>
  <si>
    <t>Planta PVE</t>
  </si>
  <si>
    <t>Control sectorial atmosfera - CAE</t>
  </si>
  <si>
    <t>Cada 2 años</t>
  </si>
  <si>
    <t>Cada 6 años</t>
  </si>
  <si>
    <t>Control sectorial luminico</t>
  </si>
  <si>
    <r>
      <rPr>
        <b/>
        <sz val="8"/>
        <color theme="1"/>
        <rFont val="Calibri"/>
        <family val="2"/>
      </rPr>
      <t xml:space="preserve">NGC2 simultaneos: </t>
    </r>
    <r>
      <rPr>
        <sz val="8"/>
        <color theme="1"/>
        <rFont val="Calibri"/>
        <family val="2"/>
      </rPr>
      <t xml:space="preserve">                                                                         </t>
    </r>
    <r>
      <rPr>
        <b/>
        <sz val="8"/>
        <color theme="1"/>
        <rFont val="Calibri"/>
        <family val="2"/>
      </rPr>
      <t xml:space="preserve">Equipo SAM Barcelona: </t>
    </r>
    <r>
      <rPr>
        <sz val="8"/>
        <color theme="1"/>
        <rFont val="Calibri"/>
        <family val="2"/>
      </rPr>
      <t xml:space="preserve">                                                                         CO, NOx (NO2+NO), COT, SO2, partículas, HCl, Hg, NH3 y HF Periféricos: O2, CO2, humedad, temperatura y caudal                                                                                                                   </t>
    </r>
    <r>
      <rPr>
        <b/>
        <sz val="8"/>
        <color theme="1"/>
        <rFont val="Calibri"/>
        <family val="2"/>
      </rPr>
      <t xml:space="preserve">Equipo SAM Besòs:  </t>
    </r>
    <r>
      <rPr>
        <sz val="8"/>
        <color theme="1"/>
        <rFont val="Calibri"/>
        <family val="2"/>
      </rPr>
      <t xml:space="preserve">                                                                                      CO, NOx (NO2+NO), COT, SO2, partículas, HCl, Hg, NH3 y HF  Periféricos: O2, CO2, humedad, temperatura y caudal</t>
    </r>
  </si>
  <si>
    <r>
      <rPr>
        <b/>
        <sz val="8"/>
        <color theme="1"/>
        <rFont val="Calibri"/>
        <family val="2"/>
      </rPr>
      <t xml:space="preserve">EAS simultaneos: </t>
    </r>
    <r>
      <rPr>
        <sz val="8"/>
        <color theme="1"/>
        <rFont val="Calibri"/>
        <family val="2"/>
      </rPr>
      <t xml:space="preserve">                                                                             </t>
    </r>
    <r>
      <rPr>
        <b/>
        <sz val="8"/>
        <color theme="1"/>
        <rFont val="Calibri"/>
        <family val="2"/>
      </rPr>
      <t xml:space="preserve">Equipo SAM Barcelona: </t>
    </r>
    <r>
      <rPr>
        <sz val="8"/>
        <color theme="1"/>
        <rFont val="Calibri"/>
        <family val="2"/>
      </rPr>
      <t xml:space="preserve">                                                                      CO, NOx (NO2+NO), COT, SO2, partículas, HCl, Hg, NH3 y HF Periféricos: O2, CO2, humedad, temperatura y caudal                                                                                                            </t>
    </r>
    <r>
      <rPr>
        <b/>
        <sz val="8"/>
        <color theme="1"/>
        <rFont val="Calibri"/>
        <family val="2"/>
      </rPr>
      <t xml:space="preserve">Equipo SAM Besòs:  </t>
    </r>
    <r>
      <rPr>
        <sz val="8"/>
        <color theme="1"/>
        <rFont val="Calibri"/>
        <family val="2"/>
      </rPr>
      <t xml:space="preserve">                                                                               CO, NOx (NO2+NO), COT, SO2, partículas, HCl, Hg, NH3 y HF  Periféricos: O2, CO2, humedad, temperatura y caudal</t>
    </r>
  </si>
  <si>
    <t>Control de ruido</t>
  </si>
  <si>
    <t>Anual</t>
  </si>
  <si>
    <t xml:space="preserve">Control ambiental integral </t>
  </si>
  <si>
    <r>
      <t xml:space="preserve">Naftaleno, Acenafteno, Fluoreno, Fenantreno, Antraceno, Fluoranteno, Pireno, Criseno, Benzo(a)antraceno, Benzo(b)fluoranteno, Benzo(k)fluoranteno, </t>
    </r>
    <r>
      <rPr>
        <b/>
        <sz val="8"/>
        <color theme="1"/>
        <rFont val="Calibri"/>
        <family val="2"/>
      </rPr>
      <t>Benzo(a)pireno,</t>
    </r>
    <r>
      <rPr>
        <sz val="8"/>
        <color theme="1"/>
        <rFont val="Calibri"/>
        <family val="2"/>
      </rPr>
      <t xml:space="preserve"> Dibenzo(a,h)antraceno, Benzo(g,h,i)perileno, Indeno(1,2,3‐cd)pireno i Acenaftileno.                           Caudal de gas y periféricos</t>
    </r>
  </si>
  <si>
    <t>LOTE 1</t>
  </si>
  <si>
    <t>Ubicación</t>
  </si>
  <si>
    <t>Arqueta agua sanitària</t>
  </si>
  <si>
    <t>Trimestral</t>
  </si>
  <si>
    <t>Arqueta Poblado</t>
  </si>
  <si>
    <t>pH, MES, DQO, Cl, conductividad, fosforo total, nitrógeno orgánico y amoniacal, MI, amonio, tensioactivos anionicos, tensioactivos totales, aceites y grasas, sulfatos, sulfuros totales</t>
  </si>
  <si>
    <t>Substancias peligrosas, prioritarias i preferentes</t>
  </si>
  <si>
    <t>Agua de refrigración - Entrada</t>
  </si>
  <si>
    <t>Semestral</t>
  </si>
  <si>
    <t>Mensual</t>
  </si>
  <si>
    <t>pH, MES, TOC, nitrogeno total, indice de hidrocarburos, tensioactivos totales, fosforo total, Fe, Pb, aceites y grasas, Cu, Zn, Cr VI, Cr total, feboles, Cd, As</t>
  </si>
  <si>
    <t>Ni, Hg, cloroformo, 1,2 dicloretano, tricloretileno, percloretileno, triclorobenceno, tetraclorur de carbono, MI</t>
  </si>
  <si>
    <t>Aforo salida canal - Caudal y velocidad</t>
  </si>
  <si>
    <t>Agua de refrigración - Salida</t>
  </si>
  <si>
    <t>Agua balsa de decantación</t>
  </si>
  <si>
    <t>Rio Besòs</t>
  </si>
  <si>
    <t>Temperatura:                                                                                        Punto de incorporación del colector que vierte sus aguas al rio Besòs.                                                                                                        - 25 m rio arriba del citado colector.                                                              - 75 m rio abajo del citado colector</t>
  </si>
  <si>
    <t>Dos estaciones de muestreo a lo largo del penacho térmico generado por el vertido, aproximadamente en su eje, considerando siempre 3 profundidades (superficie, media y fondo).
Tres estaciones en la línea de costa, dos de ellas al Norte y otra al sur del punto de descarga.
Una estación a favor de la corriente, al límite del penacho térmico.
Dos estaciones fuera de la zona de influencia de la descarga. (Parámetros ver PPT)</t>
  </si>
  <si>
    <t>Caracterizacion - Vertedero clase II</t>
  </si>
  <si>
    <t>Caracterización - Vertedero clase I</t>
  </si>
  <si>
    <t>Caracterizacion - Vertedero clase III</t>
  </si>
  <si>
    <t>COT y perdida por calcinación en escorias LER 190112</t>
  </si>
  <si>
    <t>Controles agua freática</t>
  </si>
  <si>
    <r>
      <rPr>
        <b/>
        <sz val="8"/>
        <color theme="1"/>
        <rFont val="Calibri"/>
        <family val="2"/>
      </rPr>
      <t>6 puntos de control</t>
    </r>
    <r>
      <rPr>
        <sz val="8"/>
        <color theme="1"/>
        <rFont val="Calibri"/>
        <family val="2"/>
      </rPr>
      <t>:                                                                                      Tº, Nivel agua, conductividad, redox, pH, RD 9/2005, TPH y metales pesados</t>
    </r>
  </si>
  <si>
    <t>Controles imprevistos i/o extraordinários</t>
  </si>
  <si>
    <t>Partida alzada para eventuales cambios normativos, repeticiones de controles o imprevistos.</t>
  </si>
  <si>
    <t>-</t>
  </si>
  <si>
    <t>LOTE 2</t>
  </si>
  <si>
    <t>TOTAL (€)</t>
  </si>
  <si>
    <t>Metales (Cd, Tl, Sb, As, Pb, Cr, Co, Cu, Mn, Ni, V)    PCDD/PCDF                                                                                                         HF y Hg (NR)                                                                                                         Caudal de gas y periféricos</t>
  </si>
  <si>
    <t xml:space="preserve">PCDD/PCDF + PCB similares a dioxinas     (DL-PCB y NDL-PCB simultaneo con trimestral PCDD/PCDF)                                     Caudal de gas y periféricos </t>
  </si>
  <si>
    <t>Base</t>
  </si>
  <si>
    <t>Base+Alçada</t>
  </si>
  <si>
    <t>Controles imprevistos y/o extraordinários</t>
  </si>
  <si>
    <t>Importe máximo unitario (€)</t>
  </si>
  <si>
    <t>Temperatura y salinidad.(Simultaneo entrada-salida)</t>
  </si>
  <si>
    <t>Las periodicidades de los controles son estimadas en base a los requisitos legales actuales y previsiones, pudiendo ser modificadas en más o en menos según necesidades, hasta el importe másximo de licitación establecido.</t>
  </si>
  <si>
    <t>Importe ofertado unitario (€)</t>
  </si>
  <si>
    <t>TOTAL ofertado (€)</t>
  </si>
  <si>
    <t>Total (sense IVA)</t>
  </si>
  <si>
    <t>Partida alzada no vinculante para eventuales cambios normativos, repeticiones de controles o imprevistos.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</si>
</sst>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8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rgb="FF666666"/>
      </top>
      <bottom style="medium">
        <color rgb="FF666666"/>
      </bottom>
      <diagonal/>
    </border>
    <border>
      <left/>
      <right/>
      <top/>
      <bottom style="medium">
        <color rgb="FF666666"/>
      </bottom>
      <diagonal/>
    </border>
    <border>
      <left/>
      <right/>
      <top style="medium">
        <color rgb="FF666666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quotePrefix="1" applyFont="1" applyBorder="1" applyAlignment="1">
      <alignment horizontal="center" vertical="center" wrapText="1"/>
    </xf>
    <xf numFmtId="44" fontId="3" fillId="0" borderId="0" xfId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4" fontId="3" fillId="0" borderId="1" xfId="1" applyFont="1" applyBorder="1" applyAlignment="1">
      <alignment horizontal="center" vertical="center" wrapText="1"/>
    </xf>
    <xf numFmtId="44" fontId="3" fillId="0" borderId="2" xfId="1" applyFont="1" applyBorder="1" applyAlignment="1">
      <alignment horizontal="center" vertical="center" wrapText="1"/>
    </xf>
    <xf numFmtId="44" fontId="3" fillId="0" borderId="3" xfId="1" applyFont="1" applyBorder="1" applyAlignment="1">
      <alignment horizontal="center" vertical="center" wrapText="1"/>
    </xf>
    <xf numFmtId="44" fontId="3" fillId="0" borderId="0" xfId="1" applyFont="1" applyBorder="1" applyAlignment="1">
      <alignment horizontal="center" vertical="center" wrapText="1"/>
    </xf>
    <xf numFmtId="0" fontId="6" fillId="0" borderId="0" xfId="0" applyFont="1"/>
    <xf numFmtId="44" fontId="6" fillId="0" borderId="0" xfId="1" applyFont="1" applyBorder="1" applyAlignment="1">
      <alignment horizontal="center" vertical="center" wrapText="1"/>
    </xf>
    <xf numFmtId="44" fontId="6" fillId="0" borderId="0" xfId="0" applyNumberFormat="1" applyFont="1"/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3" xfId="0" quotePrefix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4" fontId="3" fillId="3" borderId="3" xfId="1" applyFont="1" applyFill="1" applyBorder="1" applyAlignment="1">
      <alignment horizontal="center" vertical="center" wrapText="1"/>
    </xf>
    <xf numFmtId="44" fontId="3" fillId="2" borderId="1" xfId="1" applyFont="1" applyFill="1" applyBorder="1" applyAlignment="1" applyProtection="1">
      <alignment horizontal="center" vertical="center" wrapText="1"/>
      <protection locked="0"/>
    </xf>
    <xf numFmtId="44" fontId="3" fillId="2" borderId="2" xfId="1" applyFont="1" applyFill="1" applyBorder="1" applyAlignment="1" applyProtection="1">
      <alignment horizontal="center" vertical="center" wrapText="1"/>
      <protection locked="0"/>
    </xf>
    <xf numFmtId="44" fontId="3" fillId="2" borderId="0" xfId="1" applyFont="1" applyFill="1" applyAlignment="1" applyProtection="1">
      <alignment horizontal="center" vertical="center" wrapText="1"/>
      <protection locked="0"/>
    </xf>
    <xf numFmtId="44" fontId="3" fillId="2" borderId="3" xfId="1" applyFont="1" applyFill="1" applyBorder="1" applyAlignment="1" applyProtection="1">
      <alignment horizontal="center" vertical="center" wrapText="1"/>
      <protection locked="0"/>
    </xf>
    <xf numFmtId="44" fontId="3" fillId="2" borderId="0" xfId="1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4" fontId="3" fillId="3" borderId="1" xfId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DF416-92CB-4A7B-AE8B-6BB25AAD34EF}">
  <dimension ref="B1:P19"/>
  <sheetViews>
    <sheetView tabSelected="1" workbookViewId="0">
      <selection activeCell="L23" sqref="L23"/>
    </sheetView>
  </sheetViews>
  <sheetFormatPr baseColWidth="10" defaultColWidth="8.88671875" defaultRowHeight="13.2" x14ac:dyDescent="0.25"/>
  <cols>
    <col min="1" max="1" width="2.6640625" customWidth="1"/>
    <col min="2" max="2" width="17.5546875" customWidth="1"/>
    <col min="3" max="3" width="38.44140625" customWidth="1"/>
    <col min="4" max="4" width="15" customWidth="1"/>
    <col min="5" max="9" width="6.5546875" customWidth="1"/>
    <col min="10" max="10" width="11.33203125" style="1" customWidth="1"/>
    <col min="11" max="12" width="12.88671875" style="1" customWidth="1"/>
  </cols>
  <sheetData>
    <row r="1" spans="2:16" ht="13.8" thickBot="1" x14ac:dyDescent="0.3"/>
    <row r="2" spans="2:16" ht="13.5" customHeight="1" thickBot="1" x14ac:dyDescent="0.3">
      <c r="B2" s="47" t="s">
        <v>22</v>
      </c>
      <c r="C2" s="47"/>
      <c r="D2" s="47"/>
      <c r="E2" s="47" t="s">
        <v>10</v>
      </c>
      <c r="F2" s="47"/>
      <c r="G2" s="47"/>
      <c r="H2" s="47"/>
      <c r="I2" s="47"/>
      <c r="J2" s="3"/>
      <c r="K2" s="3"/>
      <c r="L2" s="3"/>
    </row>
    <row r="3" spans="2:16" s="4" customFormat="1" ht="21" thickBot="1" x14ac:dyDescent="0.3">
      <c r="B3" s="3" t="s">
        <v>23</v>
      </c>
      <c r="C3" s="3" t="s">
        <v>3</v>
      </c>
      <c r="D3" s="3" t="s">
        <v>4</v>
      </c>
      <c r="E3" s="3">
        <v>2024</v>
      </c>
      <c r="F3" s="3">
        <v>2025</v>
      </c>
      <c r="G3" s="3">
        <v>2026</v>
      </c>
      <c r="H3" s="3">
        <v>2027</v>
      </c>
      <c r="I3" s="3" t="s">
        <v>7</v>
      </c>
      <c r="J3" s="3" t="s">
        <v>56</v>
      </c>
      <c r="K3" s="3" t="s">
        <v>59</v>
      </c>
      <c r="L3" s="3" t="s">
        <v>50</v>
      </c>
    </row>
    <row r="4" spans="2:16" ht="57" customHeight="1" thickBot="1" x14ac:dyDescent="0.3">
      <c r="B4" s="48" t="s">
        <v>5</v>
      </c>
      <c r="C4" s="20" t="s">
        <v>51</v>
      </c>
      <c r="D4" s="14" t="s">
        <v>25</v>
      </c>
      <c r="E4" s="19">
        <v>3</v>
      </c>
      <c r="F4" s="19">
        <v>4</v>
      </c>
      <c r="G4" s="19">
        <v>4</v>
      </c>
      <c r="H4" s="19">
        <v>1</v>
      </c>
      <c r="I4" s="3">
        <f>SUM(E4:H4)</f>
        <v>12</v>
      </c>
      <c r="J4" s="21">
        <v>7560.78</v>
      </c>
      <c r="K4" s="33"/>
      <c r="L4" s="21">
        <f t="shared" ref="L4:L13" si="0">K4*I4</f>
        <v>0</v>
      </c>
    </row>
    <row r="5" spans="2:16" ht="44.25" customHeight="1" thickBot="1" x14ac:dyDescent="0.3">
      <c r="B5" s="49"/>
      <c r="C5" s="12" t="s">
        <v>52</v>
      </c>
      <c r="D5" s="14" t="s">
        <v>30</v>
      </c>
      <c r="E5" s="14">
        <v>1</v>
      </c>
      <c r="F5" s="14">
        <v>2</v>
      </c>
      <c r="G5" s="14">
        <v>2</v>
      </c>
      <c r="H5" s="14">
        <v>1</v>
      </c>
      <c r="I5" s="7">
        <f t="shared" ref="I5:I7" si="1">SUM(E5:H5)</f>
        <v>6</v>
      </c>
      <c r="J5" s="22">
        <v>2950</v>
      </c>
      <c r="K5" s="34"/>
      <c r="L5" s="22">
        <f t="shared" si="0"/>
        <v>0</v>
      </c>
    </row>
    <row r="6" spans="2:16" ht="96" customHeight="1" thickBot="1" x14ac:dyDescent="0.3">
      <c r="B6" s="49"/>
      <c r="C6" s="12" t="s">
        <v>21</v>
      </c>
      <c r="D6" s="14" t="s">
        <v>19</v>
      </c>
      <c r="E6" s="14">
        <v>0</v>
      </c>
      <c r="F6" s="14">
        <v>1</v>
      </c>
      <c r="G6" s="14">
        <v>1</v>
      </c>
      <c r="H6" s="14">
        <v>1</v>
      </c>
      <c r="I6" s="7">
        <f t="shared" si="1"/>
        <v>3</v>
      </c>
      <c r="J6" s="22">
        <v>2783.33</v>
      </c>
      <c r="K6" s="34"/>
      <c r="L6" s="22">
        <f t="shared" si="0"/>
        <v>0</v>
      </c>
    </row>
    <row r="7" spans="2:16" ht="35.25" customHeight="1" thickBot="1" x14ac:dyDescent="0.3">
      <c r="B7" s="49"/>
      <c r="C7" s="12" t="s">
        <v>6</v>
      </c>
      <c r="D7" s="14" t="s">
        <v>25</v>
      </c>
      <c r="E7" s="14">
        <v>3</v>
      </c>
      <c r="F7" s="14">
        <v>4</v>
      </c>
      <c r="G7" s="14">
        <v>4</v>
      </c>
      <c r="H7" s="14">
        <v>1</v>
      </c>
      <c r="I7" s="7">
        <f t="shared" si="1"/>
        <v>12</v>
      </c>
      <c r="J7" s="22">
        <v>2650</v>
      </c>
      <c r="K7" s="34"/>
      <c r="L7" s="22">
        <f t="shared" si="0"/>
        <v>0</v>
      </c>
    </row>
    <row r="8" spans="2:16" ht="110.1" customHeight="1" x14ac:dyDescent="0.25">
      <c r="B8" s="49"/>
      <c r="C8" s="11" t="s">
        <v>16</v>
      </c>
      <c r="D8" s="5" t="s">
        <v>8</v>
      </c>
      <c r="E8" s="5">
        <v>0</v>
      </c>
      <c r="F8" s="5">
        <v>0</v>
      </c>
      <c r="G8" s="5">
        <v>0</v>
      </c>
      <c r="H8" s="5">
        <v>1</v>
      </c>
      <c r="I8" s="8">
        <f t="shared" ref="I8" si="2">SUM(E8:H8)</f>
        <v>1</v>
      </c>
      <c r="J8" s="18">
        <v>36428.82</v>
      </c>
      <c r="K8" s="35"/>
      <c r="L8" s="18">
        <f t="shared" si="0"/>
        <v>0</v>
      </c>
      <c r="M8" s="5"/>
      <c r="N8" s="5"/>
      <c r="O8" s="8"/>
      <c r="P8" s="8"/>
    </row>
    <row r="9" spans="2:16" ht="110.1" customHeight="1" thickBot="1" x14ac:dyDescent="0.3">
      <c r="B9" s="49"/>
      <c r="C9" s="11" t="s">
        <v>17</v>
      </c>
      <c r="D9" s="5" t="s">
        <v>9</v>
      </c>
      <c r="E9" s="5">
        <v>1</v>
      </c>
      <c r="F9" s="5">
        <v>1</v>
      </c>
      <c r="G9" s="5">
        <v>1</v>
      </c>
      <c r="H9" s="5">
        <v>0</v>
      </c>
      <c r="I9" s="8">
        <f t="shared" ref="I9:I10" si="3">SUM(E9:H9)</f>
        <v>3</v>
      </c>
      <c r="J9" s="18">
        <v>21574.880000000001</v>
      </c>
      <c r="K9" s="35"/>
      <c r="L9" s="18">
        <f t="shared" si="0"/>
        <v>0</v>
      </c>
    </row>
    <row r="10" spans="2:16" ht="21.9" customHeight="1" x14ac:dyDescent="0.25">
      <c r="B10" s="48" t="s">
        <v>11</v>
      </c>
      <c r="C10" s="13" t="s">
        <v>12</v>
      </c>
      <c r="D10" s="9" t="s">
        <v>13</v>
      </c>
      <c r="E10" s="9">
        <v>0</v>
      </c>
      <c r="F10" s="9">
        <v>1</v>
      </c>
      <c r="G10" s="9">
        <v>0</v>
      </c>
      <c r="H10" s="9">
        <v>1</v>
      </c>
      <c r="I10" s="10">
        <f t="shared" si="3"/>
        <v>2</v>
      </c>
      <c r="J10" s="23">
        <v>1350</v>
      </c>
      <c r="K10" s="36"/>
      <c r="L10" s="23">
        <f t="shared" si="0"/>
        <v>0</v>
      </c>
    </row>
    <row r="11" spans="2:16" ht="21.9" customHeight="1" x14ac:dyDescent="0.25">
      <c r="B11" s="49"/>
      <c r="C11" s="11" t="s">
        <v>15</v>
      </c>
      <c r="D11" s="5" t="s">
        <v>14</v>
      </c>
      <c r="E11" s="5">
        <v>0</v>
      </c>
      <c r="F11" s="5">
        <v>0</v>
      </c>
      <c r="G11" s="5">
        <v>0</v>
      </c>
      <c r="H11" s="5">
        <v>1</v>
      </c>
      <c r="I11" s="8">
        <f t="shared" ref="I11:I13" si="4">SUM(E11:H11)</f>
        <v>1</v>
      </c>
      <c r="J11" s="18">
        <v>1607.5</v>
      </c>
      <c r="K11" s="35"/>
      <c r="L11" s="18">
        <f t="shared" si="0"/>
        <v>0</v>
      </c>
    </row>
    <row r="12" spans="2:16" ht="21.9" customHeight="1" x14ac:dyDescent="0.25">
      <c r="B12" s="49"/>
      <c r="C12" s="11" t="s">
        <v>18</v>
      </c>
      <c r="D12" s="5" t="s">
        <v>19</v>
      </c>
      <c r="E12" s="5">
        <v>1</v>
      </c>
      <c r="F12" s="5">
        <v>1</v>
      </c>
      <c r="G12" s="5">
        <v>1</v>
      </c>
      <c r="H12" s="5">
        <v>0</v>
      </c>
      <c r="I12" s="8">
        <f t="shared" si="4"/>
        <v>3</v>
      </c>
      <c r="J12" s="18">
        <v>2153.33</v>
      </c>
      <c r="K12" s="35"/>
      <c r="L12" s="18">
        <f t="shared" si="0"/>
        <v>0</v>
      </c>
    </row>
    <row r="13" spans="2:16" ht="21.9" customHeight="1" thickBot="1" x14ac:dyDescent="0.3">
      <c r="B13" s="49"/>
      <c r="C13" s="11" t="s">
        <v>20</v>
      </c>
      <c r="D13" s="5" t="s">
        <v>19</v>
      </c>
      <c r="E13" s="5">
        <v>1</v>
      </c>
      <c r="F13" s="5">
        <v>1</v>
      </c>
      <c r="G13" s="5">
        <v>1</v>
      </c>
      <c r="H13" s="5">
        <v>0</v>
      </c>
      <c r="I13" s="8">
        <f t="shared" si="4"/>
        <v>3</v>
      </c>
      <c r="J13" s="18">
        <v>3659.17</v>
      </c>
      <c r="K13" s="35"/>
      <c r="L13" s="18">
        <f t="shared" si="0"/>
        <v>0</v>
      </c>
    </row>
    <row r="14" spans="2:16" ht="51" customHeight="1" thickBot="1" x14ac:dyDescent="0.3">
      <c r="B14" s="28" t="s">
        <v>55</v>
      </c>
      <c r="C14" s="29" t="s">
        <v>62</v>
      </c>
      <c r="D14" s="30" t="s">
        <v>0</v>
      </c>
      <c r="E14" s="28">
        <v>1</v>
      </c>
      <c r="F14" s="28">
        <v>1</v>
      </c>
      <c r="G14" s="28">
        <v>1</v>
      </c>
      <c r="H14" s="28">
        <v>0</v>
      </c>
      <c r="I14" s="31">
        <f>SUM(E14:H14)</f>
        <v>3</v>
      </c>
      <c r="J14" s="32">
        <f>L14/3</f>
        <v>18098.520666666667</v>
      </c>
      <c r="K14" s="32"/>
      <c r="L14" s="32">
        <v>54295.562000000005</v>
      </c>
    </row>
    <row r="15" spans="2:16" ht="13.8" thickBot="1" x14ac:dyDescent="0.3">
      <c r="B15" s="9"/>
      <c r="C15" s="13"/>
      <c r="D15" s="9"/>
      <c r="E15" s="9"/>
      <c r="F15" s="9"/>
      <c r="G15" s="9"/>
      <c r="H15" s="9"/>
      <c r="I15" s="9"/>
      <c r="J15" s="10"/>
      <c r="K15" s="10"/>
      <c r="L15" s="10"/>
    </row>
    <row r="16" spans="2:16" x14ac:dyDescent="0.25">
      <c r="B16" s="38" t="s">
        <v>58</v>
      </c>
      <c r="C16" s="39"/>
      <c r="D16" s="39"/>
      <c r="E16" s="39"/>
      <c r="F16" s="39"/>
      <c r="G16" s="39"/>
      <c r="H16" s="40"/>
      <c r="K16" s="25" t="s">
        <v>53</v>
      </c>
      <c r="L16" s="26">
        <f>SUM(L4:L13)</f>
        <v>0</v>
      </c>
    </row>
    <row r="17" spans="2:12" x14ac:dyDescent="0.25">
      <c r="B17" s="41"/>
      <c r="C17" s="42"/>
      <c r="D17" s="42"/>
      <c r="E17" s="42"/>
      <c r="F17" s="42"/>
      <c r="G17" s="42"/>
      <c r="H17" s="43"/>
      <c r="K17" s="25" t="s">
        <v>54</v>
      </c>
      <c r="L17" s="27">
        <f>L16+L14</f>
        <v>54295.562000000005</v>
      </c>
    </row>
    <row r="18" spans="2:12" x14ac:dyDescent="0.25">
      <c r="B18" s="41"/>
      <c r="C18" s="42"/>
      <c r="D18" s="42"/>
      <c r="E18" s="42"/>
      <c r="F18" s="42"/>
      <c r="G18" s="42"/>
      <c r="H18" s="43"/>
      <c r="K18" s="25" t="s">
        <v>61</v>
      </c>
      <c r="L18" s="27">
        <f>+L17+L16</f>
        <v>54295.562000000005</v>
      </c>
    </row>
    <row r="19" spans="2:12" ht="13.8" thickBot="1" x14ac:dyDescent="0.3">
      <c r="B19" s="44"/>
      <c r="C19" s="45"/>
      <c r="D19" s="45"/>
      <c r="E19" s="45"/>
      <c r="F19" s="45"/>
      <c r="G19" s="45"/>
      <c r="H19" s="46"/>
      <c r="K19" s="25"/>
      <c r="L19" s="27"/>
    </row>
  </sheetData>
  <sheetProtection algorithmName="SHA-512" hashValue="8Vvanjk4fjO/Tibyg8gZ/pgWylNsGNyQ2Et5pv0qMvJOJOhR3iehH2SuWqEkQaZSwIaN7T1WHjfugJ4VVNhkyQ==" saltValue="0EieTRZcNbj4i/JBRnH1qw==" spinCount="100000" sheet="1" objects="1" scenarios="1"/>
  <protectedRanges>
    <protectedRange algorithmName="SHA-512" hashValue="iURvCiDfaIDh1q7PaeO2xxbbClFyXwAisMtUZUs6qBbqTToBzUz5e1ejRm1Jyi+VLmjilzh5xGqCx/j7rxr7Sw==" saltValue="j5TTshxT3vaqHIWs+WmIEw==" spinCount="100000" sqref="B3:J19 K3:L3 K14:L19 L3:L13" name="Interval1"/>
  </protectedRanges>
  <mergeCells count="5">
    <mergeCell ref="B16:H19"/>
    <mergeCell ref="B2:D2"/>
    <mergeCell ref="B10:B13"/>
    <mergeCell ref="E2:I2"/>
    <mergeCell ref="B4:B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80CB9-535E-412D-BC0F-4B1821A08D43}">
  <dimension ref="B1:L31"/>
  <sheetViews>
    <sheetView topLeftCell="A15" workbookViewId="0">
      <selection activeCell="L38" sqref="L38"/>
    </sheetView>
  </sheetViews>
  <sheetFormatPr baseColWidth="10" defaultColWidth="8.88671875" defaultRowHeight="13.2" x14ac:dyDescent="0.25"/>
  <cols>
    <col min="1" max="1" width="2.6640625" customWidth="1"/>
    <col min="2" max="2" width="18.6640625" style="2" customWidth="1"/>
    <col min="3" max="3" width="38.44140625" customWidth="1"/>
    <col min="4" max="4" width="16.44140625" style="2" customWidth="1"/>
    <col min="5" max="9" width="6.5546875" style="2" customWidth="1"/>
    <col min="10" max="10" width="10.33203125" customWidth="1"/>
    <col min="11" max="11" width="10.88671875" bestFit="1" customWidth="1"/>
    <col min="12" max="12" width="11.33203125" customWidth="1"/>
  </cols>
  <sheetData>
    <row r="1" spans="2:12" ht="13.8" thickBot="1" x14ac:dyDescent="0.3"/>
    <row r="2" spans="2:12" ht="13.5" customHeight="1" thickBot="1" x14ac:dyDescent="0.3">
      <c r="B2" s="47" t="s">
        <v>49</v>
      </c>
      <c r="C2" s="47"/>
      <c r="D2" s="47"/>
      <c r="E2" s="47" t="s">
        <v>10</v>
      </c>
      <c r="F2" s="47"/>
      <c r="G2" s="47"/>
      <c r="H2" s="47"/>
      <c r="I2" s="47"/>
      <c r="J2" s="6"/>
      <c r="K2" s="3"/>
      <c r="L2" s="3"/>
    </row>
    <row r="3" spans="2:12" s="4" customFormat="1" ht="31.2" thickBot="1" x14ac:dyDescent="0.3">
      <c r="B3" s="3" t="s">
        <v>23</v>
      </c>
      <c r="C3" s="3" t="s">
        <v>3</v>
      </c>
      <c r="D3" s="3" t="s">
        <v>4</v>
      </c>
      <c r="E3" s="3">
        <v>2024</v>
      </c>
      <c r="F3" s="3">
        <v>2025</v>
      </c>
      <c r="G3" s="3">
        <v>2026</v>
      </c>
      <c r="H3" s="3">
        <v>2027</v>
      </c>
      <c r="I3" s="3" t="s">
        <v>7</v>
      </c>
      <c r="J3" s="3" t="s">
        <v>56</v>
      </c>
      <c r="K3" s="3" t="s">
        <v>59</v>
      </c>
      <c r="L3" s="3" t="s">
        <v>60</v>
      </c>
    </row>
    <row r="4" spans="2:12" ht="54.9" customHeight="1" x14ac:dyDescent="0.25">
      <c r="B4" s="48" t="s">
        <v>24</v>
      </c>
      <c r="C4" s="11" t="s">
        <v>27</v>
      </c>
      <c r="D4" s="9" t="s">
        <v>25</v>
      </c>
      <c r="E4" s="5">
        <v>3</v>
      </c>
      <c r="F4" s="5">
        <v>4</v>
      </c>
      <c r="G4" s="5">
        <v>4</v>
      </c>
      <c r="H4" s="5">
        <v>1</v>
      </c>
      <c r="I4" s="8">
        <f>SUM(E4:H4)</f>
        <v>12</v>
      </c>
      <c r="J4" s="18">
        <v>360.05</v>
      </c>
      <c r="K4" s="35"/>
      <c r="L4" s="18">
        <f t="shared" ref="L4:L26" si="0">K4*I4</f>
        <v>0</v>
      </c>
    </row>
    <row r="5" spans="2:12" ht="21.9" customHeight="1" x14ac:dyDescent="0.25">
      <c r="B5" s="49"/>
      <c r="C5" s="11" t="s">
        <v>28</v>
      </c>
      <c r="D5" s="5" t="s">
        <v>19</v>
      </c>
      <c r="E5" s="5">
        <v>1</v>
      </c>
      <c r="F5" s="5">
        <v>1</v>
      </c>
      <c r="G5" s="5">
        <v>1</v>
      </c>
      <c r="H5" s="5">
        <v>0</v>
      </c>
      <c r="I5" s="8">
        <f t="shared" ref="I5:I25" si="1">SUM(E5:H5)</f>
        <v>3</v>
      </c>
      <c r="J5" s="18">
        <v>1111.55</v>
      </c>
      <c r="K5" s="35"/>
      <c r="L5" s="18">
        <f t="shared" si="0"/>
        <v>0</v>
      </c>
    </row>
    <row r="6" spans="2:12" ht="54.9" customHeight="1" x14ac:dyDescent="0.25">
      <c r="B6" s="49" t="s">
        <v>26</v>
      </c>
      <c r="C6" s="11" t="s">
        <v>27</v>
      </c>
      <c r="D6" s="5" t="s">
        <v>25</v>
      </c>
      <c r="E6" s="5">
        <v>3</v>
      </c>
      <c r="F6" s="5">
        <v>4</v>
      </c>
      <c r="G6" s="5">
        <v>4</v>
      </c>
      <c r="H6" s="5">
        <v>1</v>
      </c>
      <c r="I6" s="8">
        <f t="shared" si="1"/>
        <v>12</v>
      </c>
      <c r="J6" s="18">
        <f>J4</f>
        <v>360.05</v>
      </c>
      <c r="K6" s="35"/>
      <c r="L6" s="18">
        <f t="shared" si="0"/>
        <v>0</v>
      </c>
    </row>
    <row r="7" spans="2:12" ht="21.9" customHeight="1" thickBot="1" x14ac:dyDescent="0.3">
      <c r="B7" s="51"/>
      <c r="C7" s="16" t="s">
        <v>28</v>
      </c>
      <c r="D7" s="14" t="s">
        <v>19</v>
      </c>
      <c r="E7" s="14">
        <v>1</v>
      </c>
      <c r="F7" s="14">
        <v>1</v>
      </c>
      <c r="G7" s="14">
        <v>1</v>
      </c>
      <c r="H7" s="14">
        <v>0</v>
      </c>
      <c r="I7" s="7">
        <f t="shared" si="1"/>
        <v>3</v>
      </c>
      <c r="J7" s="22">
        <f>J5</f>
        <v>1111.55</v>
      </c>
      <c r="K7" s="34"/>
      <c r="L7" s="22">
        <f t="shared" si="0"/>
        <v>0</v>
      </c>
    </row>
    <row r="8" spans="2:12" ht="21.9" customHeight="1" x14ac:dyDescent="0.25">
      <c r="B8" s="48" t="s">
        <v>29</v>
      </c>
      <c r="C8" s="15" t="s">
        <v>57</v>
      </c>
      <c r="D8" s="5" t="s">
        <v>31</v>
      </c>
      <c r="E8" s="5">
        <v>9</v>
      </c>
      <c r="F8" s="5">
        <v>12</v>
      </c>
      <c r="G8" s="5">
        <v>12</v>
      </c>
      <c r="H8" s="5">
        <v>3</v>
      </c>
      <c r="I8" s="8">
        <f t="shared" si="1"/>
        <v>36</v>
      </c>
      <c r="J8" s="24">
        <v>75</v>
      </c>
      <c r="K8" s="37"/>
      <c r="L8" s="24">
        <f t="shared" si="0"/>
        <v>0</v>
      </c>
    </row>
    <row r="9" spans="2:12" ht="55.5" customHeight="1" x14ac:dyDescent="0.25">
      <c r="B9" s="49"/>
      <c r="C9" s="11" t="s">
        <v>32</v>
      </c>
      <c r="D9" s="5" t="s">
        <v>25</v>
      </c>
      <c r="E9" s="5">
        <v>3</v>
      </c>
      <c r="F9" s="5">
        <v>4</v>
      </c>
      <c r="G9" s="5">
        <v>4</v>
      </c>
      <c r="H9" s="5">
        <v>1</v>
      </c>
      <c r="I9" s="8">
        <f t="shared" si="1"/>
        <v>12</v>
      </c>
      <c r="J9" s="18">
        <f>J6</f>
        <v>360.05</v>
      </c>
      <c r="K9" s="35"/>
      <c r="L9" s="18">
        <f t="shared" si="0"/>
        <v>0</v>
      </c>
    </row>
    <row r="10" spans="2:12" ht="44.25" customHeight="1" x14ac:dyDescent="0.25">
      <c r="B10" s="49"/>
      <c r="C10" s="11" t="s">
        <v>33</v>
      </c>
      <c r="D10" s="5" t="s">
        <v>30</v>
      </c>
      <c r="E10" s="5">
        <v>1</v>
      </c>
      <c r="F10" s="5">
        <v>2</v>
      </c>
      <c r="G10" s="5">
        <v>2</v>
      </c>
      <c r="H10" s="5">
        <v>1</v>
      </c>
      <c r="I10" s="8">
        <f t="shared" si="1"/>
        <v>6</v>
      </c>
      <c r="J10" s="18">
        <v>637.86</v>
      </c>
      <c r="K10" s="35"/>
      <c r="L10" s="18">
        <f t="shared" si="0"/>
        <v>0</v>
      </c>
    </row>
    <row r="11" spans="2:12" ht="21.75" customHeight="1" thickBot="1" x14ac:dyDescent="0.3">
      <c r="B11" s="49"/>
      <c r="C11" s="12" t="s">
        <v>28</v>
      </c>
      <c r="D11" s="14" t="s">
        <v>19</v>
      </c>
      <c r="E11" s="14">
        <v>1</v>
      </c>
      <c r="F11" s="14">
        <v>1</v>
      </c>
      <c r="G11" s="14">
        <v>1</v>
      </c>
      <c r="H11" s="14">
        <v>0</v>
      </c>
      <c r="I11" s="7">
        <f t="shared" ref="I11" si="2">SUM(E11:H11)</f>
        <v>3</v>
      </c>
      <c r="J11" s="22">
        <f>J7</f>
        <v>1111.55</v>
      </c>
      <c r="K11" s="34"/>
      <c r="L11" s="22">
        <f t="shared" si="0"/>
        <v>0</v>
      </c>
    </row>
    <row r="12" spans="2:12" ht="21.9" customHeight="1" x14ac:dyDescent="0.25">
      <c r="B12" s="48" t="s">
        <v>35</v>
      </c>
      <c r="C12" s="15" t="s">
        <v>57</v>
      </c>
      <c r="D12" s="5" t="s">
        <v>31</v>
      </c>
      <c r="E12" s="5">
        <v>9</v>
      </c>
      <c r="F12" s="5">
        <v>12</v>
      </c>
      <c r="G12" s="5">
        <v>12</v>
      </c>
      <c r="H12" s="5">
        <v>3</v>
      </c>
      <c r="I12" s="8">
        <f t="shared" ref="I12:I16" si="3">SUM(E12:H12)</f>
        <v>36</v>
      </c>
      <c r="J12" s="24">
        <v>75</v>
      </c>
      <c r="K12" s="37"/>
      <c r="L12" s="24">
        <f t="shared" si="0"/>
        <v>0</v>
      </c>
    </row>
    <row r="13" spans="2:12" ht="55.5" customHeight="1" x14ac:dyDescent="0.25">
      <c r="B13" s="49"/>
      <c r="C13" s="11" t="s">
        <v>32</v>
      </c>
      <c r="D13" s="5" t="s">
        <v>25</v>
      </c>
      <c r="E13" s="5">
        <v>3</v>
      </c>
      <c r="F13" s="5">
        <v>4</v>
      </c>
      <c r="G13" s="5">
        <v>4</v>
      </c>
      <c r="H13" s="5">
        <v>1</v>
      </c>
      <c r="I13" s="8">
        <f t="shared" si="3"/>
        <v>12</v>
      </c>
      <c r="J13" s="18">
        <f>J9</f>
        <v>360.05</v>
      </c>
      <c r="K13" s="35"/>
      <c r="L13" s="18">
        <f t="shared" si="0"/>
        <v>0</v>
      </c>
    </row>
    <row r="14" spans="2:12" ht="44.25" customHeight="1" x14ac:dyDescent="0.25">
      <c r="B14" s="49"/>
      <c r="C14" s="11" t="s">
        <v>33</v>
      </c>
      <c r="D14" s="5" t="s">
        <v>30</v>
      </c>
      <c r="E14" s="5">
        <v>1</v>
      </c>
      <c r="F14" s="5">
        <v>2</v>
      </c>
      <c r="G14" s="5">
        <v>2</v>
      </c>
      <c r="H14" s="5">
        <v>1</v>
      </c>
      <c r="I14" s="8">
        <f t="shared" si="3"/>
        <v>6</v>
      </c>
      <c r="J14" s="18">
        <f>J10</f>
        <v>637.86</v>
      </c>
      <c r="K14" s="35"/>
      <c r="L14" s="18">
        <f t="shared" si="0"/>
        <v>0</v>
      </c>
    </row>
    <row r="15" spans="2:12" ht="19.5" customHeight="1" x14ac:dyDescent="0.25">
      <c r="B15" s="49"/>
      <c r="C15" s="15" t="s">
        <v>28</v>
      </c>
      <c r="D15" s="5" t="s">
        <v>19</v>
      </c>
      <c r="E15" s="5">
        <v>1</v>
      </c>
      <c r="F15" s="5">
        <v>1</v>
      </c>
      <c r="G15" s="5">
        <v>1</v>
      </c>
      <c r="H15" s="5">
        <v>0</v>
      </c>
      <c r="I15" s="8">
        <f t="shared" si="3"/>
        <v>3</v>
      </c>
      <c r="J15" s="24">
        <f>J11</f>
        <v>1111.55</v>
      </c>
      <c r="K15" s="37"/>
      <c r="L15" s="24">
        <f t="shared" si="0"/>
        <v>0</v>
      </c>
    </row>
    <row r="16" spans="2:12" ht="27.9" customHeight="1" thickBot="1" x14ac:dyDescent="0.3">
      <c r="B16" s="51"/>
      <c r="C16" s="12" t="s">
        <v>34</v>
      </c>
      <c r="D16" s="14" t="s">
        <v>25</v>
      </c>
      <c r="E16" s="14">
        <v>3</v>
      </c>
      <c r="F16" s="14">
        <v>4</v>
      </c>
      <c r="G16" s="14">
        <v>4</v>
      </c>
      <c r="H16" s="14">
        <v>1</v>
      </c>
      <c r="I16" s="7">
        <f t="shared" si="3"/>
        <v>12</v>
      </c>
      <c r="J16" s="22">
        <v>1000</v>
      </c>
      <c r="K16" s="34"/>
      <c r="L16" s="22">
        <f t="shared" si="0"/>
        <v>0</v>
      </c>
    </row>
    <row r="17" spans="2:12" ht="54.75" customHeight="1" x14ac:dyDescent="0.25">
      <c r="B17" s="48" t="s">
        <v>36</v>
      </c>
      <c r="C17" s="11" t="s">
        <v>32</v>
      </c>
      <c r="D17" s="5" t="s">
        <v>25</v>
      </c>
      <c r="E17" s="5">
        <v>3</v>
      </c>
      <c r="F17" s="5">
        <v>4</v>
      </c>
      <c r="G17" s="5">
        <v>4</v>
      </c>
      <c r="H17" s="5">
        <v>1</v>
      </c>
      <c r="I17" s="8">
        <f t="shared" ref="I17:I19" si="4">SUM(E17:H17)</f>
        <v>12</v>
      </c>
      <c r="J17" s="18">
        <f>J10</f>
        <v>637.86</v>
      </c>
      <c r="K17" s="35"/>
      <c r="L17" s="18">
        <f t="shared" si="0"/>
        <v>0</v>
      </c>
    </row>
    <row r="18" spans="2:12" ht="76.5" customHeight="1" x14ac:dyDescent="0.25">
      <c r="B18" s="49"/>
      <c r="C18" s="11" t="s">
        <v>33</v>
      </c>
      <c r="D18" s="5" t="s">
        <v>30</v>
      </c>
      <c r="E18" s="5">
        <v>1</v>
      </c>
      <c r="F18" s="5">
        <v>2</v>
      </c>
      <c r="G18" s="5">
        <v>2</v>
      </c>
      <c r="H18" s="5">
        <v>1</v>
      </c>
      <c r="I18" s="8">
        <f t="shared" si="4"/>
        <v>6</v>
      </c>
      <c r="J18" s="18">
        <f>J14</f>
        <v>637.86</v>
      </c>
      <c r="K18" s="35"/>
      <c r="L18" s="18">
        <f t="shared" si="0"/>
        <v>0</v>
      </c>
    </row>
    <row r="19" spans="2:12" ht="31.5" customHeight="1" thickBot="1" x14ac:dyDescent="0.3">
      <c r="B19" s="51"/>
      <c r="C19" s="12" t="s">
        <v>28</v>
      </c>
      <c r="D19" s="14" t="s">
        <v>19</v>
      </c>
      <c r="E19" s="14">
        <v>1</v>
      </c>
      <c r="F19" s="14">
        <v>1</v>
      </c>
      <c r="G19" s="14">
        <v>1</v>
      </c>
      <c r="H19" s="14">
        <v>0</v>
      </c>
      <c r="I19" s="7">
        <f t="shared" si="4"/>
        <v>3</v>
      </c>
      <c r="J19" s="22">
        <f>J15</f>
        <v>1111.55</v>
      </c>
      <c r="K19" s="34"/>
      <c r="L19" s="22">
        <f t="shared" si="0"/>
        <v>0</v>
      </c>
    </row>
    <row r="20" spans="2:12" ht="77.25" customHeight="1" thickBot="1" x14ac:dyDescent="0.3">
      <c r="B20" s="14" t="s">
        <v>37</v>
      </c>
      <c r="C20" s="12" t="s">
        <v>38</v>
      </c>
      <c r="D20" s="14" t="s">
        <v>31</v>
      </c>
      <c r="E20" s="14">
        <v>9</v>
      </c>
      <c r="F20" s="14">
        <v>12</v>
      </c>
      <c r="G20" s="14">
        <v>12</v>
      </c>
      <c r="H20" s="14">
        <v>3</v>
      </c>
      <c r="I20" s="7">
        <f t="shared" si="1"/>
        <v>36</v>
      </c>
      <c r="J20" s="22">
        <v>150</v>
      </c>
      <c r="K20" s="34"/>
      <c r="L20" s="22">
        <f t="shared" si="0"/>
        <v>0</v>
      </c>
    </row>
    <row r="21" spans="2:12" ht="124.5" customHeight="1" thickBot="1" x14ac:dyDescent="0.3">
      <c r="B21" s="14" t="s">
        <v>1</v>
      </c>
      <c r="C21" s="12" t="s">
        <v>39</v>
      </c>
      <c r="D21" s="5" t="s">
        <v>31</v>
      </c>
      <c r="E21" s="14">
        <v>9</v>
      </c>
      <c r="F21" s="14">
        <v>12</v>
      </c>
      <c r="G21" s="14">
        <v>12</v>
      </c>
      <c r="H21" s="14">
        <v>3</v>
      </c>
      <c r="I21" s="7">
        <f t="shared" si="1"/>
        <v>36</v>
      </c>
      <c r="J21" s="22">
        <v>1023.79</v>
      </c>
      <c r="K21" s="34"/>
      <c r="L21" s="22">
        <f t="shared" si="0"/>
        <v>0</v>
      </c>
    </row>
    <row r="22" spans="2:12" ht="21.9" customHeight="1" x14ac:dyDescent="0.25">
      <c r="B22" s="49" t="s">
        <v>2</v>
      </c>
      <c r="C22" s="11" t="s">
        <v>41</v>
      </c>
      <c r="D22" s="9" t="s">
        <v>19</v>
      </c>
      <c r="E22" s="9">
        <v>1</v>
      </c>
      <c r="F22" s="9">
        <v>1</v>
      </c>
      <c r="G22" s="9">
        <v>1</v>
      </c>
      <c r="H22" s="9">
        <v>0</v>
      </c>
      <c r="I22" s="10">
        <f t="shared" si="1"/>
        <v>3</v>
      </c>
      <c r="J22" s="23">
        <v>588.79999999999995</v>
      </c>
      <c r="K22" s="36"/>
      <c r="L22" s="23">
        <f t="shared" si="0"/>
        <v>0</v>
      </c>
    </row>
    <row r="23" spans="2:12" ht="21.9" customHeight="1" x14ac:dyDescent="0.25">
      <c r="B23" s="49"/>
      <c r="C23" s="11" t="s">
        <v>40</v>
      </c>
      <c r="D23" s="5" t="s">
        <v>19</v>
      </c>
      <c r="E23" s="5">
        <v>1</v>
      </c>
      <c r="F23" s="5">
        <v>1</v>
      </c>
      <c r="G23" s="5">
        <v>1</v>
      </c>
      <c r="H23" s="5">
        <v>0</v>
      </c>
      <c r="I23" s="8">
        <f t="shared" ref="I23:I24" si="5">SUM(E23:H23)</f>
        <v>3</v>
      </c>
      <c r="J23" s="18">
        <f>J22</f>
        <v>588.79999999999995</v>
      </c>
      <c r="K23" s="35"/>
      <c r="L23" s="18">
        <f t="shared" si="0"/>
        <v>0</v>
      </c>
    </row>
    <row r="24" spans="2:12" ht="21.9" customHeight="1" x14ac:dyDescent="0.25">
      <c r="B24" s="49"/>
      <c r="C24" s="11" t="s">
        <v>42</v>
      </c>
      <c r="D24" s="5" t="s">
        <v>19</v>
      </c>
      <c r="E24" s="5">
        <v>1</v>
      </c>
      <c r="F24" s="5">
        <v>1</v>
      </c>
      <c r="G24" s="5">
        <v>1</v>
      </c>
      <c r="H24" s="5">
        <v>0</v>
      </c>
      <c r="I24" s="8">
        <f t="shared" si="5"/>
        <v>3</v>
      </c>
      <c r="J24" s="18">
        <f>J23</f>
        <v>588.79999999999995</v>
      </c>
      <c r="K24" s="35"/>
      <c r="L24" s="18">
        <f t="shared" si="0"/>
        <v>0</v>
      </c>
    </row>
    <row r="25" spans="2:12" ht="21.9" customHeight="1" thickBot="1" x14ac:dyDescent="0.3">
      <c r="B25" s="51"/>
      <c r="C25" s="12" t="s">
        <v>43</v>
      </c>
      <c r="D25" s="14" t="s">
        <v>25</v>
      </c>
      <c r="E25" s="14">
        <v>3</v>
      </c>
      <c r="F25" s="14">
        <v>4</v>
      </c>
      <c r="G25" s="14">
        <v>4</v>
      </c>
      <c r="H25" s="14">
        <v>1</v>
      </c>
      <c r="I25" s="7">
        <f t="shared" si="1"/>
        <v>12</v>
      </c>
      <c r="J25" s="22">
        <v>457.44</v>
      </c>
      <c r="K25" s="34"/>
      <c r="L25" s="22">
        <f t="shared" si="0"/>
        <v>0</v>
      </c>
    </row>
    <row r="26" spans="2:12" ht="60" customHeight="1" thickBot="1" x14ac:dyDescent="0.3">
      <c r="B26" s="14" t="s">
        <v>44</v>
      </c>
      <c r="C26" s="12" t="s">
        <v>45</v>
      </c>
      <c r="D26" s="14" t="s">
        <v>19</v>
      </c>
      <c r="E26" s="14">
        <v>1</v>
      </c>
      <c r="F26" s="14">
        <v>1</v>
      </c>
      <c r="G26" s="14">
        <v>1</v>
      </c>
      <c r="H26" s="14">
        <v>0</v>
      </c>
      <c r="I26" s="7">
        <f t="shared" ref="I26" si="6">SUM(E26:H26)</f>
        <v>3</v>
      </c>
      <c r="J26" s="22">
        <v>3758.48</v>
      </c>
      <c r="K26" s="34"/>
      <c r="L26" s="22">
        <f t="shared" si="0"/>
        <v>0</v>
      </c>
    </row>
    <row r="27" spans="2:12" ht="60" customHeight="1" thickBot="1" x14ac:dyDescent="0.3">
      <c r="B27" s="28" t="s">
        <v>46</v>
      </c>
      <c r="C27" s="29" t="s">
        <v>47</v>
      </c>
      <c r="D27" s="30" t="s">
        <v>0</v>
      </c>
      <c r="E27" s="28">
        <v>1</v>
      </c>
      <c r="F27" s="28">
        <v>1</v>
      </c>
      <c r="G27" s="28">
        <v>1</v>
      </c>
      <c r="H27" s="28" t="s">
        <v>48</v>
      </c>
      <c r="I27" s="28">
        <f>SUM(E27:H27)</f>
        <v>3</v>
      </c>
      <c r="J27" s="32">
        <f>K27/3</f>
        <v>8987.4539999999979</v>
      </c>
      <c r="K27" s="50">
        <v>26962.361999999994</v>
      </c>
      <c r="L27" s="50"/>
    </row>
    <row r="28" spans="2:12" ht="13.8" thickBot="1" x14ac:dyDescent="0.3">
      <c r="B28" s="9"/>
      <c r="C28" s="13"/>
      <c r="D28" s="17"/>
      <c r="E28" s="9"/>
      <c r="F28" s="9"/>
      <c r="G28" s="9"/>
      <c r="H28" s="9"/>
      <c r="I28" s="9"/>
      <c r="J28" s="9"/>
      <c r="K28" s="9"/>
      <c r="L28" s="9"/>
    </row>
    <row r="29" spans="2:12" x14ac:dyDescent="0.25">
      <c r="B29" s="38" t="s">
        <v>58</v>
      </c>
      <c r="C29" s="39"/>
      <c r="D29" s="39"/>
      <c r="E29" s="39"/>
      <c r="F29" s="39"/>
      <c r="G29" s="39"/>
      <c r="H29" s="40"/>
      <c r="K29" s="25" t="s">
        <v>53</v>
      </c>
      <c r="L29" s="27">
        <f>SUM(L4:L26)</f>
        <v>0</v>
      </c>
    </row>
    <row r="30" spans="2:12" x14ac:dyDescent="0.25">
      <c r="B30" s="41"/>
      <c r="C30" s="42"/>
      <c r="D30" s="42"/>
      <c r="E30" s="42"/>
      <c r="F30" s="42"/>
      <c r="G30" s="42"/>
      <c r="H30" s="43"/>
      <c r="K30" s="25" t="s">
        <v>54</v>
      </c>
      <c r="L30" s="27">
        <f>L29+K27</f>
        <v>26962.361999999994</v>
      </c>
    </row>
    <row r="31" spans="2:12" ht="13.8" thickBot="1" x14ac:dyDescent="0.3">
      <c r="B31" s="44"/>
      <c r="C31" s="45"/>
      <c r="D31" s="45"/>
      <c r="E31" s="45"/>
      <c r="F31" s="45"/>
      <c r="G31" s="45"/>
      <c r="H31" s="46"/>
      <c r="K31" s="25" t="s">
        <v>61</v>
      </c>
      <c r="L31" s="27">
        <f>L30</f>
        <v>26962.361999999994</v>
      </c>
    </row>
  </sheetData>
  <sheetProtection algorithmName="SHA-512" hashValue="9qzbS6N8cjBrjZMs88nAZHnTzfvO2VBysv8h58T4U10AvQxZQSx7p6cKTndWFTa7H4buhD66L/+ePdaoJvs0hg==" saltValue="Z7IsCwSujs0+GevS/CbBng==" spinCount="100000" sheet="1" objects="1" scenarios="1"/>
  <mergeCells count="10">
    <mergeCell ref="B2:D2"/>
    <mergeCell ref="E2:I2"/>
    <mergeCell ref="B29:H31"/>
    <mergeCell ref="K27:L27"/>
    <mergeCell ref="B22:B25"/>
    <mergeCell ref="B4:B5"/>
    <mergeCell ref="B6:B7"/>
    <mergeCell ref="B8:B11"/>
    <mergeCell ref="B12:B16"/>
    <mergeCell ref="B17:B19"/>
  </mergeCells>
  <phoneticPr fontId="5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2c56db-766c-4c36-b3e5-267db87031a2" xsi:nil="true"/>
    <lcf76f155ced4ddcb4097134ff3c332f xmlns="0cc523da-d425-4f99-a8e5-5c2e3b2a633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7" ma:contentTypeDescription="Crear nuevo documento." ma:contentTypeScope="" ma:versionID="81ff704deb576e397b23e6bc92d0c7a0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c388d5449eb50532d05b5c916319a994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E10C89-EF99-476F-BEAD-41F75FB1EE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E4F456-53FA-4BA4-BB4A-C583E9B07663}">
  <ds:schemaRefs>
    <ds:schemaRef ds:uri="http://schemas.microsoft.com/office/infopath/2007/PartnerControls"/>
    <ds:schemaRef ds:uri="http://schemas.openxmlformats.org/package/2006/metadata/core-properties"/>
    <ds:schemaRef ds:uri="0cc523da-d425-4f99-a8e5-5c2e3b2a633d"/>
    <ds:schemaRef ds:uri="http://purl.org/dc/elements/1.1/"/>
    <ds:schemaRef ds:uri="http://purl.org/dc/terms/"/>
    <ds:schemaRef ds:uri="http://schemas.microsoft.com/office/2006/documentManagement/types"/>
    <ds:schemaRef ds:uri="http://schemas.microsoft.com/office/2006/metadata/properties"/>
    <ds:schemaRef ds:uri="fe2c56db-766c-4c36-b3e5-267db87031a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3FED5E0-D2AD-45AA-A232-CAB3BA6022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c523da-d425-4f99-a8e5-5c2e3b2a633d"/>
    <ds:schemaRef ds:uri="fe2c56db-766c-4c36-b3e5-267db87031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>TUEV Rheinland Holding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Montse Freixas</dc:creator>
  <cp:lastModifiedBy>Pol Casanovas Chevalier</cp:lastModifiedBy>
  <dcterms:created xsi:type="dcterms:W3CDTF">2023-10-31T08:04:17Z</dcterms:created>
  <dcterms:modified xsi:type="dcterms:W3CDTF">2023-12-14T11:55:10Z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d538fd-7cd2-4b8b-bd42-f6ee8cc1e568_Enabled">
    <vt:lpwstr>true</vt:lpwstr>
  </property>
  <property fmtid="{D5CDD505-2E9C-101B-9397-08002B2CF9AE}" pid="3" name="MSIP_Label_d3d538fd-7cd2-4b8b-bd42-f6ee8cc1e568_SetDate">
    <vt:lpwstr>2023-10-31T08:17:16Z</vt:lpwstr>
  </property>
  <property fmtid="{D5CDD505-2E9C-101B-9397-08002B2CF9AE}" pid="4" name="MSIP_Label_d3d538fd-7cd2-4b8b-bd42-f6ee8cc1e568_Method">
    <vt:lpwstr>Standard</vt:lpwstr>
  </property>
  <property fmtid="{D5CDD505-2E9C-101B-9397-08002B2CF9AE}" pid="5" name="MSIP_Label_d3d538fd-7cd2-4b8b-bd42-f6ee8cc1e568_Name">
    <vt:lpwstr>d3d538fd-7cd2-4b8b-bd42-f6ee8cc1e568</vt:lpwstr>
  </property>
  <property fmtid="{D5CDD505-2E9C-101B-9397-08002B2CF9AE}" pid="6" name="MSIP_Label_d3d538fd-7cd2-4b8b-bd42-f6ee8cc1e568_SiteId">
    <vt:lpwstr>255bd3b3-8412-4e31-a3ec-56916c7ae8c0</vt:lpwstr>
  </property>
  <property fmtid="{D5CDD505-2E9C-101B-9397-08002B2CF9AE}" pid="7" name="MSIP_Label_d3d538fd-7cd2-4b8b-bd42-f6ee8cc1e568_ActionId">
    <vt:lpwstr>9ef4545d-e682-425e-8184-3b8a7a777a28</vt:lpwstr>
  </property>
  <property fmtid="{D5CDD505-2E9C-101B-9397-08002B2CF9AE}" pid="8" name="MSIP_Label_d3d538fd-7cd2-4b8b-bd42-f6ee8cc1e568_ContentBits">
    <vt:lpwstr>0</vt:lpwstr>
  </property>
  <property fmtid="{D5CDD505-2E9C-101B-9397-08002B2CF9AE}" pid="9" name="ContentTypeId">
    <vt:lpwstr>0x0101008B5E5D4DF55F2345B63A67E50516D1BE</vt:lpwstr>
  </property>
  <property fmtid="{D5CDD505-2E9C-101B-9397-08002B2CF9AE}" pid="10" name="MediaServiceImageTags">
    <vt:lpwstr/>
  </property>
</Properties>
</file>