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codeName="ThisWorkbook"/>
  <mc:AlternateContent xmlns:mc="http://schemas.openxmlformats.org/markup-compatibility/2006">
    <mc:Choice Requires="x15">
      <x15ac:absPath xmlns:x15ac="http://schemas.microsoft.com/office/spreadsheetml/2010/11/ac" url="https://gruptersa-my.sharepoint.com/personal/msolano_tersa_cat/Documents/Escritorio/presu sala de control/"/>
    </mc:Choice>
  </mc:AlternateContent>
  <xr:revisionPtr revIDLastSave="557" documentId="13_ncr:1_{DA15F22E-2476-47BF-9EED-D57921183BE9}" xr6:coauthVersionLast="47" xr6:coauthVersionMax="47" xr10:uidLastSave="{DC25065B-D016-4E85-BB55-B3D89B077A96}"/>
  <bookViews>
    <workbookView xWindow="-110" yWindow="-110" windowWidth="19420" windowHeight="10420" xr2:uid="{00000000-000D-0000-FFFF-FFFF00000000}"/>
  </bookViews>
  <sheets>
    <sheet name="Page1"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95" i="2" l="1"/>
  <c r="J292" i="2"/>
  <c r="J289" i="2"/>
  <c r="J283" i="2"/>
  <c r="J280" i="2"/>
  <c r="J276" i="2"/>
  <c r="J272" i="2"/>
  <c r="J261" i="2"/>
  <c r="J256" i="2"/>
  <c r="J246" i="2"/>
  <c r="J232" i="2"/>
  <c r="J217" i="2"/>
  <c r="J207" i="2"/>
  <c r="J198" i="2"/>
  <c r="J190" i="2"/>
  <c r="J185" i="2"/>
  <c r="J166" i="2"/>
  <c r="J161" i="2"/>
  <c r="J152" i="2"/>
  <c r="J145" i="2"/>
  <c r="J138" i="2"/>
  <c r="J129" i="2"/>
  <c r="J128" i="2"/>
  <c r="J116" i="2"/>
  <c r="J101" i="2"/>
  <c r="J81" i="2"/>
  <c r="J75" i="2"/>
  <c r="J69" i="2"/>
  <c r="J63" i="2"/>
  <c r="J70" i="2"/>
  <c r="J64" i="2"/>
  <c r="J54" i="2" s="1"/>
  <c r="J55" i="2"/>
  <c r="J57" i="2"/>
  <c r="J53" i="2"/>
  <c r="J46" i="2"/>
  <c r="J35" i="2"/>
  <c r="J30" i="2"/>
  <c r="J300" i="2"/>
  <c r="J302" i="2" l="1"/>
  <c r="J34" i="2" l="1"/>
  <c r="J33" i="2"/>
  <c r="J5" i="2" l="1"/>
  <c r="J154" i="2"/>
  <c r="J155" i="2"/>
  <c r="J156" i="2"/>
  <c r="J157" i="2"/>
  <c r="J158" i="2"/>
  <c r="J159" i="2"/>
  <c r="J160" i="2"/>
  <c r="J163" i="2"/>
  <c r="J164" i="2"/>
  <c r="J165" i="2"/>
  <c r="J168" i="2"/>
  <c r="J169" i="2"/>
  <c r="J170" i="2"/>
  <c r="J171" i="2"/>
  <c r="J172" i="2"/>
  <c r="J173" i="2"/>
  <c r="J174" i="2"/>
  <c r="J175" i="2"/>
  <c r="J176" i="2"/>
  <c r="J177" i="2"/>
  <c r="J178" i="2"/>
  <c r="J179" i="2"/>
  <c r="J180" i="2"/>
  <c r="J181" i="2"/>
  <c r="J182" i="2"/>
  <c r="J183" i="2"/>
  <c r="J184" i="2"/>
  <c r="J188" i="2"/>
  <c r="J189" i="2"/>
  <c r="J192" i="2"/>
  <c r="J193" i="2"/>
  <c r="J194" i="2"/>
  <c r="J195" i="2"/>
  <c r="J196" i="2"/>
  <c r="J200" i="2"/>
  <c r="J201" i="2"/>
  <c r="J202" i="2"/>
  <c r="J203" i="2"/>
  <c r="J204" i="2"/>
  <c r="J205" i="2"/>
  <c r="J206" i="2"/>
  <c r="J210" i="2"/>
  <c r="J211" i="2"/>
  <c r="J212" i="2"/>
  <c r="J213" i="2"/>
  <c r="J214" i="2"/>
  <c r="J215" i="2"/>
  <c r="J216" i="2"/>
  <c r="J219" i="2"/>
  <c r="J220" i="2"/>
  <c r="J221" i="2"/>
  <c r="J222" i="2"/>
  <c r="J223" i="2"/>
  <c r="J224" i="2"/>
  <c r="J225" i="2"/>
  <c r="J226" i="2"/>
  <c r="J227" i="2"/>
  <c r="J228" i="2"/>
  <c r="J229" i="2"/>
  <c r="J230" i="2"/>
  <c r="J231" i="2"/>
  <c r="J234" i="2"/>
  <c r="J235" i="2"/>
  <c r="J236" i="2"/>
  <c r="J237" i="2"/>
  <c r="J238" i="2"/>
  <c r="J239" i="2"/>
  <c r="J240" i="2"/>
  <c r="J241" i="2"/>
  <c r="J242" i="2"/>
  <c r="J243" i="2"/>
  <c r="J244" i="2"/>
  <c r="J245" i="2"/>
  <c r="J248" i="2"/>
  <c r="J249" i="2"/>
  <c r="J250" i="2"/>
  <c r="J251" i="2"/>
  <c r="J252" i="2"/>
  <c r="J253" i="2"/>
  <c r="J254" i="2"/>
  <c r="J255" i="2"/>
  <c r="J258" i="2"/>
  <c r="J259" i="2"/>
  <c r="J260" i="2"/>
  <c r="J263" i="2"/>
  <c r="J264" i="2"/>
  <c r="J265" i="2"/>
  <c r="J266" i="2"/>
  <c r="J267" i="2"/>
  <c r="J268" i="2"/>
  <c r="J269" i="2"/>
  <c r="J270" i="2"/>
  <c r="J271" i="2"/>
  <c r="J274" i="2"/>
  <c r="J275" i="2"/>
  <c r="J279" i="2"/>
  <c r="J278" i="2" s="1"/>
  <c r="J282" i="2"/>
  <c r="J281" i="2" s="1"/>
  <c r="J285" i="2"/>
  <c r="J286" i="2"/>
  <c r="J287" i="2"/>
  <c r="J288" i="2"/>
  <c r="J291" i="2"/>
  <c r="J294" i="2"/>
  <c r="J293" i="2" s="1"/>
  <c r="J297" i="2"/>
  <c r="J298" i="2"/>
  <c r="J148" i="2"/>
  <c r="J149" i="2"/>
  <c r="J150" i="2"/>
  <c r="J151" i="2"/>
  <c r="J147" i="2"/>
  <c r="J141" i="2"/>
  <c r="J142" i="2"/>
  <c r="J143" i="2"/>
  <c r="J144" i="2"/>
  <c r="J140" i="2"/>
  <c r="J133" i="2"/>
  <c r="J134" i="2"/>
  <c r="J135" i="2"/>
  <c r="J136" i="2"/>
  <c r="J137" i="2"/>
  <c r="J132" i="2"/>
  <c r="J120" i="2"/>
  <c r="J121" i="2"/>
  <c r="J122" i="2"/>
  <c r="J123" i="2"/>
  <c r="J124" i="2"/>
  <c r="J125" i="2"/>
  <c r="J126" i="2"/>
  <c r="J127" i="2"/>
  <c r="J119" i="2"/>
  <c r="J38" i="2"/>
  <c r="J39" i="2"/>
  <c r="J40" i="2"/>
  <c r="J41" i="2"/>
  <c r="J42" i="2"/>
  <c r="J43" i="2"/>
  <c r="J44" i="2"/>
  <c r="J45" i="2"/>
  <c r="J48" i="2"/>
  <c r="J49" i="2"/>
  <c r="J50" i="2"/>
  <c r="J51" i="2"/>
  <c r="J52" i="2"/>
  <c r="J56" i="2"/>
  <c r="J59" i="2"/>
  <c r="J60" i="2"/>
  <c r="J61" i="2"/>
  <c r="J62" i="2"/>
  <c r="J65" i="2"/>
  <c r="J66" i="2"/>
  <c r="J67" i="2"/>
  <c r="J68" i="2"/>
  <c r="J71" i="2"/>
  <c r="J72" i="2"/>
  <c r="J73" i="2"/>
  <c r="J74" i="2"/>
  <c r="J77" i="2"/>
  <c r="J78" i="2"/>
  <c r="J79" i="2"/>
  <c r="J80" i="2"/>
  <c r="J83" i="2"/>
  <c r="J84" i="2"/>
  <c r="J85" i="2"/>
  <c r="J86" i="2"/>
  <c r="J87" i="2"/>
  <c r="J88" i="2"/>
  <c r="J89" i="2"/>
  <c r="J90" i="2"/>
  <c r="J91" i="2"/>
  <c r="J92" i="2"/>
  <c r="J93" i="2"/>
  <c r="J94" i="2"/>
  <c r="J95" i="2"/>
  <c r="J96" i="2"/>
  <c r="J97" i="2"/>
  <c r="J98" i="2"/>
  <c r="J99" i="2"/>
  <c r="J100" i="2"/>
  <c r="J103" i="2"/>
  <c r="J104" i="2"/>
  <c r="J105" i="2"/>
  <c r="J106" i="2"/>
  <c r="J107" i="2"/>
  <c r="J108" i="2"/>
  <c r="J109" i="2"/>
  <c r="J110" i="2"/>
  <c r="J111" i="2"/>
  <c r="J112" i="2"/>
  <c r="J113" i="2"/>
  <c r="J114" i="2"/>
  <c r="J115" i="2"/>
  <c r="J6" i="2"/>
  <c r="J7" i="2"/>
  <c r="J8" i="2"/>
  <c r="J9" i="2"/>
  <c r="J10" i="2"/>
  <c r="J11" i="2"/>
  <c r="J12" i="2"/>
  <c r="J13" i="2"/>
  <c r="J14" i="2"/>
  <c r="J15" i="2"/>
  <c r="J16" i="2"/>
  <c r="J17" i="2"/>
  <c r="J18" i="2"/>
  <c r="J19" i="2"/>
  <c r="J20" i="2"/>
  <c r="J21" i="2"/>
  <c r="J22" i="2"/>
  <c r="J23" i="2"/>
  <c r="J24" i="2"/>
  <c r="J25" i="2"/>
  <c r="J26" i="2"/>
  <c r="J27" i="2"/>
  <c r="J28" i="2"/>
  <c r="J29" i="2"/>
  <c r="J290" i="2" l="1"/>
  <c r="J82" i="2"/>
  <c r="J162" i="2"/>
  <c r="J273" i="2"/>
  <c r="J191" i="2"/>
  <c r="J218" i="2"/>
  <c r="J233" i="2"/>
  <c r="J262" i="2"/>
  <c r="J4" i="2"/>
  <c r="J139" i="2"/>
  <c r="J187" i="2"/>
  <c r="J199" i="2"/>
  <c r="J167" i="2"/>
  <c r="J131" i="2"/>
  <c r="J284" i="2"/>
  <c r="J277" i="2" s="1"/>
  <c r="J257" i="2"/>
  <c r="J247" i="2"/>
  <c r="J209" i="2"/>
  <c r="J153" i="2"/>
  <c r="J146" i="2"/>
  <c r="J118" i="2"/>
  <c r="J102" i="2"/>
  <c r="J76" i="2"/>
  <c r="J58" i="2"/>
  <c r="J47" i="2"/>
  <c r="J37" i="2"/>
  <c r="J130" i="2" l="1"/>
  <c r="J186" i="2"/>
  <c r="J208" i="2"/>
  <c r="J36" i="2"/>
  <c r="J303" i="2" l="1"/>
  <c r="J304" i="2"/>
  <c r="J117" i="2"/>
  <c r="J3" i="2"/>
  <c r="J32" i="2"/>
  <c r="J31" i="2" s="1"/>
  <c r="J305" i="2" l="1"/>
</calcChain>
</file>

<file path=xl/sharedStrings.xml><?xml version="1.0" encoding="utf-8"?>
<sst xmlns="http://schemas.openxmlformats.org/spreadsheetml/2006/main" count="1010" uniqueCount="724">
  <si>
    <t>Capitol</t>
  </si>
  <si>
    <t>Concepto</t>
  </si>
  <si>
    <t>Medición</t>
  </si>
  <si>
    <t>UD</t>
  </si>
  <si>
    <t>Obra civil</t>
  </si>
  <si>
    <t>1.1</t>
  </si>
  <si>
    <t>Enderrocs i gestió de residus</t>
  </si>
  <si>
    <t>1.1.1</t>
  </si>
  <si>
    <t>P1D1-HA2O</t>
  </si>
  <si>
    <t>m3</t>
  </si>
  <si>
    <t>1.1.2</t>
  </si>
  <si>
    <t>P21Q1-HBND</t>
  </si>
  <si>
    <t>1.1.3</t>
  </si>
  <si>
    <t>P21GS-4RVE</t>
  </si>
  <si>
    <t>u</t>
  </si>
  <si>
    <t>1.1.4</t>
  </si>
  <si>
    <t>P21GS-4RVG</t>
  </si>
  <si>
    <t>1.1.5</t>
  </si>
  <si>
    <t>P21GS-4RV9</t>
  </si>
  <si>
    <t>1.1.6</t>
  </si>
  <si>
    <t>P21Q1-HBN9</t>
  </si>
  <si>
    <t>1.1.7</t>
  </si>
  <si>
    <t>P21Q1-HBN1</t>
  </si>
  <si>
    <t>1.1.8</t>
  </si>
  <si>
    <t>P21Q1-HBNE</t>
  </si>
  <si>
    <t>1.1.9</t>
  </si>
  <si>
    <t>P2140-4RRN</t>
  </si>
  <si>
    <t>1.1.10</t>
  </si>
  <si>
    <t>P2140-4RRL</t>
  </si>
  <si>
    <t>1.1.11</t>
  </si>
  <si>
    <t>P21Q1-HBNF</t>
  </si>
  <si>
    <t>m2</t>
  </si>
  <si>
    <t>1.1.12</t>
  </si>
  <si>
    <t>P21Z2-HGY0</t>
  </si>
  <si>
    <t>m</t>
  </si>
  <si>
    <t>1.1.13</t>
  </si>
  <si>
    <t>P214L-CRMU</t>
  </si>
  <si>
    <t>1.1.14</t>
  </si>
  <si>
    <t>P21Z2-4RXK</t>
  </si>
  <si>
    <t>1.1.15</t>
  </si>
  <si>
    <t>P21Z2-HGY9</t>
  </si>
  <si>
    <t>1.1.16</t>
  </si>
  <si>
    <t>P214T-4RQC</t>
  </si>
  <si>
    <t>1.1.17</t>
  </si>
  <si>
    <t>P214T-4RQI</t>
  </si>
  <si>
    <t>1.1.18</t>
  </si>
  <si>
    <t>P214I-AKZO</t>
  </si>
  <si>
    <t>1.1.19</t>
  </si>
  <si>
    <t>P2142-4RML</t>
  </si>
  <si>
    <t>1.1.20</t>
  </si>
  <si>
    <t>P2142-4RMM</t>
  </si>
  <si>
    <t>1.1.21</t>
  </si>
  <si>
    <t>P2142-4RMJ</t>
  </si>
  <si>
    <t>1.1.22</t>
  </si>
  <si>
    <t>P214I-AKZN</t>
  </si>
  <si>
    <t>1.1.23</t>
  </si>
  <si>
    <t>P214I-WHFN</t>
  </si>
  <si>
    <t>1.1.24</t>
  </si>
  <si>
    <t>P2R6-4I60</t>
  </si>
  <si>
    <t>1.1.25</t>
  </si>
  <si>
    <t>P2RA-EU5O</t>
  </si>
  <si>
    <t>1.2</t>
  </si>
  <si>
    <t>Estructura</t>
  </si>
  <si>
    <t>1.2.1</t>
  </si>
  <si>
    <t>Estintolament</t>
  </si>
  <si>
    <t>1.2.1.1</t>
  </si>
  <si>
    <t>P230-DAZ6</t>
  </si>
  <si>
    <t>1.2.1.2</t>
  </si>
  <si>
    <t>P214N-52TV</t>
  </si>
  <si>
    <t>P4LN-3G7A</t>
  </si>
  <si>
    <t>t</t>
  </si>
  <si>
    <t>P442-DG2C</t>
  </si>
  <si>
    <t>kg</t>
  </si>
  <si>
    <t>P442-DG2E</t>
  </si>
  <si>
    <t>P44D-608V</t>
  </si>
  <si>
    <t>P4Z0-61TH</t>
  </si>
  <si>
    <t>P7D0-5RJU</t>
  </si>
  <si>
    <t>1.2.2</t>
  </si>
  <si>
    <t>Suportació mampara</t>
  </si>
  <si>
    <t>1.2.2.1</t>
  </si>
  <si>
    <t>P442-DG2D</t>
  </si>
  <si>
    <t>1.2.2.2</t>
  </si>
  <si>
    <t>P7C31-W8FF</t>
  </si>
  <si>
    <t>1.2.2.3</t>
  </si>
  <si>
    <t>P4Z0-61TB</t>
  </si>
  <si>
    <t>1.2.2.4</t>
  </si>
  <si>
    <t>P4Z0-61TG</t>
  </si>
  <si>
    <t>1.2.2.5</t>
  </si>
  <si>
    <t>P4Z0-61TI</t>
  </si>
  <si>
    <t>1.3</t>
  </si>
  <si>
    <t>Paraments verticals</t>
  </si>
  <si>
    <t>1.3.1</t>
  </si>
  <si>
    <t>Façana</t>
  </si>
  <si>
    <t>1.3.1.1</t>
  </si>
  <si>
    <t>P61C0-45L2</t>
  </si>
  <si>
    <t>1.3.2</t>
  </si>
  <si>
    <t>Divisòries</t>
  </si>
  <si>
    <t>1.3.2.1</t>
  </si>
  <si>
    <t>P6126-58TH</t>
  </si>
  <si>
    <t>1.3.2.2</t>
  </si>
  <si>
    <t>P83EC-982T</t>
  </si>
  <si>
    <t>1.3.2.3</t>
  </si>
  <si>
    <t>PAM2-36TN</t>
  </si>
  <si>
    <t>1.3.2.4</t>
  </si>
  <si>
    <t>P654-8MDA</t>
  </si>
  <si>
    <t>1.3.3</t>
  </si>
  <si>
    <t>Revestiments</t>
  </si>
  <si>
    <t>1.3.3.1</t>
  </si>
  <si>
    <t>P811-3EKL</t>
  </si>
  <si>
    <t>1.3.3.2</t>
  </si>
  <si>
    <t>P822-3NXL</t>
  </si>
  <si>
    <t>1.3.3.3</t>
  </si>
  <si>
    <t>P815-3FM0</t>
  </si>
  <si>
    <t>1.3.3.4</t>
  </si>
  <si>
    <t>P89I-4V8X</t>
  </si>
  <si>
    <t>1.4</t>
  </si>
  <si>
    <t>Paviment</t>
  </si>
  <si>
    <t>1.4.1</t>
  </si>
  <si>
    <t>P9M3-8BVG</t>
  </si>
  <si>
    <t>1.4.2</t>
  </si>
  <si>
    <t>P9U6-6RZH</t>
  </si>
  <si>
    <t>1.4.3</t>
  </si>
  <si>
    <t>P9ZD-4ZED</t>
  </si>
  <si>
    <t>1.4.4</t>
  </si>
  <si>
    <t>P9U9-6Y48</t>
  </si>
  <si>
    <t>1.5</t>
  </si>
  <si>
    <t>Fals sostre</t>
  </si>
  <si>
    <t>1.5.1</t>
  </si>
  <si>
    <t>P543-6T2G</t>
  </si>
  <si>
    <t>1.5.2</t>
  </si>
  <si>
    <t>P843-A8HL</t>
  </si>
  <si>
    <t>1.5.3</t>
  </si>
  <si>
    <t>P84E-42R7</t>
  </si>
  <si>
    <t>1.5.4</t>
  </si>
  <si>
    <t>P84O-AHFD</t>
  </si>
  <si>
    <t>1.6</t>
  </si>
  <si>
    <t>Fusteries</t>
  </si>
  <si>
    <t>1.6.1</t>
  </si>
  <si>
    <t>P663-AJHT</t>
  </si>
  <si>
    <t>1.6.2</t>
  </si>
  <si>
    <t>PAP0-374T</t>
  </si>
  <si>
    <t>1.6.3</t>
  </si>
  <si>
    <t>PAY1-4XUK</t>
  </si>
  <si>
    <t>1.6.4</t>
  </si>
  <si>
    <t>PAQ7-AJAB</t>
  </si>
  <si>
    <t>1.6.5</t>
  </si>
  <si>
    <t>PAN5-7Z37</t>
  </si>
  <si>
    <t>1.6.6</t>
  </si>
  <si>
    <t>PAY0-50BJ</t>
  </si>
  <si>
    <t>1.6.7</t>
  </si>
  <si>
    <t>PAS2-5QO5</t>
  </si>
  <si>
    <t>1.6.8</t>
  </si>
  <si>
    <t>PAFF-5TUH</t>
  </si>
  <si>
    <t>1.6.9</t>
  </si>
  <si>
    <t>PAFF-5TUG</t>
  </si>
  <si>
    <t>1.6.10</t>
  </si>
  <si>
    <t>PAN5-7Z6D</t>
  </si>
  <si>
    <t>1.6.11</t>
  </si>
  <si>
    <t>PAY0-5080</t>
  </si>
  <si>
    <t>1.6.12</t>
  </si>
  <si>
    <t>PAS2-5QO2</t>
  </si>
  <si>
    <t>1.6.13</t>
  </si>
  <si>
    <t>PAZ1-HYP6</t>
  </si>
  <si>
    <t>1.6.14</t>
  </si>
  <si>
    <t>PAZ1-H9MP</t>
  </si>
  <si>
    <t>1.6.15</t>
  </si>
  <si>
    <t>PAW5-4WE3</t>
  </si>
  <si>
    <t>1.6.16</t>
  </si>
  <si>
    <t>PC1D-9Q5K</t>
  </si>
  <si>
    <t>1.6.17</t>
  </si>
  <si>
    <t>PAF8-7IF1</t>
  </si>
  <si>
    <t>1.6.18</t>
  </si>
  <si>
    <t>PAF8-7CH5</t>
  </si>
  <si>
    <t>1.7</t>
  </si>
  <si>
    <t>Mobiliari</t>
  </si>
  <si>
    <t>1.7.1</t>
  </si>
  <si>
    <t>EQ11U011</t>
  </si>
  <si>
    <t>Cadira amb rodes, base poliamida color negre amb respatller de reixeta negre, seient negre amb braços regulables 2D i rodes antiestàtiques, model STAY marca Actiu o equivalent. Inclòs subministrament, transport i muntatge. (P - 6)</t>
  </si>
  <si>
    <t>1.7.2</t>
  </si>
  <si>
    <t>EQ11U012</t>
  </si>
  <si>
    <t>Cadira de polipropilè de color negre, model WING marca Actiu o equivalent. Inclòs subministrament, transport i muntatge. (P - 7)</t>
  </si>
  <si>
    <t>1.7.3</t>
  </si>
  <si>
    <t>EQ11U013</t>
  </si>
  <si>
    <t>Tamboret de polipropilè de color blanc, amb raspatller blanc i alçada del seient 76cm model WHASS marca Actiu o equivalent. Inclòs subministrament, transport i muntatge. (P - 8)</t>
  </si>
  <si>
    <t>1.7.4</t>
  </si>
  <si>
    <t>EQ5AU012</t>
  </si>
  <si>
    <t>1.7.5</t>
  </si>
  <si>
    <t>1.7.6</t>
  </si>
  <si>
    <t>1.7.7</t>
  </si>
  <si>
    <t>EQ5AU031</t>
  </si>
  <si>
    <t>1.7.8</t>
  </si>
  <si>
    <t>EQ5AU019</t>
  </si>
  <si>
    <t>1.7.9</t>
  </si>
  <si>
    <t>PQ80-H9UU</t>
  </si>
  <si>
    <t>1.7.10</t>
  </si>
  <si>
    <t>PQ72-79KC</t>
  </si>
  <si>
    <t>1.7.11</t>
  </si>
  <si>
    <t>PQ55-HCHN</t>
  </si>
  <si>
    <t>1.7.12</t>
  </si>
  <si>
    <t>PQ54-430M</t>
  </si>
  <si>
    <t>1.7.13</t>
  </si>
  <si>
    <t>PQ51-5C5C</t>
  </si>
  <si>
    <t>PC16-5NMJ</t>
  </si>
  <si>
    <t>Instal·lacions</t>
  </si>
  <si>
    <t>2.1</t>
  </si>
  <si>
    <t>Sanejament</t>
  </si>
  <si>
    <t>2.1.1</t>
  </si>
  <si>
    <t>ED7FQ41A</t>
  </si>
  <si>
    <t>Connexió a xarxa existent de sanejament, inclòs tots els elements necessaris per deixar la instal·lació perfectament acabada (P - 4)</t>
  </si>
  <si>
    <t>2.1.2</t>
  </si>
  <si>
    <t>PD1A-F11K</t>
  </si>
  <si>
    <t>2.1.3</t>
  </si>
  <si>
    <t>PD1A-F121</t>
  </si>
  <si>
    <t>2.1.4</t>
  </si>
  <si>
    <t>PD1A-F122</t>
  </si>
  <si>
    <t>2.1.5</t>
  </si>
  <si>
    <t>PD7E-49B4</t>
  </si>
  <si>
    <t>2.1.6</t>
  </si>
  <si>
    <t>PD18-8D4O</t>
  </si>
  <si>
    <t>2.1.7</t>
  </si>
  <si>
    <t>ED7F0006</t>
  </si>
  <si>
    <t>Punt de connexió d'element a la xarxa de sanejament, inclosos tots els elements necessaris per la seva instal·lació, fixació i connexionat. Totalment muntat i en funcionament. (P - 3)</t>
  </si>
  <si>
    <t>2.1.8</t>
  </si>
  <si>
    <t>PJ3I-3EHM</t>
  </si>
  <si>
    <t>2.1.9</t>
  </si>
  <si>
    <t>PNH0-CMFG</t>
  </si>
  <si>
    <t>2.2</t>
  </si>
  <si>
    <t>Fontaneria</t>
  </si>
  <si>
    <t>2.2.1</t>
  </si>
  <si>
    <t>Aparells</t>
  </si>
  <si>
    <t>2.2.1.1</t>
  </si>
  <si>
    <t>Aigüera</t>
  </si>
  <si>
    <t>2.2.1.1.1</t>
  </si>
  <si>
    <t>PJ181-3DXD</t>
  </si>
  <si>
    <t>2.2.1.1.2</t>
  </si>
  <si>
    <t>PJ210-3YNZ</t>
  </si>
  <si>
    <t>2.2.1.1.3</t>
  </si>
  <si>
    <t>PJ2Z3-3ECL</t>
  </si>
  <si>
    <t>2.2.1.1.4</t>
  </si>
  <si>
    <t>PN38-EC7K</t>
  </si>
  <si>
    <t>2.2.1.1.5</t>
  </si>
  <si>
    <t>PN85-4IR3</t>
  </si>
  <si>
    <t>2.2.1.1.6</t>
  </si>
  <si>
    <t>PJ3F-3FQH</t>
  </si>
  <si>
    <t>2.2.1.2</t>
  </si>
  <si>
    <t>Rentamans</t>
  </si>
  <si>
    <t>2.2.1.2.1</t>
  </si>
  <si>
    <t>PJ117-3BPW</t>
  </si>
  <si>
    <t>2.2.1.2.2</t>
  </si>
  <si>
    <t>PJ21C-3SHK</t>
  </si>
  <si>
    <t>2.2.1.2.3</t>
  </si>
  <si>
    <t>2.2.1.2.4</t>
  </si>
  <si>
    <t>2.2.1.2.5</t>
  </si>
  <si>
    <t>PJ3D-3FKR</t>
  </si>
  <si>
    <t>2.2.1.3</t>
  </si>
  <si>
    <t>Inodor</t>
  </si>
  <si>
    <t>2.2.1.3.1</t>
  </si>
  <si>
    <t>PJ11C-3CWM</t>
  </si>
  <si>
    <t>2.2.1.3.2</t>
  </si>
  <si>
    <t>PJ244-3I3T</t>
  </si>
  <si>
    <t>2.2.1.3.3</t>
  </si>
  <si>
    <t>PJ215-3CS1</t>
  </si>
  <si>
    <t>2.2.1.3.4</t>
  </si>
  <si>
    <t>2.2.1.3.5</t>
  </si>
  <si>
    <t>2.2.2</t>
  </si>
  <si>
    <t>Distribució</t>
  </si>
  <si>
    <t>2.2.2.1</t>
  </si>
  <si>
    <t>PF56-U405</t>
  </si>
  <si>
    <t>2.2.2.2</t>
  </si>
  <si>
    <t>PF56-FJKD</t>
  </si>
  <si>
    <t>2.2.2.3</t>
  </si>
  <si>
    <t>PF56-FJKB</t>
  </si>
  <si>
    <t>2.2.2.4</t>
  </si>
  <si>
    <t>PFQ0-I3R2</t>
  </si>
  <si>
    <t>2.2.2.5</t>
  </si>
  <si>
    <t>PFQ0-HR5J</t>
  </si>
  <si>
    <t>2.2.2.6</t>
  </si>
  <si>
    <t>PG2N-EUJJ</t>
  </si>
  <si>
    <t>2.2.2.7</t>
  </si>
  <si>
    <t>2.2.3</t>
  </si>
  <si>
    <t>ACS</t>
  </si>
  <si>
    <t>2.2.3.1</t>
  </si>
  <si>
    <t>PF56-U406</t>
  </si>
  <si>
    <t>2.2.3.2</t>
  </si>
  <si>
    <t>2.2.3.3</t>
  </si>
  <si>
    <t>2.3</t>
  </si>
  <si>
    <t>Il·luminació</t>
  </si>
  <si>
    <t>2.3.1</t>
  </si>
  <si>
    <t>PG12-DHAS</t>
  </si>
  <si>
    <t>2.3.2</t>
  </si>
  <si>
    <t>PH23-I52E</t>
  </si>
  <si>
    <t>2.3.3</t>
  </si>
  <si>
    <t>PH23-I52F</t>
  </si>
  <si>
    <t>2.3.4</t>
  </si>
  <si>
    <t>PH23-I52G</t>
  </si>
  <si>
    <t>2.3.5</t>
  </si>
  <si>
    <t>PHWR-HCW7</t>
  </si>
  <si>
    <t>2.3.6</t>
  </si>
  <si>
    <t>PHWR-HCW8</t>
  </si>
  <si>
    <t>2.3.7</t>
  </si>
  <si>
    <t>PH21-AZQM</t>
  </si>
  <si>
    <t>2.3.8</t>
  </si>
  <si>
    <t>PH11-AZWO</t>
  </si>
  <si>
    <t>2.3.9</t>
  </si>
  <si>
    <t>PH13-BZCW</t>
  </si>
  <si>
    <t>2.3.10</t>
  </si>
  <si>
    <t>PG86-HD0O</t>
  </si>
  <si>
    <t>2.3.11</t>
  </si>
  <si>
    <t>PG6E-76TI</t>
  </si>
  <si>
    <t>2.3.12</t>
  </si>
  <si>
    <t>PG6E-76RG</t>
  </si>
  <si>
    <t>2.3.13</t>
  </si>
  <si>
    <t>PG6C-789Q</t>
  </si>
  <si>
    <t>2.3.14</t>
  </si>
  <si>
    <t>PG65-483R</t>
  </si>
  <si>
    <t>2.3.15</t>
  </si>
  <si>
    <t>PG6I-78FJ</t>
  </si>
  <si>
    <t>2.3.16</t>
  </si>
  <si>
    <t>PHV1-HC11</t>
  </si>
  <si>
    <t>2.3.17</t>
  </si>
  <si>
    <t>PH57-B3BR</t>
  </si>
  <si>
    <t>2.4</t>
  </si>
  <si>
    <t>Electricitat</t>
  </si>
  <si>
    <t>2.4.1</t>
  </si>
  <si>
    <t>Quadre elèctric</t>
  </si>
  <si>
    <t>2.4.1.1</t>
  </si>
  <si>
    <t>PG43-DHJ6</t>
  </si>
  <si>
    <t>2.4.1.2</t>
  </si>
  <si>
    <t>PG10-DB50</t>
  </si>
  <si>
    <t>2.4.2</t>
  </si>
  <si>
    <t>2.4.2.1</t>
  </si>
  <si>
    <t>PG33-E756</t>
  </si>
  <si>
    <t>2.4.2.2</t>
  </si>
  <si>
    <t>PG33-E757</t>
  </si>
  <si>
    <t>2.4.2.3</t>
  </si>
  <si>
    <t>PG33-E759</t>
  </si>
  <si>
    <t>2.4.2.4</t>
  </si>
  <si>
    <t>PG2N-EUH7</t>
  </si>
  <si>
    <t>2.4.2.5</t>
  </si>
  <si>
    <t>PG2H-4ER4</t>
  </si>
  <si>
    <t>2.4.3</t>
  </si>
  <si>
    <t>Mecanismes</t>
  </si>
  <si>
    <t>2.4.3.1</t>
  </si>
  <si>
    <t>PG6H-CUIW</t>
  </si>
  <si>
    <t>2.4.3.2</t>
  </si>
  <si>
    <t>PG6H-CUIX</t>
  </si>
  <si>
    <t>2.4.3.3</t>
  </si>
  <si>
    <t>PG6O-77QR</t>
  </si>
  <si>
    <t>2.4.3.4</t>
  </si>
  <si>
    <t>2.4.3.5</t>
  </si>
  <si>
    <t>2.4.3.6</t>
  </si>
  <si>
    <t>ED7F0003</t>
  </si>
  <si>
    <t>Punt de connexió de les màquines a la xarxa elèctrica inclòs tots els elements necessaris per la seva correcta instal·lació, fixació i connexionat. Totalment muntat i en funcionament.  (P - 1)</t>
  </si>
  <si>
    <t>2.4.3.7</t>
  </si>
  <si>
    <t>ED7F0005</t>
  </si>
  <si>
    <t>Sortida de fils, de superfície, per a conductors de fins a 4 mm2 de secció, amb tapa i caixa estanca, amb grau de protecció IP-55, preu alt, muntada superficialment (P - 2)</t>
  </si>
  <si>
    <t>2.5</t>
  </si>
  <si>
    <t>Climatització</t>
  </si>
  <si>
    <t>2.5.1</t>
  </si>
  <si>
    <t>Maquinària</t>
  </si>
  <si>
    <t>2.5.1.1</t>
  </si>
  <si>
    <t>KA1111E0</t>
  </si>
  <si>
    <t>2.5.1.2</t>
  </si>
  <si>
    <t>PEE0-CRJY</t>
  </si>
  <si>
    <t>2.5.1.3</t>
  </si>
  <si>
    <t>PEJ3-6SKO</t>
  </si>
  <si>
    <t>2.5.1.4</t>
  </si>
  <si>
    <t>PEJ3-6SKQ</t>
  </si>
  <si>
    <t>2.5.1.5</t>
  </si>
  <si>
    <t>P4Z0-61TC</t>
  </si>
  <si>
    <t>2.5.1.6</t>
  </si>
  <si>
    <t>PEU7-6RTX</t>
  </si>
  <si>
    <t>2.5.1.7</t>
  </si>
  <si>
    <t>PEU6-6STU</t>
  </si>
  <si>
    <t>2.5.2</t>
  </si>
  <si>
    <t>Circuit primari</t>
  </si>
  <si>
    <t>2.5.2.1</t>
  </si>
  <si>
    <t>PEU3-BH6I</t>
  </si>
  <si>
    <t>2.5.2.2</t>
  </si>
  <si>
    <t>EEMH6K23</t>
  </si>
  <si>
    <t>Punt de connexió a xarxa d'aigua existent inclòs vàlvula i tot el material necessari per la seva col·locació, instal·lació i posada en funcionament.
 (P - 5)</t>
  </si>
  <si>
    <t>2.5.2.3</t>
  </si>
  <si>
    <t>PJMA-HAH3</t>
  </si>
  <si>
    <t>2.5.2.4</t>
  </si>
  <si>
    <t>PEUE-6YQ5</t>
  </si>
  <si>
    <t>2.5.2.5</t>
  </si>
  <si>
    <t>PEVB-6PHU</t>
  </si>
  <si>
    <t>2.5.2.6</t>
  </si>
  <si>
    <t>PEVB-H959</t>
  </si>
  <si>
    <t>2.5.2.7</t>
  </si>
  <si>
    <t>PNF1-H9KH</t>
  </si>
  <si>
    <t>2.5.2.8</t>
  </si>
  <si>
    <t>PFM3-8G5R</t>
  </si>
  <si>
    <t>2.5.2.9</t>
  </si>
  <si>
    <t>PN39-EBTV</t>
  </si>
  <si>
    <t>2.5.2.10</t>
  </si>
  <si>
    <t>PEUC-51AU</t>
  </si>
  <si>
    <t>2.5.2.11</t>
  </si>
  <si>
    <t>PF1A-DV0H</t>
  </si>
  <si>
    <t>2.5.2.12</t>
  </si>
  <si>
    <t>PFQ0-I7CC</t>
  </si>
  <si>
    <t>2.5.2.13</t>
  </si>
  <si>
    <t>PFR0-3NLI</t>
  </si>
  <si>
    <t>2.5.3</t>
  </si>
  <si>
    <t>Circuit secundari</t>
  </si>
  <si>
    <t>2.5.3.1</t>
  </si>
  <si>
    <t>2.5.3.2</t>
  </si>
  <si>
    <t>PEV3-HAHV</t>
  </si>
  <si>
    <t>2.5.3.3</t>
  </si>
  <si>
    <t>2.5.3.4</t>
  </si>
  <si>
    <t>PF1A-DV0F</t>
  </si>
  <si>
    <t>2.5.3.5</t>
  </si>
  <si>
    <t>2.5.3.6</t>
  </si>
  <si>
    <t>2.5.3.7</t>
  </si>
  <si>
    <t>PN71-ED4A</t>
  </si>
  <si>
    <t>2.5.3.8</t>
  </si>
  <si>
    <t>PN71-ED4D</t>
  </si>
  <si>
    <t>2.5.3.9</t>
  </si>
  <si>
    <t>PN71-ED4F</t>
  </si>
  <si>
    <t>2.5.3.10</t>
  </si>
  <si>
    <t>PNC4-HFWK</t>
  </si>
  <si>
    <t>2.5.3.11</t>
  </si>
  <si>
    <t>PN71-ED61</t>
  </si>
  <si>
    <t>2.5.3.12</t>
  </si>
  <si>
    <t>2.5.4</t>
  </si>
  <si>
    <t>Distribució conductes</t>
  </si>
  <si>
    <t>PEKB-6YYR</t>
  </si>
  <si>
    <t>PE54-35DO</t>
  </si>
  <si>
    <t>PE63-6PFS</t>
  </si>
  <si>
    <t>PE41-38WL</t>
  </si>
  <si>
    <t>PEKB-6YXT</t>
  </si>
  <si>
    <t>PEK8-6SDY</t>
  </si>
  <si>
    <t>PEKK-38G7</t>
  </si>
  <si>
    <t>PEKK-38GW</t>
  </si>
  <si>
    <t>2.5.5</t>
  </si>
  <si>
    <t>Regulació</t>
  </si>
  <si>
    <t>2.5.5.1</t>
  </si>
  <si>
    <t>PEVC-369L</t>
  </si>
  <si>
    <t>2.5.5.2</t>
  </si>
  <si>
    <t>PEV1-H9WZ</t>
  </si>
  <si>
    <t>2.5.5.3</t>
  </si>
  <si>
    <t>2.6</t>
  </si>
  <si>
    <t>Ventilació</t>
  </si>
  <si>
    <t>2.6.1</t>
  </si>
  <si>
    <t>PE54-35DP</t>
  </si>
  <si>
    <t>2.6.2</t>
  </si>
  <si>
    <t>PE42-490G</t>
  </si>
  <si>
    <t>2.6.3</t>
  </si>
  <si>
    <t>2.6.4</t>
  </si>
  <si>
    <t>PEP7-8G6K</t>
  </si>
  <si>
    <t>2.6.5</t>
  </si>
  <si>
    <t>PEKK-38HD</t>
  </si>
  <si>
    <t>2.6.6</t>
  </si>
  <si>
    <t>PEKK-38HE</t>
  </si>
  <si>
    <t>2.6.7</t>
  </si>
  <si>
    <t>PE54-35DQ</t>
  </si>
  <si>
    <t>2.6.8</t>
  </si>
  <si>
    <t>PE42-491V</t>
  </si>
  <si>
    <t>2.6.9</t>
  </si>
  <si>
    <t>PEKK-38HF</t>
  </si>
  <si>
    <t>2.7</t>
  </si>
  <si>
    <t>Senyals dèbils</t>
  </si>
  <si>
    <t>2.7.1</t>
  </si>
  <si>
    <t>PP44-6640</t>
  </si>
  <si>
    <t>2.7.2</t>
  </si>
  <si>
    <t>2.8</t>
  </si>
  <si>
    <t>Contra incendis</t>
  </si>
  <si>
    <t>2.8.1</t>
  </si>
  <si>
    <t>Central</t>
  </si>
  <si>
    <t>2.8.1.1</t>
  </si>
  <si>
    <t>PM11-383X</t>
  </si>
  <si>
    <t>2.8.2</t>
  </si>
  <si>
    <t>Detecció</t>
  </si>
  <si>
    <t>2.8.2.1</t>
  </si>
  <si>
    <t>PM15-4ICP</t>
  </si>
  <si>
    <t>2.8.3</t>
  </si>
  <si>
    <t>Extinció manual</t>
  </si>
  <si>
    <t>2.8.3.1</t>
  </si>
  <si>
    <t>PM32-DZ3L</t>
  </si>
  <si>
    <t>2.8.3.2</t>
  </si>
  <si>
    <t>PM17-386W</t>
  </si>
  <si>
    <t>2.8.3.3</t>
  </si>
  <si>
    <t>PM18-3867</t>
  </si>
  <si>
    <t>2.8.3.4</t>
  </si>
  <si>
    <t>PMS0-6Z18</t>
  </si>
  <si>
    <t>2.8.4</t>
  </si>
  <si>
    <t>Evacuació</t>
  </si>
  <si>
    <t>2.8.4.1</t>
  </si>
  <si>
    <t>PMS0-6Z9O</t>
  </si>
  <si>
    <t>Estudi de seguretat i salut</t>
  </si>
  <si>
    <t>3.1</t>
  </si>
  <si>
    <t>XPAUU191</t>
  </si>
  <si>
    <t>Partida alçada corresponent a seguretat i salut, incloent totes les mesures de protecció individual i col·lectiva, senyalització, serveis de benestar, formació dels treballadors, vigilància de la salut, neteja i conservació, etc, necessaris per al desenvolupament de les obres en les correctes condicions de seguretat i salut per als treballadors, segons queda recollit en el corresponent estudi de seguretat i salut i en la normativa vigent
 (P - 0)</t>
  </si>
  <si>
    <t>Treballs complementaris</t>
  </si>
  <si>
    <t>4.1</t>
  </si>
  <si>
    <t>P125-657U</t>
  </si>
  <si>
    <t>h</t>
  </si>
  <si>
    <t>4.2</t>
  </si>
  <si>
    <t>XPAUU200</t>
  </si>
  <si>
    <t>Ajuts de paleta (P - 0)</t>
  </si>
  <si>
    <t>PA</t>
  </si>
  <si>
    <t>4.3</t>
  </si>
  <si>
    <t>XPAUU199</t>
  </si>
  <si>
    <t>Partida  alçada d'imprevistos a justificar en obra (P - 0)</t>
  </si>
  <si>
    <t>TOTAL</t>
  </si>
  <si>
    <t>Protecció d'equipament fix, no fràgil ni obra d'art amb vel de polietilè de 250 µm de gruix, Paper de bombolles, en rotlle, adherida amb Cinta adhesiva plàstica per a làmines de polietilè, protecció de post de fusta, inclòs desmuntatge (P - 15)</t>
  </si>
  <si>
    <t>Aplec de mobiliari, electrodomestics i elements amb mitjans manuals per a la seva reutilització, incloent embalatges  (P - 35)</t>
  </si>
  <si>
    <t>Precio/Ud
(sin IVA)</t>
  </si>
  <si>
    <t>Total máximo sin IVA</t>
  </si>
  <si>
    <t>Importe/Ud.
Ofertado 
(sin IVA)</t>
  </si>
  <si>
    <t>Arrencada d'aigüera, suport, aixetes, sifó, desguassos i desconnexió de les xarxes de subministrament i d'evacuació, amb mitjans manuals i càrrega manual de runa sobre camió o contenidor (P - 31)</t>
  </si>
  <si>
    <t>Arrencada de lavabo, suport, aixetes, sifó, desguassos i desconnexió de les xarxes de subministrament i d'evacuació, amb mitjans manuals i càrrega manual de runa sobre camió o contenidor (P - 32)</t>
  </si>
  <si>
    <t>Arrencada d'inodor, ancoratges, aixetes, mecanismes, desguassos i desconnexió de les xarxes de subministrament i d'evacuació, amb mitjans manuals i càrrega manual de runa sobre camió o contenidor (P - 30)</t>
  </si>
  <si>
    <t>Desmuntatge i desconnexió de campana amb mitjans manuals i càrrega manual sobre camió o contenidor (P - 34)</t>
  </si>
  <si>
    <t>Desmuntatge i desconnexió de cuina amb mitjans manuals i càrrega manual sobre camió o contenidor (P - 33)</t>
  </si>
  <si>
    <t>Desmuntatge de mobiliari i taulells, incloent-hi suportacions amb mitjans manuals i càrrega sobre camió o contenidor (P - 36)</t>
  </si>
  <si>
    <t>Arrencada de full i bastiment de porta interior amb mitjans manuals i càrrega manual sobre camió o contenidor (P - 17)</t>
  </si>
  <si>
    <t>Arrencada de full i bastiment de finestra amb mitjans manuals i càrrega manual sobre camió o contenidor (P - 16)</t>
  </si>
  <si>
    <t>Arrencada de mampara, amb mitjans manuals i càrrega manual de runa sobre camió o contenidor (P - 37)</t>
  </si>
  <si>
    <t>Tall horitzontal en sostre, de 35 cm de fondària, amb disc de carborúndum (P - 39)</t>
  </si>
  <si>
    <t>Enderroc complet de voladís, no transitable, tipus deck, amb mitjans manuals i càrrega manual sobre camió o contenidor (P - 24)</t>
  </si>
  <si>
    <t>Tall en paret d'obra ceràmica, de 6 a 8 cm de fondària, amb disc de carborúndum (P - 38)</t>
  </si>
  <si>
    <t>Tall en parament de façana, de 35 cm de fondària, amb disc de carborúndum (P - 40)</t>
  </si>
  <si>
    <t>Enderroc de paredó de ceràmica 10 cm de gruix, amb mitjans manuals i càrrega manual de runa sobre camió o contenidor (P - 26)</t>
  </si>
  <si>
    <t>Enderroc de paret de tancament de façana de 35 cm de gruix, a mà i amb martell trencador manual i càrrega manual de runa sobre camió o contenidor (P - 27)</t>
  </si>
  <si>
    <t>Desmuntatge de les diferents instal·lacions dels paraments verticals (climatització, electricitat, il·luminació, contra incendis, megafonia, senyals, dèbils, antenes, etcètera)  i càrrega sobre camió o contenidor (P - 22)</t>
  </si>
  <si>
    <t>Repicat d'enguixat, amb mitjans manuals i càrrega manual de runa sobre camió o contenidor (P - 19)</t>
  </si>
  <si>
    <t>Arrencada d'enrajolat en parament vertical, amb mitjans manuals i càrrega manual de runa sobre camió o contenidor (P - 20)</t>
  </si>
  <si>
    <t>Repicat d'arrebossat de morter de ciment, amb mitjans manuals i càrrega manual de runa sobre camió o contenidor (P - 18)</t>
  </si>
  <si>
    <t>Desmuntatge de les diferents instal·lacions del sostre (climatització, electricitat, il·luminació, contra incendis, megafonia, senyals, dèbils, etcètera)  i càrrega sobre camió o contenidor (P - 21)</t>
  </si>
  <si>
    <t>Enderroc de cel ras i entramat de suport, amb mitjans manuals i càrrega manual sobre camió o contenidor (P - 23)</t>
  </si>
  <si>
    <t>Càrrega amb mitjans manuals i transport de residus inerts o no especials a instal·lació autoritzada de gestió de residus, amb contenidor de 12 m3 de capacitat (P - 42)</t>
  </si>
  <si>
    <t>Disposició controlada en centre de selecció i transferència de residus barrejats no perillosos amb una densitat 0,17 t/m3, procedents de construcció o demolició, amb codi 17 09 04 segons la Llista Europea de Residus (P - 43)</t>
  </si>
  <si>
    <t>Treballs previs</t>
  </si>
  <si>
    <t>Desmuntatge, aplec i posterior muntatge d'unitat interior de climatització, amb mitjans manuals. Inclou el buidatge, tall, modificacions, emplenat i tot el material (canonades, cablatge, aïllament, etc.) i elements necessaris per al desplaçament i una correcta deixada en funcionament de tos els elements de la instal·lació. (P - 29)</t>
  </si>
  <si>
    <t>P21GD-I6US</t>
  </si>
  <si>
    <t>P21D3-HCLK</t>
  </si>
  <si>
    <t>Buidatge, tall, adaptacions i connexions de tub d'acer galvanitzat de la xarxa de BIE's existnt i posterior muntatge i emplenat de la nova xarxa amb les adaptacions pertinents. Muntat superficialment amb mitjans manuals igual que la xarxa existent. Inclou tot el material necessari (tub, pintat, etc.) per a una correcta instal·lació i deixada en funcionament de tos els elements. (P - 28)</t>
  </si>
  <si>
    <t>Apuntalament i estrebada a cel obert,  amb puntals metàl·lics i fusta, per a una protecció del 100% (P - 41)</t>
  </si>
  <si>
    <t>Enderroc de pilar de formigó armat, amb mitjans mecànics i càrrega manual i mecànica de runa sobre camió o contenidor (P - 25)</t>
  </si>
  <si>
    <t>Transport de bigues entre 100 i 150 km, amb camió trailer de 12 t de càrrega útil (P - 48)</t>
  </si>
  <si>
    <t>Acer S275JR segons UNE-EN 10025-2, per a bigues formades per peça simple, en perfils laminats en calent sèrie IPN, IPE, HEB, HEA, HEM i UPN, amb una capa d'imprimació antioxidant, col·locat a l'obra (P - 44)</t>
  </si>
  <si>
    <t>Acer S275JR segons UNE-EN 10025-2, per a bigues formades per peça simple, en perfils laminats en calent sèrie L, LD, T, rodó, quadrat, rectangular i planxa, amb una capa d'imprimació antioxidant, col·locat a l'obra mitjançant soldadura (P - 46)</t>
  </si>
  <si>
    <t>Acer S275JR segons UNE-EN 10025-2, per a platina en perfils laminats en calent, de 20 mm de gruix i 60 mm d'ample, amb pont d'unió epoxi , de dos components (P - 47)</t>
  </si>
  <si>
    <t>Pern passant d'acer de d 12 mm, amb femella i contrafemella d'acer inoxidable i 500 mm de llargària (P - 52)</t>
  </si>
  <si>
    <t>Aïllament de gruix 5 cm, amb morter ignífug de ciment i llana mineral de roca, de 250 kg/m3 de densitat, projectat sobre elements lineals per obtenir una resistència al foc de 90 minuts (P - 60)</t>
  </si>
  <si>
    <t>Acer S275JR segons UNE-EN 10025-2, per a bigues formades per peça simple, en perfils laminats en calent sèrie L, LD, T, rodó, quadrat, rectangular i planxa, amb una capa d'imprimació antioxidant, col·locat a l'obra (P - 45)</t>
  </si>
  <si>
    <t>Banda elàstica de poliuretà microcel·luar amb bones propietats acústiques de 25 mm de gruix. Tires de 1.500 mm de llarg i 100 mm d'ample. Càrrega màxima 0,18 kg/cm2. Pes 4,65 kg. Model Sylomer SR-18/25, marca A.M.C o equivalent. Inclou el tall i la corresponent adhesió a la superfície. Inclòs subministrament i instal·lació.
Àrea d'apliació:
Rang d´ús estàtic: Càrrega de compressió fins a 0.018 N/mm2 i fletxa aprox 7%
Rang de càrregues operatives: Càrrega de compressió fins a 0.028 N/mm2 i fletxa aprox 25%
Càrregues puntuals: Càrrega de compressió fins a 0.75 N/mm2  i fletxa aprox 80%
Propietats del material:
Factor de pèrdua mecànica (amortiment): n = 0.23 / DIN 53513* / Depèn de la freqüència càrrega i amplitud
Elasticitat al rebot: 45% / DIN 53573 / Tolerància ±10%
Compressió set: &lt; 5% / EN ISO 1856 / 50%,23ºC 70h, 30 min després de descarregar-lo
Mòdul a cisalla estàtic: 0.05 N/mm2 / DIN ISO 1827* / A la càrrega específica de 0.018 N/mm2
Mòdul a cisalla dinàmic: 0.12 N/mm2 / DIN ISO 1827* / A la càrrega específica de 0.018 N/mm2 a 10Hz
Coeficient de fregament(acer): µS= 0.5 / Getzner Werkstoffe / Sec
Coeficient de fregament (formigó): µB= 0.7 / Getzner Werkstoffe / Sec
Abrasió: 400 mm3 / DIN 53516 / Càrrega 2,5 N, superfície inferior
Temperatura operativa: -30 bis 70 °C / Accepta pics de temperatura superiors
Resistivitat al volum específic: &gt; 1012 O·cm / DIN IEC 93 / Sec
Conductivitat tèrmica: 0.05 W/(mK) / DIN 52612/1 
Comportament al foc: B2 B, C und D / DIN 4102 i EN ISO 11925-2 / Autoextingible (P - 59)</t>
  </si>
  <si>
    <t>Tac químic de diàmetre 10 mm sobre suport de fàbrica de formigó tipus HIT de HILTY HY 150 o equivalent amb tots els elements necessaris. Inclòs subministrament i instal·lació  (P - 49)</t>
  </si>
  <si>
    <t>Ancoratge amb tac acer inoxidable de 20 mm de diàmetre i 230 mm llargària, amb cargol, volandera i femella d'acer inoxidable provisional (P - 51)</t>
  </si>
  <si>
    <t>Desmuntatge de l'ancoratge amb tac acer inoxidable de 20 mm de diàmetre i 230 mm llargària, amb cargol, volandera i femella d'acer inoxidable provisional (P - 53)</t>
  </si>
  <si>
    <t>Paret de vidre emmotllat i premsat de 19x19x10 cm (pavés), amb cambra d'aire, incolor, setinat 2 cares amb acabat superficial llis, amb vores per a junts &gt;= 10 mm, col·locat amb morter de ciment 1:5 i rejuntat amb beurada (P - 56)</t>
  </si>
  <si>
    <t>1.2.2.6</t>
  </si>
  <si>
    <t>1.2.2.7</t>
  </si>
  <si>
    <t>1.2.2.8</t>
  </si>
  <si>
    <t>1.2.3</t>
  </si>
  <si>
    <t>1.2.3.1.</t>
  </si>
  <si>
    <t>Paret divisòria recolzada per a revestir de gruix 11,5 cm, de totxana de 240x115x100 mm, categoria I, LD, segons la norma UNE-EN 771-1, col·locat amb morter de ciment amb ciment pòrtland CEM I i sorra, amb additiu inclusor aire/plastificant i 200 kg/m3 de ciment, amb una proporció en volum 1:8 i 2,5 N/mm2 de resistència a compressió, elaborat a l'obra (P - 55)</t>
  </si>
  <si>
    <t>Extradossat de plaques de guix laminat format per estructura autoportant lliure reforçada en H amb perfileria de planxa d'acer galvanitzat, amb un gruix total de l'extradossat de 95 mm, muntants cada 400 mm de 70 mm d'amplaria i canals de 70 mm d'amplaria, amb 2 plaques estàndard (A) de 12,5 mm de gruix, fixades mecànicament i aïllament amb plaques de llana mineral de roca de densitat 46 a 55 kg/m3, de 60 mm de gruix, amb una conductivitat tèrmica &lt;= 0.036 W/(m·K) i resistència tèrmica &gt;= 1,667 m2·K/W (P - 64)</t>
  </si>
  <si>
    <t>Mampara constituïda per 2 vidres laminats de 6+6mm (66.1) silence amb butiral trasparent i una sèrie de perfils d'alumini lacat que conformen l'estructura. Amb un aïllament acústic Rw màx(dBA): 46. Sòcol inferior i acabament superior amb perfil d'alumini de dimensions 60 mm d'alçada i 80 mm d'amplada a terra i 35 mm d'alçada i 80 mm d'amplada al sostre, amb goma per a la seva perfecta insonorització.Model SUPRA STARLIGHT 2 vidres marca Desmon o equivalent.
Inclós el subministrament i col·locació.
Les característiques dels materials emprats són:
MODULACIÓ
-Gruix de la mampara: 81 mm.
PANELLS
- Estan constituïts per 2 vidres laminats de 6+6mm (66.1)
- Unió de vidres amb el perfil I, aquest pot ser també amb una banda adhesiva a les dues cares i de col·locació similar al perfil I.
- Els vidres són instal·lats s'aconsegueix a través de l'ús d'una goma transparent aconseguint d'aquesta manera estanquitat en el sistema Perfil-Vidre, que té les característiques següents:
Duresa Shore 15'' : Norma UNI 4916 / Valor 59.5 / Unitat 1
Pes específic: Norma ISO 1183 / Valor 1.186 / Unitat g/cc
Càrrega trencament: Norma ISO 527
Elongació de trencament: Norma ISO 527
PERFILS ANODITZAT
Mampara formada per una sèrie de perfils que conformen la seva estructura, emmarcada superior i inferiorment mitjançant perfils d'alumini que exerceixen funcions de sòcol, així com permetre la sustentació dels vidres.
La resta dels perfils el conformen els marcs de les parts de vidre i els marcs de portes, cantonades i remats o trobades amb altres paràmetres existents.
- Tractament previ de desgreixatge.
- Mitjançant processos químics i electrolítics, artificialment s'obtenen pel·lícules de alúmina (òxid protector de l'alumini: Al2O3), amb gruix de 25 a 30 micres. Al tractament de protecció o decoració del perfil disposem de colors plata, inox, etc.
Els controls realitzats sobre els perfils d'alumini responen a les normatives següents:
- UNE 38337 i UNE-38350 (Característiques químiques i mecàniques dels aliatges d'alumini)
AÏLLAMENT ACÚSTIC
La classificació mitjana de l'aïllament acústic segons el CTE
Mòdul: Envidriat   
E vidre (mm): 6+6 (66.1) 
Rw màx. (dBA): 46
El valor ponderat de la classificació mitjana d'aïllament acústic teòric
Mòdul: Envidriat   
E vidre (mm): 6+6 (66.1) 
Rw màx. (dBA): 41
Segons el CTE DB HR, els índexs de reducció acústica es determinaran mitjançant assaig al laboratori.
En presència de portes simples envidrades l'aïllament acústic podria estar penalitzat fins amb 10dB.
Els mòduls de vidre poden tenir una penalització per la deficiència en la instal·lació i insonorització dels elements constructius confrontants, la tolerància d'acceptació a obra segons el CTE és de fins a 3dB. (P - 77)</t>
  </si>
  <si>
    <t>Envà de plaques de guix laminat amb aïllament de plaques de llana de roca format per estructura doble normal amb perfileria de planxa d'acer galvanitzat, amb un gruix total de l'envà de 146 mm, muntants cada 400 mm de 48 mm d'amplària i canals de 48 mm d'amplària, 2 plaques tipus hidròfuga (H) a cada cara de 12,5 mm de gruix cada una, fixades mecànicament i aïllament de plaques de llana mineral de roca de resistència tèrmica &gt;= 1,081 m2·K/W (P - 57)</t>
  </si>
  <si>
    <t>Arrebossat reglejat sobre parament vertical interior, a 3,00 m d'alçària, com a màxim, amb morter de ciment 1:4, deixat de regle (P - 61)</t>
  </si>
  <si>
    <t>Enrajolat de parament vertical interior a una alçària &lt;= 3 m amb rajola de ceràmica premsada esmaltada brillant, rajola de valència, de forma rectangular o quadrada, de 16 a 25 peces/m2, preu alt, grup BIII (UNE-EN 14411), col·locades amb adhesiu cimentós tipus C1 segons norma UNE-EN 12004 i rejuntat amb beurada CG1 (UNE-EN 13888) (P - 63)</t>
  </si>
  <si>
    <t>Enguixat reglejat sobre parament vertical interior, a més de 3,00 m d'alçària, amb guix B1, acabat lliscat amb guix C6 segons la norma UNE-EN 13279-1 (P - 62)</t>
  </si>
  <si>
    <t>Pintat de parament vertical de guix amb pintura amb baix contingut de disolvents, plàstica per a interiors, de color blanc, amb una capa d'imprimació específica i dues capes d' acabat (P - 68)</t>
  </si>
  <si>
    <t>Paviment continu amb sistema autoanivellant amb malla de fibra de vidre, format per: 
-Preparació mecànica mitjançant sistema de dianovat amb diamants en sec per obrir porus a la superfície a fer.
-Sanejat i aspirat mecànic de tota la superfície per deixar-la neta.
-Masillat de juntes entre ratlles amb resines d'epoxi i espessidors.
-Aplicació d'una capa d'imprimació de resina d'epoxi bicomponent SIKAFLOOR 150 o equivalent, aplicada al corró i amb saturació d'àrid de quars natural 0,1-0,3.
-Col·locació de malla de fibra de vidre ARMATOP 100 o equivalent a tota la superfície.
-Aplicació de dues capes d'autonivellant de resina epoxi bicomponent SIKAFLOOR 264 COLOR o equivalent, aplicada a llana dentada i corró de pues i amb color RAL a escollir.
-Aplicació d'una capa de resina POLIURETÀ SIKAFLOOR 419W bicomponent o equivalent a rodet, amb color a escollir.
 (P - 69)</t>
  </si>
  <si>
    <t>Perfil metàl·lic d'acer inoxidable 1.4301 (AISI 304), d'alçària corresponent al paviment per a la realització del contorn de les arquetes (P - 70)</t>
  </si>
  <si>
    <t>Tapajunts de paviment, per a junt de 30 mm d'amplària mitjana, amb perfil de neoprè i suport d'alumini, col·locant prèviament el suport (P - 72)</t>
  </si>
  <si>
    <t>Sòcol de PVC, de 60 mm d'alçària, col·locat amb adhesiu (P - 71)</t>
  </si>
  <si>
    <t>Coberta deck amb placa prefabricada de 50 mm de gruix, formada per una planxa grecada d'acer galvanitzat de 0,6 mm de gruix, aïllament de poliuretà de densitat 40 kg/m3, impermeabilització amb una làmina bituminosa, inclosa l'estructura i les fixacions mecàniques (P - 54)</t>
  </si>
  <si>
    <t>Cel ras flotant de placa guix laminat, per aïllament acústic, amb subjecció al sostre amb amortidor antivibratori tipus molla-goma per a perfileria de sostre, amb carsassa metàl·lica tipus AKUSTIK-SYLOMER ST-30 per a una càrrega màxima admissible de 30 kg/m2, entramat ocult cada 40cm amb suspenció mitjançant vareta de suspensió, triple placa de guix laminat PLACO PHONIQUE i gruix 15 mm cada una, amb vora afinada (BA), segons la norma UNE-EN 520, les plaques es col·locaran trencant juntes i làmina betum modificat de 5,0 mm de gruix, de 10 kg/m2, autoadhesiva, per aïllament acústic tipus TECOUND SY 100 col·locada entre plaques, per aïllament acústic en el seu interior, i entre l'entramat metàl·lic placa de llana mineral de roca de 50 mm de gruix i de densitat 70 kg/m3.
 (P - 65)</t>
  </si>
  <si>
    <t>Cel ras de plaques de fibres vegetals, amb acabat de la cara vista de fibra vegetal llisa, de 60x120 cm i 25 mm de gruix, amb cantell recte (A) UNE-EN 13964, amb classe d'absorció acústica D segons UNE-EN-ISO 11654, muntat amb perfileria vista en un sentit acer galvanitzat sistema desmuntable, format per perfils principals amb omega 17x30x20mm 54 mm de base, col·locat cada 0.6 m, fixats al sostre mitjançant vareta de suspensió cada 1,2 m amb perfils secundaris intermitjos col·locats, per a una alçària de cel ras de 4 m com a màxim (P - 66)</t>
  </si>
  <si>
    <t>Registre per a cel ras de plaques de guix laminat format per portella de 50x50 cm2 amb marc d'alumini i triple placa de guix laminat PLACO PHONIQUE i gruix 15 mm amb làmina betum modificat de 5,0 mm de gruix, de 10 kg/m2, autoadhesiva, per aïllament acústic tipus TECOUND SY 100 col·locada entre plaques, tanca de pressió i dispositiu de retenció, col·locat amb perfileria d'acer galvanitzat
 (P - 67)</t>
  </si>
  <si>
    <t>Mòdul de porta de vidre d'una fulla batent emmarcada, mides estàndard 210x80cm, muntada sobre cèrcol d'alumini lacat ferratges de penjar en acer inoxidable, pom o maneta estàndard, penjat, aplomat, anivellat, per al seu funcionament correcte. Inclou tarja superior amb les mateixes característiques. Constituïda per 2 vidres laminats de 6+6mm (66.1) silence amb butiral trasparent i una sèrie de perfils d'alumini lacat que conformen l'estructura. Amb un aïllament acústic Rw màx(dBA): 46. Model SUPRA STARLIGHT 2 vidres marca Desmon o equivalent.
Inclós el subministrament i col·locació.
Les característiques dels materials emprats són:
MODULACIÓ
-Capacitat d'absorció de toleràncies en altura: ± 15mm.
-Gruix de la mampara: 81 mm.
PANELLS
- Estan constituïts per 2 vidres laminats de 6+6mm (66.1)
- Unió de vidres amb el perfil I, aquest pot ser també amb una banda adhesiva a les dues cares i de col·locació similar al perfil I.
- Els vidres són instal·lats s'aconsegueix a través de l'ús d'una goma transparent aconseguint d'aquesta manera estanquitat en el sistema Perfil-Vidre, que té les característiques següents:
Duresa Shore 15'' : Norma UNI 4916 / Valor 59.5 / Unitat 1
Pes específic: Norma ISO 1183 / Valor 1.186 / Unitat g/cc
Càrrega trencament: Norma ISO 527
Elongació de trencament: Norma ISO 527
PERFILS ANODITZAT
Mampara formada per una sèrie de perfils que conformen la seva estructura, emmarcada superior i inferiorment mitjançant perfils d'alumini que exerceixen funcions de sòcol, així com permetre la sustentació dels vidres.
La resta dels perfils el conformen els marcs de les parts de vidre i els marcs de portes, cantonades i remats o trobades amb altres paràmetres existents.
- Tractament previ de desgreixatge.
- Mitjançant processos químics i electrolítics, artificialment s'obtenen pel·lícules de alúmina (òxid protector de l'alumini: Al2O3), amb gruix de 25 a 30 micres. Al tractament de protecció o decoració del perfil disposem de colors plata, inox, etc.
Els controls realitzats sobre els perfils d'alumini responen a les normatives següents:
- UNE 38337 i UNE-38350 (Característiques químiques i mecàniques dels aliatges d'alumini)
AÏLLAMENT ACÚSTIC
La classificació mitjana de l'aïllament acústic segons el CTE
Mòdul: Envidriat   
E vidre (mm): 6+6 (66.1) 
Rw màx. (dBA): 46
El valor ponderat de la classificació mitjana d'aïllament acústic teòric
Mòdul: Envidriat   
E vidre (mm): 6+6 (66.1) 
Rw màx. (dBA): 41
Segons el CTE DB HR, els índexs de reducció acústica es determinaran mitjançant assaig al laboratori.
En presència de portes simples envidrades l'aïllament acústic podria estar penalitzat fins amb 10dB.
Els mòduls de vidre poden tenir una penalització per la deficiència en la instal·lació i insonorització dels elements constructius confrontants, la tolerància d'acceptació a obra segons el CTE és de fins a 3dB. (P - 58)</t>
  </si>
  <si>
    <t>Bastiment d'envà per a porta, de fulles batents, de fusta de pi roig per a pintar per a una llum de bastiment de 80 cm d'amplària i 210 cm d'alçària (P - 81)</t>
  </si>
  <si>
    <t>Col·locació de bastiment de 3/4, de fusta sense travesser inferior, en procés de formació de parets per a un buit d'obra d'amplària 1 a 1.5 m, com a màxim i 2 a 2.5 m d'alçària, com a màxim (P - 88)</t>
  </si>
  <si>
    <t>Fulla batent per a porta interior, de 40 mm de gruix, 80 cm d'amplària i 210 cm d'alçària, de cares llises de tauler de fusta de densitat mitjana de 8mm de gruix, estructura interior de fusta, amb acabat xapat melamina (P - 82)</t>
  </si>
  <si>
    <t>Bastiment de base per a porta, de tub d'acer galvanitzat de secció 60x20 mm2, per a un buit d'obra aproximat de 180x215 cm (P - 79)</t>
  </si>
  <si>
    <t>Col·locació de bastiment envà sense travesser inferior, en parets existents, per a un buit d'obra d'amplària 1.5 a 2 m i 2 a 2.5 m d'alçària, com a màxim, amb morter mixt de ciment pòrtland amb filler calcari 1:2:10 (P - 87)</t>
  </si>
  <si>
    <t>Porta tallafocs metàl·lica, EI2-C 120, de dues fulles batents, per a una llum de 180x205 cm, i espiell de diàmetre 50cm, preu alt, col·locada amb mecanisme antipànic per a porta d'evacuació, amb sistema d'accionament basculant, homologat segons UNE-EN 1125 (P - 84)</t>
  </si>
  <si>
    <t>Tancament exterior practicable amb trencament de pont tèrmic per a un buit d'obra aproximat de 110x210 cm, amb porta d'alumini lacat amb una fulla batent i perfils de preu alt, bastiment de base de tub d'acer galvanitzat i vidre laminar de seguretat 2 llunes, amb acabat de lluna incolora, de 6+6 mm de gruix, amb 2 butiral transparent, classe 1 (B) 1 segons UNE-EN 12600 (P - 77)</t>
  </si>
  <si>
    <t>Tancament exterior practicable amb trencament de pont tèrmic  per a un buit d'obra aproximat de 90x210 cm, amb porta d'alumini lacat amb una fulla batent i perfils de preu alt, bastiment de base de tub d'acer galvanitzat i vidre laminar de seguretat 2 llunes, amb acabat de lluna incolora, de 6+6 mm de gruix, amb 2 butiral transparent, classe 1 (B) 1 segons UNE-EN 12600 (P - 76)</t>
  </si>
  <si>
    <t>Bastiment de base per a porta, de tub d'acer galvanitzat de secció 60x20 mm2, per a un buit d'obra aproximat de 90x215 cm (P - 80)</t>
  </si>
  <si>
    <t>Col·locació de bastiment envà sense travesser inferior, en parets existents, per a un buit d'obra d'amplària 1 a 1.5 m i 2 a 2.5 m d'alçària, com a màxim, amb morter mixt de ciment pòrtland amb filler calcari 1:2:10 (P - 86)</t>
  </si>
  <si>
    <t>Porta tallafocs metàl·lica, EI2-C 120, una fulla batent, per a una llum de 90x205 cm, i espiell de diàmetre 50cm, preu alt, col·locada amb mecanisme antipànic per a porta d'evacuació, amb sistema d'accionament basculant, homologat segons UNE-EN 1125 (P - 83)</t>
  </si>
  <si>
    <t>Parell de tiradors d'acer inoxidable 316 sorrejat, de 30 mm de diàmetre i 40 cm de llargària col·locat sobre fulla batent de porta (P - 90)</t>
  </si>
  <si>
    <t>Moll tancaportes amb dispositiu de control format per braç hidràulic i retenidor per a portes de fulla batent. Inclòs subministrament i col·locació  (P - 89)</t>
  </si>
  <si>
    <t>Pany i clau per a muntar. Inclòs subministrament i instal·lació  (P - 85)</t>
  </si>
  <si>
    <t>Vidre aïllant de lluna incolora de 5+5 mm de gruix amb 1 butiral de color estàndard classe 2 (B) 2 segons UNE-EN 12600, cambra d'aire de 12 mm i lluna de 8+8 mm de gruix amb 2 butiral transparent de lluna incolora, classe 1 (B) 1 segons UNE-EN 12600, col·locat amb perfils conformats de neoprè sobre alumini o PVC (P - 92)</t>
  </si>
  <si>
    <t>Finestra d'alumini lacat blanc amb trencament de pont tèrmic, col·locada sobre bastiment de base, amb tres fulles oscilobatent i sis fulles fixes, per a un buit d'obra aproximat de 3.500x3.530 cm, elaborada amb perfils de preu superior. Model Soleal FY65 vista marca Technal o equivalent. Amb un aïllament acústic mínim de 42 dB, amb classificació mínima 4 de permeabilitat a l'aire segons UNE-EN 12207, classificació mínima 9A d'estanquitat a l'aigua segons UNE-EN 12208 i classificació mínima C5 de resistència al vent segons UNE-EN 12210, sense persiana. Inclou subministrament, bastiment i instal·lació de tots els elements. (P - 73)</t>
  </si>
  <si>
    <t>Finestra d'alumini lacat blanc amb trencament de pont tèrmic, col·locada sobre bastiment de base, amb una fulla oscilobatent, per a un buit d'obra 0,90 m x 0,54 m, elaborada amb perfils de preu superior. Model Soleal FY65 vista marca Technal o equivalnet. Amb un aïllament acústic mínim de 42 dB, classificació mínima 4 de permeabilitat a l'aire segons UNE-EN 12207, classificació mínima 9A d'estanquitat a l'aigua segons UNE-EN 12208 i classificació mínima C5 de resistència al vent segons UNE-EN 12210, sense persiana. Inclou subministrament, bastiment i instal·lació de tots els elements. (P - 74)</t>
  </si>
  <si>
    <t>Taula de 180x80 cms de color blanc amb estructura d'acer laminat en calent i taulell fenòlic de 13mm de gruix amb 2 forats passacables i faldó model VITAL PRO marca Actiu o equivalent. Inclou faldó, safata passa-cables i cuc pujacables. Inclòs subministrament, transport i muntatge de tots els elements. (P - 9)</t>
  </si>
  <si>
    <t>Taula regulable en alçada de 140x80 cms de color blanc amb estructura d'acer laminat en calent i taulell de melamina. Elevació mitjançant manivela amb opció elèctrica. Model MOBILITY marca Actiu o equivalent. Inclòs subministrament, transport i muntatge.  Inclòs subministrament, transport i muntatge de tots els elements. (P - 11)</t>
  </si>
  <si>
    <t>EQ5AU020</t>
  </si>
  <si>
    <t>Taula de reunions de 320x120cms amb estructura d'alumini i sobre laminat de color blanc de gruix model ARKITEK marca Actiu o equivalent. Inclòs subministrament, transport i muntatge. (P - 12)</t>
  </si>
  <si>
    <t>Armari de dimensions 100x42x185 cms. amb portes de color blanc. Model armari modular AR854 marca Actiu o equivalent  (P - 10)</t>
  </si>
  <si>
    <t>Campana extractora d'acer inoxidable, de 60 x 60 cm, equipada amb dos motors, interruptor parada/marxa, commutador de tres velocitats, filtres metàl·lics de tres peces, dues làmpades de 40 w, xemeneia telescòpica. Inclou subministrament i instal·lació. (P - 201)</t>
  </si>
  <si>
    <t>Mobiliari per a cuina lineal de 3,0 m de llargària, de DM lacat format per:
- 2 mòduls estàndard per a moble de cuina baix, de 600x600 mm i 700 mm d'alçària, amb porta de DM lacat, sobre peus regulables de PVC, amb tiradors, ferratge i sòcol, col·locat recolzat a terra i fixat a la paret
- 1 mòdul d'aigüera per a moble de cuina baix, de 600x600 mm i 700 mm d'alçària, amb porta de DM lacat, sobre peus regulables de PVC, amb tiradors, ferratge i sòcol, col·locat recolzat a terra i fixat a la paret
- 1 mòdul estàndard per a moble de cuina baix, de 600x600 mm i 700 mm d'alçària, amb 4 calaixos de DM lacat, sobre peus regulables de PVC, amb tiradors, ferratge i sòcol, col·locat recolzat a terra i fixat a la paret
- 1 mòdul de forn per a moble de cuina, de 600x600 mm i 600 mm d'alçària, sense frontal, amb ferratge i fixat a la paret
- 2 mòduls estàndard per a moble de cuina alt, de 600x600 mm i 950 mm d'alçària, amb porta de DM lacat, preu alt, amb tiradors, ferratges i regleta, col·locat fixat a la paret
- Prestatge per a moble de cuina alt de DM lacat, preu alt, amb ferratges i regleta, col·locat fixat a la paret amb laterals de DM lacat. 
Inclou subministrament, col·locació i material auxiliar.
 (P - 200)</t>
  </si>
  <si>
    <t>Esquadra de suport d'acer galvanitzat, de longitud 400 x 250mm i ample 25mm, gruix 4.5mm, amb 6 orificis de fixació. Inclòs subministrament i instal·lació (P - 199)</t>
  </si>
  <si>
    <t>Taulell / Frontal d'aglomerat de quars blanc (silestone), acabat polit, amb formació de cantell simple recte amb les vores lleugerament bisellades, en taulell i formació de cantell recte en copet de pedra natural, per a la trobada entre el taulell i el parament vertical, col·locat sobre suport mural o esquadres
 (P - 198)</t>
  </si>
  <si>
    <t>Formació de forat sobre taulell d'aglomerat de quars blanc (silestone), amb el cantell interior polit, de forma quadrada, circular o oval, per a encastar aparells sanitaris
 (P - 197)</t>
  </si>
  <si>
    <t>Mirall de lluna incolora de 3 mm de gruix, col·locat adherit sobre tauler de fusta (P - 91)</t>
  </si>
  <si>
    <t>Desguàs d'aparell sanitari amb tub de PVC-U de paret massissa, àrea d'aplicació B segons norma UNE-EN 1329-1, classe de reacció al foc B-s1, d0 segons norma UNE-EN 13501-1, de DN 32 mm, fins a baixant, caixa o clavegueró (P - 94)</t>
  </si>
  <si>
    <t>Desguàs d'aparell sanitari amb tub de PVC-U de paret massissa, àrea d'aplicació B segons norma UNE-EN 1329-1, classe de reacció al foc B-s1, d0 segons norma UNE-EN 13501-1, de DN 40 mm, fins a baixant, caixa o clavegueró (P - 95)</t>
  </si>
  <si>
    <t>Desguàs d'aparell sanitari amb tub de PVC-U de paret massissa, àrea d'aplicació B segons norma UNE-EN 1329-1, classe de reacció al foc B-s1, d0 segons norma UNE-EN 13501-1, de DN 50 mm, fins a baixant, caixa o clavegueró (P - 96)</t>
  </si>
  <si>
    <t>Clavegueró amb tub de PVC-U de paret massissa, àrea aplicació B segons norma UNE-EN 1329-1, de DN 110 mm, penjat al sostre (P - 97)</t>
  </si>
  <si>
    <t>Baixant de tub de PVC-U de paret massissa, àrea d'aplicació B segons norma UNE-EN 1329-1, de DN 32 mm, classe de reacció al foc B-s1, d0 segons norma UNE-EN 13501-1, incloses les peces especials i fixat mecànicament amb brides (P - 93)</t>
  </si>
  <si>
    <t>Sifó registrable per aparell de climatització, de PVC de diàmetre 32 mm, connectat a un ramal de PVC (P - 177)</t>
  </si>
  <si>
    <t>Kit bomba de condensats amb dipòsit per a fan coil  (P - 195)</t>
  </si>
  <si>
    <t>Aigüera de planxa d'acer inoxidable amb una pica, de 60 cm de llargària, acabat brillant i fins a 60 cm d'amplària, preu superior, encastada a un taulell de cuina (P - 169)</t>
  </si>
  <si>
    <t>Aixeta mescladora per a aigüera, muntada superficialment, de llautó cromat preu superior, amb broc giratori de fosa, amb dues entrades maniguets (P - 170)</t>
  </si>
  <si>
    <t>Maniguet flexible, de malla metàl·lica amb ànima interior sintètica, preu mitjà, amb dues unions roscades de 1/2´´ (P - 174)</t>
  </si>
  <si>
    <t>Vàlvula de bola manual amb rosca, de dues peces amb pas total, d'acer inoxidable 1.4408 (AISI 316), de diàmetre nominal 3/4, de 64 bar de PN i preu alt, muntada superficialment (P - 186)</t>
  </si>
  <si>
    <t>Vàlvula de retenció de clapeta, amb rosca, de 3/4´´ de diàmetre nominal, de 16 bar de pressió nominal, cos de llautó, clapeta de llautó i tancament de seient elàstic, muntada superficialment (P - 192)</t>
  </si>
  <si>
    <t>Sifó de botella per a aigüera d'una pica, de PVC, de diàmetre 40 mm, connectat a un ramal de PVC (P - 176)</t>
  </si>
  <si>
    <t>Lavabo mural de porcellana esmaltada, de 600x460mm, de color blanc ref A325242000 model Meridian marca Roca, col·locat amb suports murals, inclosos (P - 167)</t>
  </si>
  <si>
    <t>Sifó de botella per a lavabo, de llautó cromat de diàmetre 1´´1/4 amb enllaç de diàmetre 30 mm, connectat a la xarxa de petita evacuació (P - 175)</t>
  </si>
  <si>
    <t>Inodor de porcellana esmaltada, sortida horitzontal, inclou tasa, cisterna d'alimentació i tapa ref A342395000 ref A34139X000 ref A801B6000B model Victoria marca Roca o equivalent, col·locat amb fixacions murals i connectat a la xarxa d'evacuació (P - 168)</t>
  </si>
  <si>
    <t>Mecanisme per a cisternes de descàrrega total, automàtic, preu mitjà, fixat i connectat amb entrada d'1´´1/4 (P - 173)</t>
  </si>
  <si>
    <t>Aixeta de regulació per a inodor amb cisterna incorporada, mural, muntada superficialment, amb tub d'enllaç incorporat, de llautó cromat, preu superior, amb entrada de 1/2´´ (P - 171)</t>
  </si>
  <si>
    <t>Aixeta temporitzada per a lavabo, muntada superficialment sobre aparell sanitari, de llautó cromat, preu superior, amb entrada de 1/2''. ref 36 265 000 serie Euroeco Cosmopolitan T marca Grohe o equivalent, col·locada (P - 172)</t>
  </si>
  <si>
    <t>Connexió a xarxa de fontaneria existent, inclòs tots els elements necessaris per a la distribució, aïllaments, mecanismes i vàlvules (P - 131)</t>
  </si>
  <si>
    <t>Tub de coure R250 (semidur) de 18 mm de diàmetre nominal, d'1 mm de gruix, segons la norma UNE-EN 1057, soldat per capil·laritat, amb grau de dificultat mitjà i col·locat superficialment (P - 130)</t>
  </si>
  <si>
    <t>Tub de coure R250 (semidur) de 15 mm de diàmetre nominal, d'1 mm de gruix, segons la norma UNE-EN 1057, soldat per capil·laritat, amb grau de dificultat mitjà i col·locat superficialment (P - 129)</t>
  </si>
  <si>
    <t>Aïllament tèrmic d'escuma elastomèrica per a canonades que transporten fluids a temperatura entre -50°C i 105°C, per a tub de diàmetre exterior 18 mm, de 32 mm de gruix, classe de reacció al foc BL-s1, d0 segons norma UNE-EN 13501-1, amb un factor de resistència a la difusió del vapor d'aigua &gt;= 7000, col·locat superficialment amb grau de dificultat mitjà (P - 135)</t>
  </si>
  <si>
    <t>Aïllament tèrmic d'escuma elastomèrica per a canonades que transporten fluids a temperatura entre -50°C i 105°C, per a tub de diàmetre exterior 15 mm, de 32 mm de gruix, classe de reacció al foc BL-s1, d0 segons norma UNE-EN 13501-1, amb un factor de resistència a la difusió del vapor d'aigua &gt;= 7000, col·locat superficialment amb grau de dificultat mitjà (P - 134)</t>
  </si>
  <si>
    <t>Tub flexible corrugat de PVC, de 20 mm de diàmetre nominal, aïllant i no propagador de la flama, resistència a l'impacte d'1 J, resistència a compressió de 320 N i una rigidesa dielèctrica de 2000 V, muntat encastat (P - 143)</t>
  </si>
  <si>
    <t>Connexió a xarxa de fontaneria ACS existent, inclòs tots els elements necessaris per a la distribució, aïllaments, mecanismes i vàlvules (P - 132)</t>
  </si>
  <si>
    <t>Caixa de derivació quadrada de plàstic, de 70x70 mm, amb grau de protecció IP-40, muntada superficialment (P - 139)</t>
  </si>
  <si>
    <t>Lluminària encastada a sostre LED de 1'680 m de llargària de 5.592 lm de flux lluminós i 3000K de temperatura de color, regulable. Model FIL 45 REC 1680 9300 WW OPAL WH DALI marca LAMP o equivalent. Perfil fabricat amb extrusió d'alumini lacat en color blanc mate amb difusor de policarbonat prismàtic, amb temperatura de color blanc neutre i equip electrònic incorporat. Índex d'enlluernament &lt;19 (per a 4h, 8h 70/50/20). Amb un grau de protecció IP42, IK06. Classe d'aïllament I. Seguretat fotobiològica grup 0. Inclou anclatge a sostre empotrat. Inclòs subministrament i instal·lació. (P - 160)</t>
  </si>
  <si>
    <t>Lluminària encastada a sostre LED de 1'960 m de llargària de 6.524lm de flux lluminós i 3000K de temperatura de color, regulable. Model FIL 45 REC 1960 10850 WW OPAL WH DALI marca LAMP o equivalent. Perfil fabricat amb extrusió d'alumini lacat en color blanc mate amb difusor de policarbonat prismàtic, amb temperatura de color blanc neutre i equip electrònic incorporat. Índex d'enlluernament &lt;19 (per a 4h, 8h 70/50/20). Amb un grau de protecció IP42, IK06. Classe d'aïllament I. Seguretat fotobiològica grup 0. Inclou anclatge a sostre empotrat. Inclòs subministrament i instal·lació. (P - 161)</t>
  </si>
  <si>
    <t>Lluminària encastada a sostre LED de 2'240 m de llargària de 7.456lm de flux lluminós i 3000K de temperatura de color, regulable. Model FIL 45 REC 2240 5200 WW OPAL WH DALI marca LAMP o equivalent. Perfil fabricat amb extrusió d'alumini lacat en color blanc mate amb difusor de policarbonat prismàtic, amb temperatura de color blanc neutre i equip electrònic incorporat. Índex d'enlluernament &lt;19 (per a 4h, 8h 70/50/20). Amb un grau de protecció IP42, IK06. Classe d'aïllament I. Seguretat fotobiològica grup 0. Inclou anclatge a sostre empotrat. Inclòs subministrament i instal·lació. (P - 162)</t>
  </si>
  <si>
    <t>Accessori per a estructura tipus fixació per a unió intermèdia de sistema de il·luminació encastat o suspès en línia contínua. Model FIL 45 ACC. INTM JOINT de la marca LAMP o equivalent. Inclòs subministrament i instal·lació. (P - 165)</t>
  </si>
  <si>
    <t>Accessori per a estructura tipus tapa final. Fabricat a injecció d'alumini lacat color gris setinat. Model FIL 120 ACC. ELS SEUS END COVER GR. marca LAMP o equivalent. Inclòs subministrament i instal·lació. (P - 166)</t>
  </si>
  <si>
    <t>Llum decoratiu encastable tipus downlight amb leds, de forma circular de diàmete 165mm, 13 W de potència, eficàcia lluminosa de 77 lm/W, amb equip elèctric no regulable, aïllament classe II, cos d'alumini i coberta de policarbonat i grau de protecció IP44. Referència DN135B LED10S/830 PSU II WH, model CoreLine SlimDownlight marca Philips o equivalent. Inclòs subministrament i instal·lació. (P - 159)</t>
  </si>
  <si>
    <t>Tira LED flexible de 220V, IP67, 15W/m de potència. model B1535-BF marca B-Led o equivalent, per encastar a perfil d'alumini per tira LED per encastar amb carril, difusor opal i tapes als extrems, model PXG-205 marca B-Led o equivalent. Inclòs subministrament i instal·lació. (P - 157)</t>
  </si>
  <si>
    <t>Llumenera decorativa modular d'alumini, de 665mm de longitud, de 15 W de potència de la llumenera, 1.800 lm de flux lluminós, protecció IP65, no regulable, per a muntar superficialment model Coreline estanca G2 marca Philips o equivalent (P - 158)</t>
  </si>
  <si>
    <t>Subministrament i col·locació de detector de presència amb activació per infraroig i rearme mitjançant so, amb un abast màxim de 6 metres, amb un angle de detecció de 90º, amb sistema de connexionat a tres fils, amb sortida per relé una potència màxima de 1000 VA, amb una tensió de funcionament de 220 v / 50hz, amb un temps temporitzat regulable entre 4 segons i 9 minuts, model Luxomat M+S-3H, ref 0770080 de la marca Temper o equivalent. Inclòs caixa d'encastar, marc, i accessoris. totalment instal·lat i en funcionament (P - 156)</t>
  </si>
  <si>
    <t>Interruptor, de tipus modular d'1 mòdul estret, unipolar (1P), 16 A/250 V, amb tecla i làmpada pilot, preu mitjà, muntat sobre bastidor o caixa (P - 151)</t>
  </si>
  <si>
    <t>Commutador de creuament, de tipus modular d'1 mòdul estret, unipolar (1P), 10 A/250 V, amb tecla, preu alt, muntat sobre bastidor o caixa (P - 150)</t>
  </si>
  <si>
    <t>Regulador-interruptor amb commandament giratori, de tipus universal, per a càrregues resistives de fins a 1000 W de potència i 230 V de tensió d'alimentació, amb tapa, preu econòmic, encastat (P - 149)</t>
  </si>
  <si>
    <t>Caixa de mecanismes, per a un element, preu alt, encastada (P - 148)</t>
  </si>
  <si>
    <t>Marc per a l'adaptació de mecanismes modulars a caixa rectangular, d'1 mòdul, amb bastidor per a caixa rectangular, preu alt, col·locat (P - 154)</t>
  </si>
  <si>
    <t>Controlador DALI per a regulació i control de 2 grups de llums, amb alimentació i sortida de bus, per a col.locar en carril DIN, muntat i connectat (P - 164)</t>
  </si>
  <si>
    <t>Llum d'emergència amb làmpada led i autonomia de 1h i 400 lúmenes model Hydra G p8, marca Daisalux o equivalent  (P - 163)</t>
  </si>
  <si>
    <t>Trasllat d'instal·lació elèctrica existent, muntada superficialment. Inclòs tots els elements necessaris per la seva correcta instal·lació. (P - 147)</t>
  </si>
  <si>
    <t>Quadre elèctric amb reglater i bornes per al trasllat del quadre elèctric existent. Inclou armari metàl·lic de 600x400mm, fixat a paret i instal·lació de tots els elements per a un correcte funcionament. (P - 138)</t>
  </si>
  <si>
    <t>PG2G-AZL9</t>
  </si>
  <si>
    <t>Cable amb conductor de coure de tensió assignada0,6/1 kV, de designació RZ1-K (AS), construcció segons norma UNE 21123-4, tripolar, de secció 3x2,5 mm2, amb coberta del cable de poliolefines, classe de reacció al foc Cca-s1b, d1, a1 segons la norma UNE-EN 50575 amb baixa emissió fums, col·locat en tub (P - 144)</t>
  </si>
  <si>
    <t>Cable amb conductor de coure de tensió assignada0,6/1 kV, de designació RZ1-K (AS), construcció segons norma UNE 21123-4, tripolar, de secció 3x4 mm2, amb coberta del cable de poliolefines, classe de reacció al foc Cca-s1b, d1, a1 segons la norma UNE-EN 50575 amb baixa emissió fums, col·locat en tub (P - 145)</t>
  </si>
  <si>
    <t>Cable amb conductor de coure de tensió assignada0,6/1 kV, de designació RZ1-K (AS), construcció segons norma UNE 21123-4, tripolar, de secció 3x6 mm2, amb coberta del cable de poliolefines, classe de reacció al foc Cca-s1b, d1, a1 segons la norma UNE-EN 50575 amb baixa emissió fums, col·locat en tub (P - 146)</t>
  </si>
  <si>
    <t>Tub flexible corrugat de PVC, de 20 mm de diàmetre nominal, aïllant i no propagador de la flama, resistència a l'impacte d'1 J, resistència a compressió de 320 N i una rigidesa dielèctrica de 2000 V, muntat encastat (P - 142)</t>
  </si>
  <si>
    <t>Safata aïllant de PVC, perforada, de 60x200 mm, amb 2 compartiments i amb coberta, resistència a la penetració d'objectes sòlids IP2X, protecció mecànica contra impactes IK10, no propagador de la flama, de temperatura de servei de -25ºC a 60°C, d'acord amb la norma UNE-EN 50085-2-1, muntada suspesa (P - 141)</t>
  </si>
  <si>
    <t>Minicanal de PVC (passacables), de 20x30 mm, d'1 tapa, amb 2 compartiments, amb sistema de fixació mecànica, resistència a la penetració d'objectes sòlids IP4X, protecció mecànica contra impactes IK07, no propagador de la flama, obertura de la tapa amb eina especial, d'acord amb la norma UNE-EN 50085-2-1, mu</t>
  </si>
  <si>
    <t>2.4.2.6</t>
  </si>
  <si>
    <t>Subministrament i col·locació de conjunt d'encastar amb tapa, amb dotze preses de corrent bipolar tipus ´´Schuko´´ i quatre preses RJ45 categoria 6A. Inclòs caixa d'encastar, mecanismes color antracita, suports, plaques, adaptadors per a caixes universals, cablejat i accessoris, marca Simon, model 44 Aqua o similar. Totalment muntat i connexionat.  (P - 152)</t>
  </si>
  <si>
    <t>Subministrament i col·locació de conjunt d'encastar amb tapa, amb quatre preses de corrent bipolar tipus ´´Schuko´´ i dues preses RJ45 categoria 6A. Inclòs caixa d'encastar, mecanismes color antracita, suports, plaques, adaptadors per a caixes universals, cablejat i accessoris, marca Simon, model 44 Aqua o similar. Totalment muntat i connexionat.  (P - 153)</t>
  </si>
  <si>
    <t>Presa de corrent de tipus modular d'1 mòdul estret, bipolar (2P), 16 A 250 V, amb tapa, preu superior, muntada sobre caixa o bastidor (P - 155)</t>
  </si>
  <si>
    <t>Formació de bancada per unitat de ventilació composada per:
-Làmina de neoprè de 15 mm de gruix per a recolzaments estructurals elàstics, col·locada sense adherir,
-Formigó, per a bancades, HA-25/P/10/IIa, de consistència plàstica i grandària màxima del granulat 10 mm, abocat amb cubilot
-Armadura per a bancades AP500 SD amb malla electrosoldada de barres corrugades d'acer ME 15x15 cm D:6-6 mm 6x2,2 m B500SD UNE-EN 10080
-Amortidor  metàl·lic per a equip de climatització de 200 kg de càrrega útil, amb els elements necessaris per la seva col·locació,instal·lació i posada en funcionament (P - 13)</t>
  </si>
  <si>
    <t>Bomba de calor aerotèrmica monobloc aire/aigua tipus inverter, per a calefacció i refrigeració, de 240 V de tensió d'alimentació, de 10 kW de potència calorífica i 8 kW de potència frogirífica, inclou grup hidrònic model 30AWH 10R marca Carrier o equivalentc. Refrigerant R32 amb baux PCA, baix impacte mediambiental. Impost IGFEI inclòs. Inclou la instal·lació i col·locació de silent-blocks.
Inclòs subministrament, instal·lació i posada un marxa.
 (P - 105)</t>
  </si>
  <si>
    <t>Fan-coil del tipus conductes horitzontal amb ventilador centrífug, per a treballar en sistemes de distribució d'aigua de 2 tubs, de 3,13kW de potència frigorífica i 3,23kW de potència calorífica, amb alimentació monofàsica de 230 V. Model VED230 marca Airlan o equivalent amb certificació Eurovent sèrie VED, construït en xapa zincada de 0,7mm de gruix per a instal·lacions ocultes conduïdes que requereixin una pressió disponible de 80 –90 Pa, amb una o 2 bateries d'intercanvi tèrmic realitzades en tub de coure i aleta contínua d'alumini fixada per expansió mecànica dels tubs, dissenyada per a una pèrdua de càrrega al costat aigua no superior a 20 kPa per a condicions nominals. Col·lectors amb preses roscades femella fixats al marc per evitar trencaments durant la connexió a xarxa de distribució, vàlvula de purgat i de drenatge. Tren de ventilació amb ventiladors centrífugs de doble aspiració amb rodet termoplàstic de pales endavant per obtenir un molt baix nivell sonor. Motor elèctric de 5 velocitats amb condensador permanent, protegit contra sobrecàrregues, acoblat directament al ventilador i muntat sobre suports elàstics, connectat fins a caixa de connexions amb grau de protecció IP20, situada al lateral del fan coil. Filtre d'aire classe Coarse de marc metàl·lic amb el seu portafiltres registrable i safates de condensats de material termoplàstic. Inclòs subministrament, instal·lació i posada en funcionament. (P - 106)</t>
  </si>
  <si>
    <t>Fan-coil del tipus conductes horitzontal amb ventilador centrífug, per a treballar en sistemes de distribució d'aigua de 2 tubs, de 4,42kW de potència frigorífica i 4,65kW de potència calorífica, amb alimentació monofàsica de 230 V. Model VED330 marca Airlan o equivalent amb certificació Eurovent sèrie VED, construït en xapa zincada de 0,7mm de gruix per a instal·lacions ocultes conduïdes que requereixin una pressió disponible de 80 –90 Pa, amb una o 2 bateries d'intercanvi tèrmic realitzades en tub de coure i aleta contínua d'alumini fixada per expansió mecànica dels tubs, dissenyada per a una pèrdua de càrrega al costat aigua no superior a 20 kPa per a condicions nominals. Col·lectors amb preses roscades femella fixats al marc per evitar trencaments durant la connexió a xarxa de distribució, vàlvula de purgat i de drenatge. Tren de ventilació amb ventiladors centrífugs de doble aspiració amb rodet termoplàstic de pales endavant per obtenir un molt baix nivell sonor. Motor elèctric de 5 velocitats amb condensador permanent, protegit contra sobrecàrregues, acoblat directament al ventilador i muntat sobre suports elàstics, connectat fins a caixa de connexions amb grau de protecció IP20, situada al lateral del fan coil. Filtre d'aire classe Coarse de marc metàl·lic amb el seu portafiltres registrable i safates de condensats de material termoplàstic. Inclòs subministrament, instal·lació i posada en funcionament. (P - 107)</t>
  </si>
  <si>
    <t>Amortidors de moll (silent-block). Suports antivibratoris metàl·lics fixats al sostre. Model TM-75 marca Soler Palau o equivalent. Inclòs subministrament i instal·lació. (P - 50)</t>
  </si>
  <si>
    <t>Dipòsit d'inercia d'acer inoxidable 1.4401 (AISI 316) amb aïllament tèrmic d'escuma de poliuretà i revestiment exterior d'alumini, de 50 l de capacitat, de purga d'aire amb connexions de rosca 1 1/2´´, de pressió màxima de servei 6 bar i 95°C de temperatura màxima, col·locat en posició vertical amb fixacions murals i connectat (P - 119)</t>
  </si>
  <si>
    <t>Dipòsit d'expansió de 18 l de capacitat, de planxa d'acer i membrana elàstica, de pressió màxima 10 bar, amb connexió de 3/4´´, col·locat roscat (P - 118)</t>
  </si>
  <si>
    <t>Subministrament i col·locació de col·lector per a circuit d'aigua freda o calenta per climatització, amb acer negre de 1 1/4´´, connexió a vas d'expansió i a manòmetre. Inclòs aïllament i planxa d'alumini pel seu total recobriment i suports. Totalment instal·lat i connexionat als diferents circuits. Inclòs proves d'estanqueïtat.  (P - 117)</t>
  </si>
  <si>
    <t>Manòmetre de glicerina per a una pressió de 0 a 10 bar, d'esfera de 63 mm i rosca d'1/4' de D, col·locat roscat (P - 178)</t>
  </si>
  <si>
    <t>Termòmetre bimetàl·lic, amb beina de 1/2´´ de diàmetre, d'esfera de 80 mm, de &lt;= 80°C, col·locat roscat (P - 121)</t>
  </si>
  <si>
    <t>Sonda de temperatura en canonada amb beina, amb accessoris de muntatge, muntada i connectada (P - 124)</t>
  </si>
  <si>
    <t>Interruptor de cabal per a líquid, amb accessoris de muntatge, muntat i connectat (P - 125)</t>
  </si>
  <si>
    <t>Vàlvula de buidat d'1'' 1/4 de diàmetre nominal, de PN 16 bar, de preu alt i muntada roscada (P - 194)</t>
  </si>
  <si>
    <t>Maniguet antivibratori d'EPDM amb brides, de diàmetre nomimal 32 mm, cos de cautxú EPDM reforçat amb niló, brides d'acer galvanitzat, pressió màxima 10 bar, temperatura màxima 105 °C, embridat (P - 133)</t>
  </si>
  <si>
    <t>Vàlvula de bola segons norma UNE-EN 13709, manual, amb brides, de 2 vies, de 32 mm de diàmetre nominal, de 40 bar de pressió nominal, cos de dues peces d'acer al carboni 1.0619 (A216 WCB), bola d'acer inoxidable 1.4301 (AISI 304), eix d'acer inoxidable 1.4301 (AISI 304), seient de tefló PTFE, accionament per palanca, muntada superficialment (P - 187)</t>
  </si>
  <si>
    <t>Purgador automàtic d'aire, de llautó, per flotador, de posició vertical i vàlvula d'obturació incorporada, amb rosca de 3/8´´ de diàmetre, roscat (P - 120)</t>
  </si>
  <si>
    <t>Tub d'acer negre sense soldadura, fabricat amb acer S195 T, d'1´´1/4 de mida de rosca (diàmetre exterior especificat=42,4 mm i DN=32 mm), sèrie H segons UNE-EN 10255, soldat, amb grau de dificultat mitjà i col·locat superficialment (P - 128)</t>
  </si>
  <si>
    <t>Aïllament tèrmic d'escuma elastomèrica per a canonades que transporten fluids a temperatura entre -50°C i 105°C, per a tub de diàmetre exterior 42 mm, de 32 mm de gruix, classe de reacció al foc BL-s1, d0 segons norma UNE-EN 13501-1, amb un factor de resistència a la difusió del vapor d'aigua &gt;= 7000, col·locat superficialment amb grau de dificultat mitjà (P - 136)</t>
  </si>
  <si>
    <t>Recobriment d'aïllaments tèrmics de canonades d'alumini, de 130 mm de diàmetre, de 0,6 mm de gruix, amb grau de dificultat mitjà i col·locat superficialment (P - 137)</t>
  </si>
  <si>
    <t>Comptador de calories de tipus hidrodinàmic, sense peces mòbils, per a un cabal nominal d'1,7 m3/h i una pressió nominal de 16 bar, de 1 1/4´´ mm de diàmetre nominal, ràcords inclosos d'1/2'', per a una temperatura màxima del fluid de 90°C en funcionament continu, amb sonda de temperatura de baix consum i llarga durada i capçal electrònic mesurador amb memòria EEPROM amb capacitat per a emmagatzemar les lectures dels últims 12 mesos, bateria de liti i sortida d'impulsos per a energia i entrada d'impulsos per a comptador auxiliar, muntat entre tubs en posició vertical u horitzontal i amb totes les connexions fetes (P - 123)</t>
  </si>
  <si>
    <t>Tub d'acer negre sense soldadura, fabricat amb acer S195 T, de 3/4´´ de mida de rosca (diàmetre exterior especificat=26,9 mm i DN=20 mm), sèrie H segons UNE-EN 10255, soldat, amb grau de dificultat mitjà i col·locat superficialment (P - 127)</t>
  </si>
  <si>
    <t>Subministrament i muntatge de kit de fancoil amb aïllament, vàlvula de control i d'equilibrat independent de la pressió, model AB-QM 4.0 FLEXO DN15, marca Danfoss o equivalent, de diàmetre DN15 i per a un cabal màxim de 650 l / h, amb preses de mesura de cabal en vàlvula i d'altura manométric entre impulsió i retorn, per a sistemes tancats de refrigeració i calefacció amb connexió vàlvula rosca interior 1/2 ´´, conté bypass per a manteniment, amb filtre desmuntable i rentable, accessible amb aïllament, vàlvules de bola amb claus de tall accessibles amb aïllament en entrada, by-pass i sortida
Comprèn tots els treballs, materials i mitjans auxiliars necessaris per deixar la unitat completa, totalment instal·lada, provada i en perfecte estat de funcionament, segons Plànols i altres Documents de Projecte, indicacions de la D.F. i normativa vigent. (P - 188)</t>
  </si>
  <si>
    <t>Aïllament EPP, model AB-QM 4.0 FLEXO 80 Aislamiento DN15 marca Danfoss o equivalent, per evita pèrdues de calor del conjunt. Amb l'aïllament muntat, encara és possible veure i accedir a la configuració del cabal de disseny de la vàlvula PICV, drenar la unitat Fan Coil i mesurar cabals i pressions. Es poden utilitzar tots els actuadors estàndard.
Inclòs subministrament i col·locació.  (P - 190)</t>
  </si>
  <si>
    <t>Vàlvula d'equilibrat dinàmic de llautó, 1 1/4 ´´ de diàmetre nominal i un cabal de 1.91 a 4.4 m3/h, col·locada model ABQM marca Danfoss o equivalent (P - 193)</t>
  </si>
  <si>
    <t>Vàlvula de by pass, de diàmetre nominal  1 1/4´´, amb un diferencial màxim regulable entre 0,1-1,2 bar, de llautó, i muntada superficialment model AVDA marca DANFOSS. Inclou tots els elements necessaris per la seva col·locació, instal·lació i posada en funcionament. (P - 191)</t>
  </si>
  <si>
    <t>Actuador control modulant 0-10V model AME 110 NL 24V AC 24 s/ marca Danfoss o equivalent. Subministrament i muntatge d'actuador modulant, model AME 110 NL, marca Danfoss, 24 V AC per muntar sobre vàlvula AB-QM 4.0 (DN15 fins a DN32). Amb les característiques següents:
Calibratge automàtic de la cursa.
Desconnexió automàtica per sobrecàrrega.
Alimentació: 24 VAC; +10...+15%
Consum: 2 VA
Freqüència: 50/60 Hz
Entrada control Y: 0…10 V (2…10 V) Ri = 110 kOhm
                                     0… 20 mA (4 … 20 mA) Ri = 500 Ohm
Força tancament: 130 N
Cursa màxima: 5 mm
Velocitat: 24 s/mm
Temperatura màxima del medi: 120 ºC
Temperatura ambient: 0...55 ºC
Temperatura d'emmagatzematge i transport: -40...+70 ºC
Classe de protecció: III
Grau de protecció: IP 42
Pes: 0,3 kg
Low Voltage Directive 2006/95/EC: EN 60730-1, EN 60730-2-14 EMC Directive 2004/108/EEC: EN 61000-6-2, EN 61000-6-3
Comprèn tots els treballs, materials i mitjans auxiliars necessaris per deixar la unitat completa, totalment instal·lada, provada i en perfecte estat de funcionament, segons Plànols i la resta de Documents de Projecte, indicacions de la D.F. i normativa vigent.´´ (P - 189)</t>
  </si>
  <si>
    <t>Desmuntatge, trasllat i muntatge de difusor rotacional existent i plènum de connexió d'acer galvanitzat i boca de connexió circular , vertical u horitzontal, per a difusor rotacional existent. Inclou subministrament del plènum, col·locació i instal·lació de tots els elements.
 (P - 110)</t>
  </si>
  <si>
    <t>Formació de conducte rectangular de planxa d'acer galvanitzat, de gruix 0,8 mm, amb unió baioneta, muntat adossat amb suports (P - 101)</t>
  </si>
  <si>
    <t>Aïllament tèrmic amb planxa d'escuma elastomèrica per a aïllament tèrmic d'equips i conductes, autoadhesiva, de 25 mm de gruix, amb un factor de resistència a la difusió del vapor d'aigua &gt;= 7000, classe de reacció al foc B-s3, d0 segons norma UNE-EN 13501-1, muntat exteriorment, adherit (P - 104)</t>
  </si>
  <si>
    <t>Tub flexible amb conducte circular d'alumini+espiral d'acer+fibra de vidre amb alumini reforçat de 125 mm de diàmetre sense gruixos definits, col·locat (P - 98)</t>
  </si>
  <si>
    <t>Difusor rotacional helicoidal per a impulsió d'aire, d'aletes fixes, amb placa frontal quadrada de planxa d'acer acabat lacat blanc de 600 mm de costat, de 24 sortides, amb plènum de connexió d'acer galvanitzat i boca de connexió circular de 248 mm de diàmetre, vertical u horitzontal, i sense comporta de regulació, per a un cabal d'aire de 352 m3/h model DQJ marca Schako o equivalent, muntat suspès al sostre (P - 109)</t>
  </si>
  <si>
    <t>Difusor linial amb 4 ranures d'alumini extruït, anoditzat, amb plènum de connexió circular d'acer galvanitzat, i boca de connexió circular de 123 mm de diàmetre amb comporta de regulació, de 1000 mm de llargària, muntat suspès al sostre  (P - 108)</t>
  </si>
  <si>
    <t>Reixeta de retorn, amb una filera d'aletes orientables horitzontals, d'alumini anoditzat platejat, de 625x125 mm, d'aletes separades 20 mm, de secció recta i fixada al bastiment. Model PA2b marca Schako o equivalent. Inclòs subministrament i instal·lació. (P - 111)</t>
  </si>
  <si>
    <t>Reixeta de retorn, amb una filera d'aletes orientables horitzontals, d'alumini anoditzat platejat, de 525x225 mm, d'aletes separades 20 mm, de secció recta i fixada al bastiment. Model PA2b marca Schako o equivalent. Inclòs subministrament i instal·lació. (P - 112)</t>
  </si>
  <si>
    <t>Termòstat d'ambient digital amb progamació individual i del sistema per a emissor, preu mitjà, acoblat amb comandament remot model TLW2 marca Airlan o equivalent (P - 126)</t>
  </si>
  <si>
    <t>Cable de comunicacions per a BUS de dades, 2x1 mm2 trenat i apantallat, instal·lat (P - 122)</t>
  </si>
  <si>
    <t>2.5.4.1</t>
  </si>
  <si>
    <t>2.5.4.2</t>
  </si>
  <si>
    <t>2.5.4.3</t>
  </si>
  <si>
    <t>2.5.4.4</t>
  </si>
  <si>
    <t>2.5.4.5</t>
  </si>
  <si>
    <t>2.5.4.6</t>
  </si>
  <si>
    <t>2.5.4.7</t>
  </si>
  <si>
    <t>2.5.4.8</t>
  </si>
  <si>
    <t>Connexió a conducte existent. Inclòs tots els elements necessaris per a una correcta connexió.  (P - 102)</t>
  </si>
  <si>
    <t>Conducte helicoïdal circular de planxa d'acer galvanitzat de 125 mm de diàmetre (s/UNE-EN 1506), de gruix 0,5 mm, muntat superficialment (P - 99)</t>
  </si>
  <si>
    <t>Atenuador acústic fabricat en acer galvanitzat per reduïr el soroll, per a col·locar en conducte circular de 125 mm de diàmetre. Model SIL-125 marca Soler &amp; Palau o equivalent. Inclòs subministrament i instal·lació. (P - 116)</t>
  </si>
  <si>
    <t>Reixeta d'impulsió, amb una filera d'aletes orientables horitzontals, d'alumini anoditzat platejat, de 375x75 mm, d'aletes separades 20 mm, de secció recta i fixada al bastiment per a un cabal d'aire de 135 m3/h. Model PA-2c marca SCHAKO o equivalent. Inclòs subministrament i instal·lació. (P - 113)</t>
  </si>
  <si>
    <t>Reixeta d'impulsió, amb una filera d'aletes orientables horitzontals, d'alumini anoditzat platejat, de 500x75 mm, d'aletes separades 20 mm, de secció recta i fixada al bastiment per a un cabal d'aire de 180 m3/h. Model PA-2c marca SCHAKO o equivalent. Inclòs subministrament i instal·lació. (P - 114)</t>
  </si>
  <si>
    <t>Connexió a campana. Inclòs tots els elements necessaris per a una correcta connexió.  (P - 103)</t>
  </si>
  <si>
    <t>Conducte helicoïdal circular de planxa d'acer galvanitzat de 160 mm de diàmetre (s/UNE-EN 1506), de gruix 0,5 mm, muntat superficialment (P - 100)</t>
  </si>
  <si>
    <t>Reixeta d'impulsió, amb una filera d'aletes orientables horitzontals, d'alumini anoditzat platejat, de 325x75 mm, d'aletes separades 20 mm, de secció recta i fixada al bastiment. Model PA-1 marca SCHAKO o equivalent. Inclòs subministrament i instal·lació. (P - 115)</t>
  </si>
  <si>
    <t>Cable per a transmissió de dades amb conductor de coure, de 4 parells, categoria 6a F/UTP, aïllament de poliolefina i coberta de poliolefina, de baixa emissió de fums i opacitat reduïda, no propagador de la flama segons UNE-EN 60332-1-2, col·locat sota tub o canal (P - 196)</t>
  </si>
  <si>
    <t>Desconnexió, desmuntatge, trasllat i muntatge de central de detecció d'incendis convencional existent. Inclòs tots els elements necessaris per a una correcta instal·lació. (P - 179)</t>
  </si>
  <si>
    <t>Desmuntatge i muntatge de sensor de fums òptic per a instal·lació contra incendis analògica existent. Inclòs tots els elements necessaris per a una correcta instal·lació. (P - 180)</t>
  </si>
  <si>
    <t>Desmuntatge, trasllat i muntatge d'extintor manual de pols seca existent. Inclòs tots els elements necessaris per a una correcta instal·lació. (P - 183)</t>
  </si>
  <si>
    <t>Desconnexió, desmuntatge, trasllat, connexió i muntatge de polsador d'alarma per a instal·lació contra incendis analògica existent. Inclòs tots els elements necessaris (cablatge, material auxiliar, etc.) per a una correcta instal·lació. 
 (P - 181)</t>
  </si>
  <si>
    <t>Desconnexió, desmuntatge, trasllat, connexió i muntatge de sirena electrònica per a instal·lació analògica existent. Inclòs tots els elements necessaris (cablatge, material auxiliar, etc.) per a una correcta instal·lació. 
 (P - 182)</t>
  </si>
  <si>
    <t>Rètol senyalització instal·lació de protecció contra incendis, quadrat, de 210x210 mm2 de panell de PVC de 0,7 mm de gruix, fotoluminiscent categoria B segons UNE 23035-4, col·locat adherit sobre parament vertical (P - 184)</t>
  </si>
  <si>
    <t>Rètol senyalització sortida d'emergència, quadrat, de 224x224 mm2 de panell de polipropilè d'1,5 mm de gruix, col·locat fixat mecànicament sobre parament vertical (P - 185)</t>
  </si>
  <si>
    <t>Grua autopropulsada de &gt;100 t (P - 14)</t>
  </si>
  <si>
    <t>PRESSUPOST D'EXECUCIÓ MATERIAL</t>
  </si>
  <si>
    <t>13% DESPESES INDIRECTES</t>
  </si>
  <si>
    <t>6% BENEFICI INDUSTRIAL</t>
  </si>
  <si>
    <t>TOTAL PRESSUPOST SENSE IVA</t>
  </si>
  <si>
    <t>Total ofertado
 (sin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</si>
</sst>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7" x14ac:knownFonts="1">
    <font>
      <sz val="11"/>
      <color rgb="FF000000"/>
      <name val="Calibri"/>
      <family val="2"/>
    </font>
    <font>
      <b/>
      <sz val="11"/>
      <color rgb="FF000000"/>
      <name val="Calibri"/>
      <family val="2"/>
    </font>
    <font>
      <b/>
      <sz val="11"/>
      <color theme="0"/>
      <name val="Calibri"/>
      <family val="2"/>
    </font>
    <font>
      <sz val="8"/>
      <name val="Calibri"/>
      <family val="2"/>
    </font>
    <font>
      <b/>
      <sz val="14"/>
      <color rgb="FF000000"/>
      <name val="Calibri"/>
      <family val="2"/>
    </font>
    <font>
      <sz val="14"/>
      <color rgb="FF000000"/>
      <name val="Calibri"/>
      <family val="2"/>
    </font>
    <font>
      <b/>
      <sz val="11"/>
      <name val="Calibri"/>
      <family val="2"/>
    </font>
  </fonts>
  <fills count="8">
    <fill>
      <patternFill patternType="none"/>
    </fill>
    <fill>
      <patternFill patternType="gray125"/>
    </fill>
    <fill>
      <patternFill patternType="solid">
        <fgColor theme="0" tint="-0.34998626667073579"/>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499984740745262"/>
        <bgColor indexed="64"/>
      </patternFill>
    </fill>
    <fill>
      <patternFill patternType="solid">
        <fgColor theme="5"/>
        <bgColor indexed="64"/>
      </patternFill>
    </fill>
    <fill>
      <patternFill patternType="solid">
        <fgColor theme="1"/>
        <bgColor indexed="64"/>
      </patternFill>
    </fill>
  </fills>
  <borders count="64">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diagonal/>
    </border>
    <border>
      <left style="thin">
        <color rgb="FF000000"/>
      </left>
      <right/>
      <top style="thin">
        <color rgb="FF000000"/>
      </top>
      <bottom/>
      <diagonal/>
    </border>
    <border>
      <left style="thin">
        <color rgb="FF000000"/>
      </left>
      <right style="thin">
        <color rgb="FF000000"/>
      </right>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top style="medium">
        <color indexed="64"/>
      </top>
      <bottom style="medium">
        <color indexed="64"/>
      </bottom>
      <diagonal/>
    </border>
    <border>
      <left/>
      <right/>
      <top style="medium">
        <color indexed="64"/>
      </top>
      <bottom style="medium">
        <color indexed="64"/>
      </bottom>
      <diagonal/>
    </border>
    <border>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right/>
      <top style="medium">
        <color indexed="64"/>
      </top>
      <bottom style="thin">
        <color rgb="FF000000"/>
      </bottom>
      <diagonal/>
    </border>
    <border>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right/>
      <top style="thin">
        <color rgb="FF000000"/>
      </top>
      <bottom style="medium">
        <color indexed="64"/>
      </bottom>
      <diagonal/>
    </border>
    <border>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style="thin">
        <color rgb="FF000000"/>
      </left>
      <right/>
      <top/>
      <bottom style="medium">
        <color indexed="64"/>
      </bottom>
      <diagonal/>
    </border>
    <border>
      <left/>
      <right/>
      <top/>
      <bottom style="medium">
        <color indexed="64"/>
      </bottom>
      <diagonal/>
    </border>
    <border>
      <left/>
      <right style="thin">
        <color rgb="FF000000"/>
      </right>
      <top/>
      <bottom style="medium">
        <color indexed="64"/>
      </bottom>
      <diagonal/>
    </border>
    <border>
      <left style="thin">
        <color rgb="FF000000"/>
      </left>
      <right style="medium">
        <color indexed="64"/>
      </right>
      <top/>
      <bottom style="medium">
        <color indexed="64"/>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diagonal/>
    </border>
    <border>
      <left style="thin">
        <color rgb="FF000000"/>
      </left>
      <right/>
      <top style="medium">
        <color indexed="64"/>
      </top>
      <bottom/>
      <diagonal/>
    </border>
    <border>
      <left/>
      <right/>
      <top style="medium">
        <color indexed="64"/>
      </top>
      <bottom/>
      <diagonal/>
    </border>
    <border>
      <left/>
      <right style="thin">
        <color rgb="FF000000"/>
      </right>
      <top style="medium">
        <color indexed="64"/>
      </top>
      <bottom/>
      <diagonal/>
    </border>
    <border>
      <left style="thin">
        <color rgb="FF000000"/>
      </left>
      <right style="medium">
        <color indexed="64"/>
      </right>
      <top style="medium">
        <color indexed="64"/>
      </top>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style="thin">
        <color rgb="FF000000"/>
      </top>
      <bottom/>
      <diagonal/>
    </border>
    <border>
      <left style="thin">
        <color rgb="FF000000"/>
      </left>
      <right style="medium">
        <color indexed="64"/>
      </right>
      <top style="thin">
        <color rgb="FF000000"/>
      </top>
      <bottom/>
      <diagonal/>
    </border>
    <border>
      <left style="medium">
        <color indexed="64"/>
      </left>
      <right style="thin">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diagonal/>
    </border>
    <border>
      <left style="thin">
        <color rgb="FF000000"/>
      </left>
      <right style="medium">
        <color indexed="64"/>
      </right>
      <top/>
      <bottom/>
      <diagonal/>
    </border>
    <border>
      <left style="thin">
        <color indexed="64"/>
      </left>
      <right style="medium">
        <color indexed="64"/>
      </right>
      <top style="thin">
        <color indexed="64"/>
      </top>
      <bottom/>
      <diagonal/>
    </border>
    <border>
      <left style="medium">
        <color indexed="64"/>
      </left>
      <right style="thin">
        <color rgb="FF000000"/>
      </right>
      <top/>
      <bottom/>
      <diagonal/>
    </border>
    <border>
      <left style="thin">
        <color indexed="64"/>
      </left>
      <right style="medium">
        <color indexed="64"/>
      </right>
      <top/>
      <bottom/>
      <diagonal/>
    </border>
  </borders>
  <cellStyleXfs count="1">
    <xf numFmtId="0" fontId="0" fillId="0" borderId="0" applyNumberFormat="0" applyBorder="0" applyAlignment="0"/>
  </cellStyleXfs>
  <cellXfs count="282">
    <xf numFmtId="0" fontId="0" fillId="0" borderId="0" xfId="0"/>
    <xf numFmtId="4" fontId="0" fillId="0" borderId="1" xfId="0" applyNumberFormat="1" applyBorder="1" applyAlignment="1" applyProtection="1">
      <alignment vertical="center"/>
      <protection locked="0"/>
    </xf>
    <xf numFmtId="0" fontId="1" fillId="0" borderId="0" xfId="0" applyFont="1"/>
    <xf numFmtId="0" fontId="0" fillId="0" borderId="1" xfId="0" applyBorder="1" applyAlignment="1">
      <alignment horizontal="right" vertical="center"/>
    </xf>
    <xf numFmtId="0" fontId="0" fillId="0" borderId="0" xfId="0" applyBorder="1"/>
    <xf numFmtId="0" fontId="0" fillId="0" borderId="5" xfId="0" applyBorder="1"/>
    <xf numFmtId="0" fontId="0" fillId="0" borderId="1" xfId="0" applyBorder="1"/>
    <xf numFmtId="0" fontId="0" fillId="0" borderId="1" xfId="0" applyBorder="1" applyAlignment="1">
      <alignment horizontal="left" vertical="center"/>
    </xf>
    <xf numFmtId="0" fontId="0" fillId="0" borderId="1" xfId="0" applyBorder="1" applyAlignment="1">
      <alignment wrapText="1"/>
    </xf>
    <xf numFmtId="0" fontId="0" fillId="0" borderId="1" xfId="0" applyBorder="1" applyAlignment="1">
      <alignment horizontal="center" vertical="center"/>
    </xf>
    <xf numFmtId="0" fontId="0" fillId="0" borderId="1" xfId="0" applyBorder="1" applyAlignment="1">
      <alignment vertical="center" wrapText="1"/>
    </xf>
    <xf numFmtId="0" fontId="0" fillId="0" borderId="4" xfId="0" applyBorder="1" applyAlignment="1">
      <alignment horizontal="left" vertical="center"/>
    </xf>
    <xf numFmtId="0" fontId="0" fillId="0" borderId="0" xfId="0" applyBorder="1" applyAlignment="1">
      <alignment horizontal="left" vertical="center"/>
    </xf>
    <xf numFmtId="0" fontId="0" fillId="0" borderId="5" xfId="0" applyBorder="1" applyAlignment="1">
      <alignment horizontal="left" vertical="center"/>
    </xf>
    <xf numFmtId="0" fontId="0" fillId="0" borderId="0"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right" vertical="center"/>
    </xf>
    <xf numFmtId="0" fontId="0" fillId="0" borderId="5" xfId="0" applyBorder="1" applyAlignment="1">
      <alignment horizontal="right" vertical="center"/>
    </xf>
    <xf numFmtId="164" fontId="0" fillId="0" borderId="1" xfId="0" applyNumberFormat="1" applyBorder="1" applyAlignment="1">
      <alignment horizontal="right" vertical="center"/>
    </xf>
    <xf numFmtId="0" fontId="0" fillId="0" borderId="1" xfId="0" applyBorder="1" applyAlignment="1">
      <alignment horizontal="left"/>
    </xf>
    <xf numFmtId="0" fontId="0" fillId="0" borderId="0" xfId="0" applyBorder="1" applyAlignment="1">
      <alignment horizontal="left"/>
    </xf>
    <xf numFmtId="0" fontId="0" fillId="0" borderId="5" xfId="0" applyBorder="1" applyAlignment="1">
      <alignment horizontal="left"/>
    </xf>
    <xf numFmtId="0" fontId="0" fillId="0" borderId="2" xfId="0" applyBorder="1" applyAlignment="1">
      <alignment wrapText="1"/>
    </xf>
    <xf numFmtId="4" fontId="0" fillId="0" borderId="3" xfId="0" applyNumberFormat="1" applyBorder="1" applyAlignment="1" applyProtection="1">
      <alignment vertical="center"/>
      <protection locked="0"/>
    </xf>
    <xf numFmtId="0" fontId="0" fillId="0" borderId="4" xfId="0" applyBorder="1" applyAlignment="1">
      <alignment wrapText="1"/>
    </xf>
    <xf numFmtId="164" fontId="0" fillId="0" borderId="4" xfId="0" applyNumberFormat="1" applyBorder="1" applyAlignment="1">
      <alignment horizontal="right" vertical="center"/>
    </xf>
    <xf numFmtId="4" fontId="0" fillId="0" borderId="4" xfId="0" applyNumberFormat="1" applyBorder="1" applyAlignment="1" applyProtection="1">
      <alignment vertical="center"/>
      <protection locked="0"/>
    </xf>
    <xf numFmtId="0" fontId="0" fillId="0" borderId="6" xfId="0" applyBorder="1" applyAlignment="1">
      <alignment horizontal="left" vertical="center"/>
    </xf>
    <xf numFmtId="164" fontId="0" fillId="0" borderId="6" xfId="0" applyNumberFormat="1" applyBorder="1" applyAlignment="1">
      <alignment horizontal="right" vertical="center"/>
    </xf>
    <xf numFmtId="4" fontId="0" fillId="0" borderId="6" xfId="0" applyNumberFormat="1" applyBorder="1" applyAlignment="1" applyProtection="1">
      <alignment vertical="center"/>
      <protection locked="0"/>
    </xf>
    <xf numFmtId="0" fontId="0" fillId="0" borderId="0" xfId="0" applyAlignment="1">
      <alignment vertical="center"/>
    </xf>
    <xf numFmtId="0" fontId="0" fillId="0" borderId="2" xfId="0" applyBorder="1" applyAlignment="1">
      <alignment horizontal="left" vertical="center"/>
    </xf>
    <xf numFmtId="4" fontId="0" fillId="0" borderId="1" xfId="0" applyNumberFormat="1" applyBorder="1" applyAlignment="1">
      <alignment vertical="center"/>
    </xf>
    <xf numFmtId="164" fontId="0" fillId="0" borderId="6" xfId="0" applyNumberFormat="1" applyBorder="1" applyAlignment="1">
      <alignment horizontal="center" vertical="center"/>
    </xf>
    <xf numFmtId="0" fontId="0" fillId="0" borderId="6" xfId="0" applyBorder="1" applyAlignment="1">
      <alignment horizontal="center" vertical="center"/>
    </xf>
    <xf numFmtId="4" fontId="0" fillId="0" borderId="6" xfId="0" applyNumberFormat="1" applyBorder="1" applyAlignment="1">
      <alignment horizontal="center" vertical="center"/>
    </xf>
    <xf numFmtId="4" fontId="0" fillId="0" borderId="6" xfId="0" applyNumberFormat="1" applyBorder="1" applyAlignment="1" applyProtection="1">
      <alignment horizontal="center" vertical="center"/>
      <protection locked="0"/>
    </xf>
    <xf numFmtId="0" fontId="0" fillId="0" borderId="0" xfId="0" applyFill="1"/>
    <xf numFmtId="0" fontId="0" fillId="0" borderId="1" xfId="0" applyFill="1" applyBorder="1" applyAlignment="1">
      <alignment horizontal="left" vertical="center"/>
    </xf>
    <xf numFmtId="4" fontId="0" fillId="0" borderId="1" xfId="0" applyNumberFormat="1" applyFill="1" applyBorder="1" applyAlignment="1" applyProtection="1">
      <alignment vertical="center"/>
      <protection locked="0"/>
    </xf>
    <xf numFmtId="0" fontId="0" fillId="0" borderId="6" xfId="0" applyFill="1" applyBorder="1" applyAlignment="1">
      <alignment horizontal="left" vertical="center"/>
    </xf>
    <xf numFmtId="0" fontId="0" fillId="0" borderId="6" xfId="0" applyFill="1" applyBorder="1"/>
    <xf numFmtId="4" fontId="0" fillId="0" borderId="6" xfId="0" applyNumberFormat="1" applyFill="1" applyBorder="1" applyAlignment="1" applyProtection="1">
      <alignment vertical="center"/>
      <protection locked="0"/>
    </xf>
    <xf numFmtId="0" fontId="0" fillId="0" borderId="6" xfId="0" applyFill="1" applyBorder="1" applyAlignment="1">
      <alignment vertical="center"/>
    </xf>
    <xf numFmtId="0" fontId="0" fillId="0" borderId="4" xfId="0" applyBorder="1" applyAlignment="1">
      <alignment horizontal="center" vertical="center"/>
    </xf>
    <xf numFmtId="0" fontId="0" fillId="0" borderId="6" xfId="0" applyFill="1" applyBorder="1" applyAlignment="1">
      <alignment horizontal="center" vertical="center"/>
    </xf>
    <xf numFmtId="164" fontId="0" fillId="0" borderId="1" xfId="0" applyNumberFormat="1" applyFill="1" applyBorder="1" applyAlignment="1">
      <alignment horizontal="right" vertical="center"/>
    </xf>
    <xf numFmtId="164" fontId="0" fillId="0" borderId="6" xfId="0" applyNumberFormat="1" applyFill="1" applyBorder="1" applyAlignment="1">
      <alignment horizontal="right" vertical="center"/>
    </xf>
    <xf numFmtId="0" fontId="0" fillId="0" borderId="0" xfId="0" applyFill="1" applyBorder="1" applyAlignment="1">
      <alignment horizontal="left" vertical="center"/>
    </xf>
    <xf numFmtId="0" fontId="0" fillId="0" borderId="0" xfId="0" applyFill="1" applyBorder="1"/>
    <xf numFmtId="0" fontId="0" fillId="0" borderId="8" xfId="0" applyBorder="1" applyAlignment="1">
      <alignment wrapText="1"/>
    </xf>
    <xf numFmtId="0" fontId="0" fillId="0" borderId="0" xfId="0" applyFill="1" applyBorder="1" applyAlignment="1">
      <alignment horizontal="center" vertical="center"/>
    </xf>
    <xf numFmtId="0" fontId="0" fillId="0" borderId="1" xfId="0" applyFill="1" applyBorder="1" applyAlignment="1">
      <alignment horizontal="center" vertical="center"/>
    </xf>
    <xf numFmtId="0" fontId="0" fillId="0" borderId="1" xfId="0" applyFill="1" applyBorder="1" applyAlignment="1">
      <alignment wrapText="1"/>
    </xf>
    <xf numFmtId="164" fontId="0" fillId="0" borderId="6" xfId="0" applyNumberFormat="1" applyFill="1" applyBorder="1" applyAlignment="1">
      <alignment horizontal="right" vertical="center" wrapText="1"/>
    </xf>
    <xf numFmtId="0" fontId="0" fillId="0" borderId="6" xfId="0" applyFill="1" applyBorder="1" applyAlignment="1">
      <alignment horizontal="left" vertical="center" wrapText="1"/>
    </xf>
    <xf numFmtId="4" fontId="0" fillId="0" borderId="6" xfId="0" applyNumberFormat="1" applyFill="1" applyBorder="1" applyAlignment="1" applyProtection="1">
      <alignment vertical="center" wrapText="1"/>
      <protection locked="0"/>
    </xf>
    <xf numFmtId="0" fontId="0" fillId="0" borderId="0" xfId="0" applyFill="1" applyBorder="1" applyAlignment="1">
      <alignment horizontal="right" vertical="center"/>
    </xf>
    <xf numFmtId="0" fontId="1" fillId="0" borderId="0" xfId="0" applyFont="1" applyFill="1"/>
    <xf numFmtId="4" fontId="0" fillId="0" borderId="6" xfId="0" applyNumberFormat="1" applyFill="1" applyBorder="1" applyProtection="1">
      <protection locked="0"/>
    </xf>
    <xf numFmtId="0" fontId="4" fillId="0" borderId="6" xfId="0" applyFont="1" applyFill="1" applyBorder="1"/>
    <xf numFmtId="0" fontId="0" fillId="0" borderId="0" xfId="0" applyFill="1" applyBorder="1" applyAlignment="1">
      <alignment horizontal="left"/>
    </xf>
    <xf numFmtId="0" fontId="0" fillId="6" borderId="0" xfId="0" applyFill="1" applyBorder="1" applyAlignment="1">
      <alignment horizontal="left" vertical="center"/>
    </xf>
    <xf numFmtId="0" fontId="0" fillId="6" borderId="0" xfId="0" applyFill="1" applyBorder="1" applyAlignment="1">
      <alignment horizontal="center" vertical="center"/>
    </xf>
    <xf numFmtId="0" fontId="0" fillId="6" borderId="0" xfId="0" applyFill="1"/>
    <xf numFmtId="0" fontId="0" fillId="0" borderId="6" xfId="0" applyFill="1" applyBorder="1" applyAlignment="1">
      <alignment vertical="center" wrapText="1"/>
    </xf>
    <xf numFmtId="0" fontId="0" fillId="0" borderId="6" xfId="0" applyBorder="1" applyAlignment="1">
      <alignment vertical="center" wrapText="1"/>
    </xf>
    <xf numFmtId="0" fontId="1" fillId="4" borderId="15" xfId="0" applyFont="1" applyFill="1" applyBorder="1" applyAlignment="1">
      <alignment horizontal="left" vertical="center"/>
    </xf>
    <xf numFmtId="0" fontId="1" fillId="4" borderId="16" xfId="0" applyFont="1" applyFill="1" applyBorder="1" applyAlignment="1">
      <alignment horizontal="center" vertical="center"/>
    </xf>
    <xf numFmtId="0" fontId="1" fillId="4" borderId="17" xfId="0" applyFont="1" applyFill="1" applyBorder="1" applyAlignment="1">
      <alignment horizontal="left"/>
    </xf>
    <xf numFmtId="0" fontId="1" fillId="4" borderId="18" xfId="0" applyFont="1" applyFill="1" applyBorder="1" applyAlignment="1">
      <alignment horizontal="left"/>
    </xf>
    <xf numFmtId="0" fontId="1" fillId="4" borderId="19" xfId="0" applyFont="1" applyFill="1" applyBorder="1" applyAlignment="1">
      <alignment horizontal="left"/>
    </xf>
    <xf numFmtId="0" fontId="0" fillId="0" borderId="13" xfId="0" applyFill="1" applyBorder="1" applyAlignment="1">
      <alignment horizontal="left" vertical="center"/>
    </xf>
    <xf numFmtId="164" fontId="0" fillId="0" borderId="13" xfId="0" applyNumberFormat="1" applyFill="1" applyBorder="1" applyAlignment="1">
      <alignment horizontal="right" vertical="center"/>
    </xf>
    <xf numFmtId="0" fontId="0" fillId="0" borderId="13" xfId="0" applyFill="1" applyBorder="1" applyAlignment="1">
      <alignment vertical="center"/>
    </xf>
    <xf numFmtId="4" fontId="0" fillId="0" borderId="13" xfId="0" applyNumberFormat="1" applyFill="1" applyBorder="1" applyAlignment="1" applyProtection="1">
      <alignment vertical="center"/>
      <protection locked="0"/>
    </xf>
    <xf numFmtId="0" fontId="1" fillId="4" borderId="21" xfId="0" applyFont="1" applyFill="1" applyBorder="1" applyAlignment="1">
      <alignment horizontal="left" vertical="center"/>
    </xf>
    <xf numFmtId="0" fontId="1" fillId="4" borderId="22" xfId="0" applyFont="1" applyFill="1" applyBorder="1" applyAlignment="1">
      <alignment horizontal="center" vertical="center"/>
    </xf>
    <xf numFmtId="0" fontId="1" fillId="4" borderId="22" xfId="0" applyFont="1" applyFill="1" applyBorder="1" applyAlignment="1">
      <alignment horizontal="left"/>
    </xf>
    <xf numFmtId="0" fontId="1" fillId="4" borderId="24" xfId="0" applyFont="1" applyFill="1" applyBorder="1" applyAlignment="1">
      <alignment horizontal="left" vertical="center"/>
    </xf>
    <xf numFmtId="0" fontId="1" fillId="4" borderId="25" xfId="0" applyFont="1" applyFill="1" applyBorder="1" applyAlignment="1">
      <alignment horizontal="center" vertical="center"/>
    </xf>
    <xf numFmtId="0" fontId="1" fillId="4" borderId="26" xfId="0" applyFont="1" applyFill="1" applyBorder="1" applyAlignment="1">
      <alignment horizontal="left"/>
    </xf>
    <xf numFmtId="0" fontId="1" fillId="4" borderId="27" xfId="0" applyFont="1" applyFill="1" applyBorder="1" applyAlignment="1">
      <alignment horizontal="left"/>
    </xf>
    <xf numFmtId="0" fontId="1" fillId="4" borderId="28" xfId="0" applyFont="1" applyFill="1" applyBorder="1" applyAlignment="1">
      <alignment horizontal="left"/>
    </xf>
    <xf numFmtId="0" fontId="1" fillId="4" borderId="30" xfId="0" applyFont="1" applyFill="1" applyBorder="1" applyAlignment="1">
      <alignment horizontal="left" vertical="center"/>
    </xf>
    <xf numFmtId="0" fontId="1" fillId="4" borderId="31" xfId="0" applyFont="1" applyFill="1" applyBorder="1" applyAlignment="1">
      <alignment horizontal="center" vertical="center"/>
    </xf>
    <xf numFmtId="0" fontId="1" fillId="4" borderId="32" xfId="0" applyFont="1" applyFill="1" applyBorder="1" applyAlignment="1">
      <alignment horizontal="left"/>
    </xf>
    <xf numFmtId="0" fontId="1" fillId="4" borderId="33" xfId="0" applyFont="1" applyFill="1" applyBorder="1" applyAlignment="1">
      <alignment horizontal="left"/>
    </xf>
    <xf numFmtId="0" fontId="1" fillId="4" borderId="34" xfId="0" applyFont="1" applyFill="1" applyBorder="1" applyAlignment="1">
      <alignment horizontal="left"/>
    </xf>
    <xf numFmtId="0" fontId="0" fillId="0" borderId="13" xfId="0" applyFill="1" applyBorder="1" applyAlignment="1">
      <alignment horizontal="center" vertical="center"/>
    </xf>
    <xf numFmtId="0" fontId="1" fillId="4" borderId="27" xfId="0" applyFont="1" applyFill="1" applyBorder="1" applyAlignment="1">
      <alignment horizontal="center"/>
    </xf>
    <xf numFmtId="0" fontId="1" fillId="4" borderId="26" xfId="0" applyFont="1" applyFill="1" applyBorder="1" applyAlignment="1"/>
    <xf numFmtId="0" fontId="1" fillId="4" borderId="27" xfId="0" applyFont="1" applyFill="1" applyBorder="1" applyAlignment="1"/>
    <xf numFmtId="0" fontId="1" fillId="4" borderId="28" xfId="0" applyFont="1" applyFill="1" applyBorder="1" applyAlignment="1"/>
    <xf numFmtId="164" fontId="0" fillId="0" borderId="13" xfId="0" applyNumberFormat="1" applyFill="1" applyBorder="1" applyAlignment="1">
      <alignment horizontal="right" vertical="center" wrapText="1"/>
    </xf>
    <xf numFmtId="0" fontId="0" fillId="0" borderId="13" xfId="0" applyFill="1" applyBorder="1" applyAlignment="1">
      <alignment horizontal="left" vertical="center" wrapText="1"/>
    </xf>
    <xf numFmtId="4" fontId="0" fillId="0" borderId="13" xfId="0" applyNumberFormat="1" applyFill="1" applyBorder="1" applyAlignment="1" applyProtection="1">
      <alignment vertical="center" wrapText="1"/>
      <protection locked="0"/>
    </xf>
    <xf numFmtId="0" fontId="1" fillId="4" borderId="18" xfId="0" applyFont="1" applyFill="1" applyBorder="1"/>
    <xf numFmtId="0" fontId="1" fillId="4" borderId="17" xfId="0" applyFont="1" applyFill="1" applyBorder="1" applyAlignment="1">
      <alignment horizontal="left" wrapText="1"/>
    </xf>
    <xf numFmtId="0" fontId="1" fillId="4" borderId="18" xfId="0" applyFont="1" applyFill="1" applyBorder="1" applyAlignment="1">
      <alignment horizontal="left" wrapText="1"/>
    </xf>
    <xf numFmtId="0" fontId="1" fillId="4" borderId="19" xfId="0" applyFont="1" applyFill="1" applyBorder="1" applyAlignment="1">
      <alignment horizontal="left" wrapText="1"/>
    </xf>
    <xf numFmtId="0" fontId="1" fillId="4" borderId="36" xfId="0" applyFont="1" applyFill="1" applyBorder="1" applyAlignment="1">
      <alignment horizontal="left" vertical="center"/>
    </xf>
    <xf numFmtId="0" fontId="1" fillId="4" borderId="37" xfId="0" applyFont="1" applyFill="1" applyBorder="1" applyAlignment="1">
      <alignment horizontal="center" vertical="center"/>
    </xf>
    <xf numFmtId="0" fontId="1" fillId="4" borderId="38" xfId="0" applyFont="1" applyFill="1" applyBorder="1" applyAlignment="1">
      <alignment horizontal="left"/>
    </xf>
    <xf numFmtId="0" fontId="1" fillId="4" borderId="39" xfId="0" applyFont="1" applyFill="1" applyBorder="1" applyAlignment="1">
      <alignment horizontal="left"/>
    </xf>
    <xf numFmtId="0" fontId="1" fillId="4" borderId="40" xfId="0" applyFont="1" applyFill="1" applyBorder="1" applyAlignment="1">
      <alignment horizontal="left"/>
    </xf>
    <xf numFmtId="0" fontId="1" fillId="4" borderId="44" xfId="0" applyFont="1" applyFill="1" applyBorder="1" applyAlignment="1">
      <alignment horizontal="left" vertical="center"/>
    </xf>
    <xf numFmtId="0" fontId="1" fillId="4" borderId="45" xfId="0" applyFont="1" applyFill="1" applyBorder="1" applyAlignment="1">
      <alignment horizontal="center" vertical="center"/>
    </xf>
    <xf numFmtId="0" fontId="1" fillId="4" borderId="46" xfId="0" applyFont="1" applyFill="1" applyBorder="1" applyAlignment="1">
      <alignment horizontal="left"/>
    </xf>
    <xf numFmtId="0" fontId="1" fillId="4" borderId="47" xfId="0" applyFont="1" applyFill="1" applyBorder="1" applyAlignment="1">
      <alignment horizontal="left"/>
    </xf>
    <xf numFmtId="0" fontId="1" fillId="4" borderId="48" xfId="0" applyFont="1" applyFill="1" applyBorder="1" applyAlignment="1">
      <alignment horizontal="left"/>
    </xf>
    <xf numFmtId="164" fontId="0" fillId="0" borderId="13" xfId="0" applyNumberFormat="1" applyBorder="1" applyAlignment="1">
      <alignment horizontal="center" vertical="center"/>
    </xf>
    <xf numFmtId="0" fontId="0" fillId="0" borderId="13" xfId="0" applyBorder="1" applyAlignment="1">
      <alignment horizontal="center" vertical="center"/>
    </xf>
    <xf numFmtId="4" fontId="0" fillId="0" borderId="13" xfId="0" applyNumberFormat="1" applyBorder="1" applyAlignment="1">
      <alignment horizontal="center" vertical="center"/>
    </xf>
    <xf numFmtId="4" fontId="0" fillId="0" borderId="13" xfId="0" applyNumberFormat="1" applyBorder="1" applyAlignment="1" applyProtection="1">
      <alignment horizontal="center" vertical="center"/>
      <protection locked="0"/>
    </xf>
    <xf numFmtId="164" fontId="0" fillId="0" borderId="13" xfId="0" applyNumberFormat="1" applyBorder="1" applyAlignment="1">
      <alignment horizontal="right" vertical="center"/>
    </xf>
    <xf numFmtId="0" fontId="0" fillId="0" borderId="13" xfId="0" applyBorder="1" applyAlignment="1">
      <alignment horizontal="left" vertical="center"/>
    </xf>
    <xf numFmtId="4" fontId="0" fillId="0" borderId="9" xfId="0" applyNumberFormat="1" applyBorder="1" applyAlignment="1" applyProtection="1">
      <alignment vertical="center"/>
      <protection locked="0"/>
    </xf>
    <xf numFmtId="0" fontId="0" fillId="0" borderId="5" xfId="0" applyBorder="1" applyAlignment="1">
      <alignment wrapText="1"/>
    </xf>
    <xf numFmtId="164" fontId="0" fillId="0" borderId="5" xfId="0" applyNumberFormat="1" applyBorder="1" applyAlignment="1">
      <alignment horizontal="right" vertical="center"/>
    </xf>
    <xf numFmtId="4" fontId="0" fillId="0" borderId="5" xfId="0" applyNumberFormat="1" applyBorder="1" applyAlignment="1">
      <alignment vertical="center"/>
    </xf>
    <xf numFmtId="0" fontId="1" fillId="3" borderId="15" xfId="0" applyFont="1" applyFill="1" applyBorder="1" applyAlignment="1">
      <alignment horizontal="left" vertical="center"/>
    </xf>
    <xf numFmtId="0" fontId="1" fillId="3" borderId="16" xfId="0" applyFont="1" applyFill="1" applyBorder="1" applyAlignment="1">
      <alignment horizontal="center" vertical="center"/>
    </xf>
    <xf numFmtId="0" fontId="1" fillId="3" borderId="17" xfId="0" applyFont="1" applyFill="1" applyBorder="1" applyAlignment="1">
      <alignment horizontal="left"/>
    </xf>
    <xf numFmtId="0" fontId="1" fillId="3" borderId="18" xfId="0" applyFont="1" applyFill="1" applyBorder="1" applyAlignment="1">
      <alignment horizontal="left"/>
    </xf>
    <xf numFmtId="0" fontId="1" fillId="3" borderId="19" xfId="0" applyFont="1" applyFill="1" applyBorder="1" applyAlignment="1">
      <alignment horizontal="left"/>
    </xf>
    <xf numFmtId="4" fontId="0" fillId="0" borderId="13" xfId="0" applyNumberFormat="1" applyBorder="1" applyAlignment="1" applyProtection="1">
      <alignment vertical="center"/>
      <protection locked="0"/>
    </xf>
    <xf numFmtId="0" fontId="0" fillId="0" borderId="13" xfId="0" applyFill="1" applyBorder="1" applyAlignment="1">
      <alignment vertical="center" wrapText="1"/>
    </xf>
    <xf numFmtId="0" fontId="1" fillId="4" borderId="17" xfId="0" applyFont="1" applyFill="1" applyBorder="1" applyAlignment="1">
      <alignment horizontal="left" vertical="center"/>
    </xf>
    <xf numFmtId="0" fontId="1" fillId="4" borderId="18" xfId="0" applyFont="1" applyFill="1" applyBorder="1" applyAlignment="1">
      <alignment horizontal="left" vertical="center"/>
    </xf>
    <xf numFmtId="0" fontId="1" fillId="4" borderId="19" xfId="0" applyFont="1" applyFill="1" applyBorder="1" applyAlignment="1">
      <alignment horizontal="left" vertical="center"/>
    </xf>
    <xf numFmtId="0" fontId="0" fillId="0" borderId="5" xfId="0" applyBorder="1" applyAlignment="1">
      <alignment vertical="center" wrapText="1"/>
    </xf>
    <xf numFmtId="4" fontId="0" fillId="0" borderId="5" xfId="0" applyNumberFormat="1" applyBorder="1" applyAlignment="1" applyProtection="1">
      <alignment vertical="center"/>
      <protection locked="0"/>
    </xf>
    <xf numFmtId="0" fontId="0" fillId="0" borderId="8" xfId="0" applyBorder="1" applyAlignment="1">
      <alignment horizontal="left" vertical="center"/>
    </xf>
    <xf numFmtId="0" fontId="0" fillId="0" borderId="4" xfId="0" applyBorder="1"/>
    <xf numFmtId="0" fontId="0" fillId="0" borderId="4" xfId="0" applyBorder="1" applyAlignment="1">
      <alignment horizontal="left"/>
    </xf>
    <xf numFmtId="0" fontId="0" fillId="0" borderId="4" xfId="0" applyBorder="1" applyAlignment="1">
      <alignment horizontal="right" vertical="center"/>
    </xf>
    <xf numFmtId="0" fontId="2" fillId="5" borderId="15" xfId="0" applyFont="1" applyFill="1" applyBorder="1" applyAlignment="1">
      <alignment horizontal="center" vertical="center"/>
    </xf>
    <xf numFmtId="0" fontId="2" fillId="5" borderId="16" xfId="0" applyFont="1" applyFill="1" applyBorder="1" applyAlignment="1">
      <alignment horizontal="center" vertical="center"/>
    </xf>
    <xf numFmtId="0" fontId="2" fillId="5" borderId="16" xfId="0" applyFont="1" applyFill="1" applyBorder="1" applyAlignment="1">
      <alignment horizontal="center" vertical="center" wrapText="1"/>
    </xf>
    <xf numFmtId="0" fontId="1" fillId="2" borderId="15" xfId="0" applyFont="1" applyFill="1" applyBorder="1" applyAlignment="1">
      <alignment horizontal="left" vertical="center"/>
    </xf>
    <xf numFmtId="0" fontId="1" fillId="2" borderId="16" xfId="0" applyFont="1" applyFill="1" applyBorder="1" applyAlignment="1">
      <alignment horizontal="center" vertical="center"/>
    </xf>
    <xf numFmtId="0" fontId="1" fillId="2" borderId="16" xfId="0" applyFont="1" applyFill="1" applyBorder="1"/>
    <xf numFmtId="0" fontId="1" fillId="2" borderId="16" xfId="0" applyFont="1" applyFill="1" applyBorder="1" applyAlignment="1">
      <alignment horizontal="left"/>
    </xf>
    <xf numFmtId="0" fontId="1" fillId="2" borderId="16" xfId="0" applyFont="1" applyFill="1" applyBorder="1" applyAlignment="1">
      <alignment horizontal="right" vertical="center"/>
    </xf>
    <xf numFmtId="0" fontId="1" fillId="2" borderId="16" xfId="0" applyFont="1" applyFill="1" applyBorder="1" applyAlignment="1">
      <alignment horizontal="center"/>
    </xf>
    <xf numFmtId="0" fontId="1" fillId="3" borderId="16" xfId="0" applyFont="1" applyFill="1" applyBorder="1"/>
    <xf numFmtId="0" fontId="1" fillId="3" borderId="16" xfId="0" applyFont="1" applyFill="1" applyBorder="1" applyAlignment="1">
      <alignment horizontal="left"/>
    </xf>
    <xf numFmtId="0" fontId="1" fillId="3" borderId="16" xfId="0" applyFont="1" applyFill="1" applyBorder="1" applyAlignment="1">
      <alignment horizontal="right" vertical="center"/>
    </xf>
    <xf numFmtId="0" fontId="1" fillId="3" borderId="16" xfId="0" applyFont="1" applyFill="1" applyBorder="1" applyAlignment="1">
      <alignment horizontal="center"/>
    </xf>
    <xf numFmtId="0" fontId="0" fillId="0" borderId="50" xfId="0" applyBorder="1" applyAlignment="1">
      <alignment horizontal="left" vertical="center"/>
    </xf>
    <xf numFmtId="0" fontId="0" fillId="0" borderId="42" xfId="0" applyBorder="1" applyAlignment="1">
      <alignment horizontal="left" vertical="center"/>
    </xf>
    <xf numFmtId="0" fontId="0" fillId="0" borderId="42" xfId="0" applyFill="1" applyBorder="1" applyAlignment="1">
      <alignment horizontal="left" vertical="center"/>
    </xf>
    <xf numFmtId="0" fontId="0" fillId="0" borderId="52" xfId="0" applyBorder="1" applyAlignment="1">
      <alignment horizontal="left" vertical="center"/>
    </xf>
    <xf numFmtId="0" fontId="0" fillId="0" borderId="57" xfId="0" applyFill="1" applyBorder="1" applyAlignment="1">
      <alignment horizontal="left" vertical="center"/>
    </xf>
    <xf numFmtId="0" fontId="0" fillId="0" borderId="58" xfId="0" applyBorder="1" applyAlignment="1">
      <alignment horizontal="left" vertical="center"/>
    </xf>
    <xf numFmtId="0" fontId="0" fillId="0" borderId="55" xfId="0" applyBorder="1" applyAlignment="1">
      <alignment horizontal="center" vertical="center"/>
    </xf>
    <xf numFmtId="0" fontId="0" fillId="0" borderId="56" xfId="0" applyBorder="1" applyAlignment="1">
      <alignment horizontal="center" vertical="center"/>
    </xf>
    <xf numFmtId="0" fontId="0" fillId="0" borderId="58" xfId="0" applyFill="1" applyBorder="1" applyAlignment="1">
      <alignment horizontal="left" vertical="center"/>
    </xf>
    <xf numFmtId="4" fontId="0" fillId="0" borderId="6" xfId="0" applyNumberFormat="1" applyFill="1" applyBorder="1" applyAlignment="1">
      <alignment horizontal="center" vertical="center"/>
    </xf>
    <xf numFmtId="4" fontId="0" fillId="0" borderId="7" xfId="0" applyNumberFormat="1" applyBorder="1" applyAlignment="1">
      <alignment horizontal="center" vertical="center"/>
    </xf>
    <xf numFmtId="164" fontId="0" fillId="0" borderId="5" xfId="0" applyNumberFormat="1" applyBorder="1" applyAlignment="1">
      <alignment horizontal="center" vertical="center"/>
    </xf>
    <xf numFmtId="164" fontId="0" fillId="0" borderId="1" xfId="0" applyNumberFormat="1" applyBorder="1" applyAlignment="1">
      <alignment horizontal="center" vertical="center"/>
    </xf>
    <xf numFmtId="4" fontId="0" fillId="0" borderId="0" xfId="0" applyNumberFormat="1" applyBorder="1" applyAlignment="1">
      <alignment horizontal="center"/>
    </xf>
    <xf numFmtId="4" fontId="0" fillId="0" borderId="6" xfId="0" applyNumberFormat="1" applyFill="1" applyBorder="1" applyAlignment="1">
      <alignment horizontal="center"/>
    </xf>
    <xf numFmtId="0" fontId="0" fillId="6" borderId="0" xfId="0" applyFill="1" applyAlignment="1">
      <alignment horizontal="center"/>
    </xf>
    <xf numFmtId="0" fontId="0" fillId="0" borderId="51" xfId="0" applyBorder="1" applyAlignment="1">
      <alignment horizontal="center" vertical="center"/>
    </xf>
    <xf numFmtId="0" fontId="0" fillId="0" borderId="43" xfId="0" applyBorder="1" applyAlignment="1">
      <alignment horizontal="center" vertical="center"/>
    </xf>
    <xf numFmtId="0" fontId="0" fillId="0" borderId="43" xfId="0" applyFill="1" applyBorder="1" applyAlignment="1">
      <alignment horizontal="center" vertical="center"/>
    </xf>
    <xf numFmtId="0" fontId="0" fillId="0" borderId="53" xfId="0" applyBorder="1" applyAlignment="1">
      <alignment horizontal="center" vertical="center"/>
    </xf>
    <xf numFmtId="0" fontId="1" fillId="4" borderId="20" xfId="0" applyFont="1" applyFill="1" applyBorder="1" applyAlignment="1">
      <alignment horizontal="center" vertical="center"/>
    </xf>
    <xf numFmtId="0" fontId="0" fillId="0" borderId="55" xfId="0" applyFill="1" applyBorder="1" applyAlignment="1">
      <alignment horizontal="center" vertical="center"/>
    </xf>
    <xf numFmtId="0" fontId="0" fillId="0" borderId="60" xfId="0" applyBorder="1" applyAlignment="1">
      <alignment horizontal="center" vertical="center"/>
    </xf>
    <xf numFmtId="0" fontId="0" fillId="0" borderId="56" xfId="0" applyFill="1" applyBorder="1" applyAlignment="1">
      <alignment horizontal="center" vertical="center"/>
    </xf>
    <xf numFmtId="0" fontId="1" fillId="4" borderId="41" xfId="0" applyFont="1" applyFill="1" applyBorder="1" applyAlignment="1">
      <alignment horizontal="center" vertical="center"/>
    </xf>
    <xf numFmtId="0" fontId="1" fillId="4" borderId="29" xfId="0" applyFont="1" applyFill="1" applyBorder="1" applyAlignment="1">
      <alignment horizontal="center" vertical="center"/>
    </xf>
    <xf numFmtId="0" fontId="1" fillId="4" borderId="35" xfId="0" applyFont="1" applyFill="1" applyBorder="1" applyAlignment="1">
      <alignment horizontal="center" vertical="center"/>
    </xf>
    <xf numFmtId="0" fontId="1" fillId="4" borderId="23" xfId="0" applyFont="1" applyFill="1" applyBorder="1" applyAlignment="1">
      <alignment horizontal="center" vertical="center"/>
    </xf>
    <xf numFmtId="0" fontId="1" fillId="2" borderId="20" xfId="0" applyFont="1" applyFill="1" applyBorder="1" applyAlignment="1">
      <alignment horizontal="center" vertical="center"/>
    </xf>
    <xf numFmtId="0" fontId="1" fillId="3" borderId="20" xfId="0" applyFont="1" applyFill="1" applyBorder="1" applyAlignment="1">
      <alignment horizontal="center" vertical="center"/>
    </xf>
    <xf numFmtId="0" fontId="1" fillId="4" borderId="49" xfId="0" applyFont="1" applyFill="1" applyBorder="1" applyAlignment="1">
      <alignment horizontal="center" vertical="center"/>
    </xf>
    <xf numFmtId="0" fontId="0" fillId="6" borderId="0" xfId="0" applyFill="1" applyAlignment="1">
      <alignment horizontal="center" vertical="center"/>
    </xf>
    <xf numFmtId="0" fontId="5" fillId="0" borderId="6" xfId="0" applyFont="1" applyFill="1" applyBorder="1" applyAlignment="1">
      <alignment horizontal="center" vertical="center"/>
    </xf>
    <xf numFmtId="0" fontId="2" fillId="5" borderId="20" xfId="0" applyFont="1" applyFill="1" applyBorder="1" applyAlignment="1">
      <alignment horizontal="center" vertical="center" wrapText="1"/>
    </xf>
    <xf numFmtId="0" fontId="1" fillId="7" borderId="54" xfId="0" applyFont="1" applyFill="1" applyBorder="1" applyAlignment="1">
      <alignment horizontal="left" vertical="center"/>
    </xf>
    <xf numFmtId="0" fontId="1" fillId="7" borderId="7" xfId="0" applyFont="1" applyFill="1" applyBorder="1" applyAlignment="1">
      <alignment horizontal="center" vertical="center"/>
    </xf>
    <xf numFmtId="0" fontId="1" fillId="0" borderId="7" xfId="0" applyFont="1" applyBorder="1" applyAlignment="1">
      <alignment wrapText="1"/>
    </xf>
    <xf numFmtId="164" fontId="1" fillId="7" borderId="7" xfId="0" applyNumberFormat="1" applyFont="1" applyFill="1" applyBorder="1" applyAlignment="1">
      <alignment horizontal="right" vertical="center"/>
    </xf>
    <xf numFmtId="0" fontId="1" fillId="7" borderId="7" xfId="0" applyFont="1" applyFill="1" applyBorder="1" applyAlignment="1">
      <alignment horizontal="left" vertical="center"/>
    </xf>
    <xf numFmtId="4" fontId="1" fillId="7" borderId="7" xfId="0" applyNumberFormat="1" applyFont="1" applyFill="1" applyBorder="1" applyAlignment="1">
      <alignment horizontal="center" vertical="center"/>
    </xf>
    <xf numFmtId="4" fontId="1" fillId="7" borderId="7" xfId="0" applyNumberFormat="1" applyFont="1" applyFill="1" applyBorder="1" applyAlignment="1" applyProtection="1">
      <alignment vertical="center"/>
      <protection locked="0"/>
    </xf>
    <xf numFmtId="0" fontId="1" fillId="0" borderId="53" xfId="0" applyFont="1" applyBorder="1" applyAlignment="1">
      <alignment horizontal="center" vertical="center"/>
    </xf>
    <xf numFmtId="0" fontId="1" fillId="7" borderId="21" xfId="0" applyFont="1" applyFill="1" applyBorder="1" applyAlignment="1">
      <alignment horizontal="left" vertical="center"/>
    </xf>
    <xf numFmtId="0" fontId="1" fillId="7" borderId="22" xfId="0" applyFont="1" applyFill="1" applyBorder="1" applyAlignment="1">
      <alignment horizontal="center" vertical="center"/>
    </xf>
    <xf numFmtId="0" fontId="1" fillId="0" borderId="22" xfId="0" applyFont="1" applyBorder="1" applyAlignment="1">
      <alignment wrapText="1"/>
    </xf>
    <xf numFmtId="164" fontId="1" fillId="7" borderId="22" xfId="0" applyNumberFormat="1" applyFont="1" applyFill="1" applyBorder="1" applyAlignment="1">
      <alignment horizontal="right" vertical="center"/>
    </xf>
    <xf numFmtId="0" fontId="1" fillId="7" borderId="22" xfId="0" applyFont="1" applyFill="1" applyBorder="1" applyAlignment="1">
      <alignment horizontal="left" vertical="center"/>
    </xf>
    <xf numFmtId="4" fontId="1" fillId="7" borderId="22" xfId="0" applyNumberFormat="1" applyFont="1" applyFill="1" applyBorder="1" applyAlignment="1">
      <alignment horizontal="center" vertical="center"/>
    </xf>
    <xf numFmtId="4" fontId="1" fillId="7" borderId="22" xfId="0" applyNumberFormat="1" applyFont="1" applyFill="1" applyBorder="1" applyAlignment="1" applyProtection="1">
      <alignment vertical="center"/>
      <protection locked="0"/>
    </xf>
    <xf numFmtId="0" fontId="1" fillId="0" borderId="20" xfId="0" applyFont="1" applyBorder="1" applyAlignment="1">
      <alignment horizontal="center" vertical="center"/>
    </xf>
    <xf numFmtId="0" fontId="0" fillId="0" borderId="11" xfId="0" applyBorder="1" applyAlignment="1">
      <alignment horizontal="left" vertical="center"/>
    </xf>
    <xf numFmtId="4" fontId="0" fillId="0" borderId="10" xfId="0" applyNumberFormat="1" applyBorder="1" applyAlignment="1" applyProtection="1">
      <alignment vertical="center"/>
      <protection locked="0"/>
    </xf>
    <xf numFmtId="0" fontId="0" fillId="0" borderId="11" xfId="0" applyBorder="1" applyAlignment="1">
      <alignment wrapText="1"/>
    </xf>
    <xf numFmtId="164" fontId="0" fillId="0" borderId="7" xfId="0" applyNumberFormat="1" applyBorder="1" applyAlignment="1">
      <alignment horizontal="right" vertical="center"/>
    </xf>
    <xf numFmtId="0" fontId="0" fillId="0" borderId="7" xfId="0" applyBorder="1" applyAlignment="1">
      <alignment horizontal="left" vertical="center"/>
    </xf>
    <xf numFmtId="4" fontId="0" fillId="0" borderId="7" xfId="0" applyNumberFormat="1" applyBorder="1" applyAlignment="1" applyProtection="1">
      <alignment vertical="center"/>
      <protection locked="0"/>
    </xf>
    <xf numFmtId="0" fontId="0" fillId="0" borderId="61" xfId="0" applyBorder="1" applyAlignment="1">
      <alignment horizontal="center" vertical="center"/>
    </xf>
    <xf numFmtId="0" fontId="0" fillId="0" borderId="62" xfId="0" applyBorder="1" applyAlignment="1">
      <alignment horizontal="left" vertical="center"/>
    </xf>
    <xf numFmtId="0" fontId="0" fillId="0" borderId="12" xfId="0" applyBorder="1" applyAlignment="1">
      <alignment horizontal="center" vertical="center"/>
    </xf>
    <xf numFmtId="0" fontId="0" fillId="0" borderId="12" xfId="0" applyBorder="1" applyAlignment="1">
      <alignment vertical="center" wrapText="1"/>
    </xf>
    <xf numFmtId="164" fontId="0" fillId="0" borderId="12" xfId="0" applyNumberFormat="1" applyBorder="1" applyAlignment="1">
      <alignment horizontal="right" vertical="center"/>
    </xf>
    <xf numFmtId="0" fontId="0" fillId="0" borderId="12" xfId="0" applyBorder="1" applyAlignment="1">
      <alignment horizontal="left" vertical="center"/>
    </xf>
    <xf numFmtId="4" fontId="0" fillId="0" borderId="12" xfId="0" applyNumberFormat="1" applyBorder="1" applyAlignment="1" applyProtection="1">
      <alignment vertical="center"/>
      <protection locked="0"/>
    </xf>
    <xf numFmtId="0" fontId="0" fillId="0" borderId="54" xfId="0" applyBorder="1" applyAlignment="1">
      <alignment horizontal="left" vertical="center"/>
    </xf>
    <xf numFmtId="0" fontId="0" fillId="0" borderId="7" xfId="0" applyBorder="1" applyAlignment="1">
      <alignment horizontal="center" vertical="center"/>
    </xf>
    <xf numFmtId="0" fontId="0" fillId="0" borderId="7" xfId="0" applyBorder="1" applyAlignment="1">
      <alignment vertical="center" wrapText="1"/>
    </xf>
    <xf numFmtId="4" fontId="0" fillId="0" borderId="4" xfId="0" applyNumberFormat="1" applyBorder="1" applyAlignment="1">
      <alignment vertical="center"/>
    </xf>
    <xf numFmtId="164" fontId="0" fillId="0" borderId="7" xfId="0" applyNumberFormat="1" applyBorder="1" applyAlignment="1">
      <alignment horizontal="center" vertical="center"/>
    </xf>
    <xf numFmtId="4" fontId="0" fillId="0" borderId="7" xfId="0" applyNumberFormat="1" applyBorder="1" applyAlignment="1" applyProtection="1">
      <alignment horizontal="center" vertical="center"/>
      <protection locked="0"/>
    </xf>
    <xf numFmtId="0" fontId="0" fillId="0" borderId="54" xfId="0" applyFill="1" applyBorder="1" applyAlignment="1">
      <alignment horizontal="left" vertical="center"/>
    </xf>
    <xf numFmtId="0" fontId="0" fillId="0" borderId="7" xfId="0" applyFill="1" applyBorder="1" applyAlignment="1">
      <alignment horizontal="center" vertical="center"/>
    </xf>
    <xf numFmtId="0" fontId="0" fillId="0" borderId="7" xfId="0" applyFill="1" applyBorder="1"/>
    <xf numFmtId="4" fontId="0" fillId="0" borderId="7" xfId="0" applyNumberFormat="1" applyFill="1" applyBorder="1" applyAlignment="1">
      <alignment horizontal="center"/>
    </xf>
    <xf numFmtId="4" fontId="0" fillId="0" borderId="7" xfId="0" applyNumberFormat="1" applyFill="1" applyBorder="1" applyAlignment="1" applyProtection="1">
      <alignment vertical="center"/>
      <protection locked="0"/>
    </xf>
    <xf numFmtId="0" fontId="0" fillId="0" borderId="61" xfId="0" applyFill="1" applyBorder="1" applyAlignment="1">
      <alignment horizontal="center" vertical="center"/>
    </xf>
    <xf numFmtId="164" fontId="0" fillId="0" borderId="7" xfId="0" applyNumberFormat="1" applyFill="1" applyBorder="1" applyAlignment="1">
      <alignment horizontal="right" vertical="center"/>
    </xf>
    <xf numFmtId="0" fontId="0" fillId="0" borderId="7" xfId="0" applyFill="1" applyBorder="1" applyAlignment="1">
      <alignment horizontal="left" vertical="center"/>
    </xf>
    <xf numFmtId="164" fontId="0" fillId="0" borderId="7" xfId="0" applyNumberFormat="1" applyFill="1" applyBorder="1" applyAlignment="1">
      <alignment horizontal="right" vertical="center" wrapText="1"/>
    </xf>
    <xf numFmtId="0" fontId="0" fillId="0" borderId="7" xfId="0" applyFill="1" applyBorder="1" applyAlignment="1">
      <alignment horizontal="left" vertical="center" wrapText="1"/>
    </xf>
    <xf numFmtId="4" fontId="0" fillId="0" borderId="7" xfId="0" applyNumberFormat="1" applyFill="1" applyBorder="1" applyAlignment="1" applyProtection="1">
      <alignment vertical="center" wrapText="1"/>
      <protection locked="0"/>
    </xf>
    <xf numFmtId="164" fontId="0" fillId="0" borderId="13" xfId="0" applyNumberFormat="1" applyFill="1" applyBorder="1" applyAlignment="1">
      <alignment vertical="center"/>
    </xf>
    <xf numFmtId="164" fontId="0" fillId="0" borderId="6" xfId="0" applyNumberFormat="1" applyFill="1" applyBorder="1" applyAlignment="1">
      <alignment vertical="center"/>
    </xf>
    <xf numFmtId="164" fontId="0" fillId="0" borderId="7" xfId="0" applyNumberFormat="1" applyFill="1" applyBorder="1" applyAlignment="1">
      <alignment vertical="center"/>
    </xf>
    <xf numFmtId="164" fontId="0" fillId="0" borderId="13" xfId="0" applyNumberFormat="1" applyBorder="1" applyAlignment="1">
      <alignment vertical="center"/>
    </xf>
    <xf numFmtId="164" fontId="0" fillId="0" borderId="6" xfId="0" applyNumberFormat="1" applyBorder="1" applyAlignment="1">
      <alignment vertical="center"/>
    </xf>
    <xf numFmtId="164" fontId="0" fillId="0" borderId="7" xfId="0" applyNumberFormat="1" applyBorder="1" applyAlignment="1">
      <alignment vertical="center"/>
    </xf>
    <xf numFmtId="0" fontId="1" fillId="4" borderId="27" xfId="0" applyFont="1" applyFill="1" applyBorder="1" applyAlignment="1">
      <alignment vertical="center"/>
    </xf>
    <xf numFmtId="0" fontId="0" fillId="6" borderId="0" xfId="0" applyFill="1" applyAlignment="1">
      <alignment vertical="center"/>
    </xf>
    <xf numFmtId="0" fontId="6" fillId="7" borderId="21" xfId="0" applyFont="1" applyFill="1" applyBorder="1" applyAlignment="1">
      <alignment horizontal="left" vertical="center"/>
    </xf>
    <xf numFmtId="0" fontId="6" fillId="7" borderId="22" xfId="0" applyFont="1" applyFill="1" applyBorder="1" applyAlignment="1">
      <alignment horizontal="center" vertical="center"/>
    </xf>
    <xf numFmtId="0" fontId="6" fillId="0" borderId="22" xfId="0" applyFont="1" applyBorder="1" applyAlignment="1">
      <alignment wrapText="1"/>
    </xf>
    <xf numFmtId="164" fontId="6" fillId="7" borderId="22" xfId="0" applyNumberFormat="1" applyFont="1" applyFill="1" applyBorder="1" applyAlignment="1">
      <alignment horizontal="right" vertical="center"/>
    </xf>
    <xf numFmtId="0" fontId="6" fillId="7" borderId="22" xfId="0" applyFont="1" applyFill="1" applyBorder="1" applyAlignment="1">
      <alignment horizontal="left" vertical="center"/>
    </xf>
    <xf numFmtId="4" fontId="6" fillId="7" borderId="22" xfId="0" applyNumberFormat="1" applyFont="1" applyFill="1" applyBorder="1" applyAlignment="1">
      <alignment horizontal="center" vertical="center"/>
    </xf>
    <xf numFmtId="4" fontId="6" fillId="7" borderId="22" xfId="0" applyNumberFormat="1" applyFont="1" applyFill="1" applyBorder="1" applyAlignment="1" applyProtection="1">
      <alignment vertical="center"/>
      <protection locked="0"/>
    </xf>
    <xf numFmtId="0" fontId="6" fillId="0" borderId="20" xfId="0" applyFont="1" applyBorder="1" applyAlignment="1">
      <alignment horizontal="center" vertical="center"/>
    </xf>
    <xf numFmtId="0" fontId="0" fillId="0" borderId="62" xfId="0" applyFill="1" applyBorder="1" applyAlignment="1">
      <alignment horizontal="left" vertical="center"/>
    </xf>
    <xf numFmtId="0" fontId="0" fillId="0" borderId="12" xfId="0" applyFill="1" applyBorder="1" applyAlignment="1">
      <alignment horizontal="center" vertical="center"/>
    </xf>
    <xf numFmtId="164" fontId="0" fillId="0" borderId="12" xfId="0" applyNumberFormat="1" applyFill="1" applyBorder="1" applyAlignment="1">
      <alignment horizontal="right" vertical="center"/>
    </xf>
    <xf numFmtId="0" fontId="0" fillId="0" borderId="12" xfId="0" applyFill="1" applyBorder="1" applyAlignment="1">
      <alignment horizontal="left" vertical="center"/>
    </xf>
    <xf numFmtId="4" fontId="0" fillId="0" borderId="12" xfId="0" applyNumberFormat="1" applyFill="1" applyBorder="1" applyAlignment="1" applyProtection="1">
      <alignment vertical="center"/>
      <protection locked="0"/>
    </xf>
    <xf numFmtId="0" fontId="0" fillId="0" borderId="60" xfId="0" applyFill="1" applyBorder="1" applyAlignment="1">
      <alignment horizontal="center" vertical="center"/>
    </xf>
    <xf numFmtId="0" fontId="0" fillId="0" borderId="59" xfId="0" applyFill="1" applyBorder="1" applyAlignment="1">
      <alignment horizontal="left" vertical="center"/>
    </xf>
    <xf numFmtId="0" fontId="0" fillId="0" borderId="14" xfId="0" applyFill="1" applyBorder="1"/>
    <xf numFmtId="164" fontId="0" fillId="0" borderId="14" xfId="0" applyNumberFormat="1" applyFill="1" applyBorder="1" applyAlignment="1">
      <alignment horizontal="right" vertical="center"/>
    </xf>
    <xf numFmtId="0" fontId="0" fillId="0" borderId="14" xfId="0" applyFill="1" applyBorder="1" applyAlignment="1">
      <alignment horizontal="left" vertical="center"/>
    </xf>
    <xf numFmtId="4" fontId="0" fillId="0" borderId="14" xfId="0" applyNumberFormat="1" applyFill="1" applyBorder="1" applyAlignment="1">
      <alignment horizontal="center"/>
    </xf>
    <xf numFmtId="4" fontId="0" fillId="0" borderId="14" xfId="0" applyNumberFormat="1" applyFill="1" applyBorder="1" applyAlignment="1" applyProtection="1">
      <alignment vertical="center"/>
      <protection locked="0"/>
    </xf>
    <xf numFmtId="0" fontId="0" fillId="0" borderId="63" xfId="0" applyFill="1" applyBorder="1" applyAlignment="1">
      <alignment horizontal="center" vertical="center"/>
    </xf>
    <xf numFmtId="0" fontId="0" fillId="0" borderId="6" xfId="0" applyFill="1" applyBorder="1" applyAlignment="1">
      <alignment horizontal="left"/>
    </xf>
    <xf numFmtId="0" fontId="0" fillId="0" borderId="7" xfId="0" applyFill="1" applyBorder="1" applyAlignment="1">
      <alignment horizontal="left"/>
    </xf>
    <xf numFmtId="4" fontId="0" fillId="0" borderId="7" xfId="0" applyNumberFormat="1" applyFill="1" applyBorder="1" applyProtection="1">
      <protection locked="0"/>
    </xf>
    <xf numFmtId="0" fontId="4" fillId="0" borderId="6" xfId="0" applyFont="1" applyFill="1" applyBorder="1" applyAlignment="1">
      <alignment horizontal="center" vertical="center"/>
    </xf>
    <xf numFmtId="0" fontId="0" fillId="0" borderId="14" xfId="0" applyFill="1" applyBorder="1" applyAlignment="1">
      <alignment vertical="center"/>
    </xf>
    <xf numFmtId="0" fontId="0" fillId="0" borderId="14" xfId="0" applyFill="1" applyBorder="1" applyAlignment="1">
      <alignment vertical="center" wrapText="1"/>
    </xf>
    <xf numFmtId="4" fontId="0" fillId="0" borderId="14" xfId="0" applyNumberFormat="1" applyFill="1" applyBorder="1" applyAlignment="1">
      <alignment horizontal="center" vertical="center"/>
    </xf>
    <xf numFmtId="0" fontId="0" fillId="0" borderId="0" xfId="0" applyFill="1" applyAlignment="1">
      <alignment vertical="center"/>
    </xf>
    <xf numFmtId="4" fontId="0" fillId="0" borderId="13" xfId="0" applyNumberFormat="1" applyFill="1" applyBorder="1" applyAlignment="1">
      <alignment horizontal="center" vertical="center"/>
    </xf>
    <xf numFmtId="0" fontId="0" fillId="0" borderId="7" xfId="0" applyFill="1" applyBorder="1" applyAlignment="1">
      <alignment vertical="center"/>
    </xf>
    <xf numFmtId="4" fontId="0" fillId="0" borderId="7" xfId="0" applyNumberFormat="1" applyFill="1" applyBorder="1" applyAlignment="1">
      <alignment horizontal="center" vertical="center"/>
    </xf>
    <xf numFmtId="0" fontId="0" fillId="0" borderId="12" xfId="0" applyFill="1" applyBorder="1" applyAlignment="1">
      <alignment vertical="center" wrapText="1"/>
    </xf>
    <xf numFmtId="4" fontId="0" fillId="0" borderId="0" xfId="0" applyNumberFormat="1" applyFill="1" applyBorder="1" applyAlignment="1">
      <alignment horizontal="center" vertical="center"/>
    </xf>
    <xf numFmtId="0" fontId="0" fillId="0" borderId="7" xfId="0" applyFill="1" applyBorder="1" applyAlignment="1">
      <alignment vertical="center" wrapText="1"/>
    </xf>
    <xf numFmtId="4" fontId="0" fillId="0" borderId="13" xfId="0" applyNumberFormat="1" applyFill="1" applyBorder="1" applyAlignment="1" applyProtection="1">
      <alignment horizontal="right" vertical="center" wrapText="1"/>
      <protection locked="0"/>
    </xf>
    <xf numFmtId="4" fontId="0" fillId="0" borderId="6" xfId="0" applyNumberFormat="1" applyFill="1" applyBorder="1" applyAlignment="1" applyProtection="1">
      <alignment horizontal="right" vertical="center" wrapText="1"/>
      <protection locked="0"/>
    </xf>
    <xf numFmtId="4" fontId="0" fillId="0" borderId="7" xfId="0" applyNumberFormat="1" applyFill="1" applyBorder="1" applyAlignment="1" applyProtection="1">
      <alignment horizontal="right" vertical="center" wrapText="1"/>
      <protection locked="0"/>
    </xf>
    <xf numFmtId="0" fontId="0" fillId="0" borderId="13" xfId="0" applyBorder="1" applyAlignment="1">
      <alignment vertical="center" wrapText="1"/>
    </xf>
    <xf numFmtId="0" fontId="0" fillId="0" borderId="8" xfId="0" applyBorder="1" applyAlignment="1">
      <alignment vertical="center" wrapText="1"/>
    </xf>
    <xf numFmtId="0" fontId="0" fillId="0" borderId="2" xfId="0" applyBorder="1" applyAlignment="1">
      <alignment vertical="center" wrapText="1"/>
    </xf>
    <xf numFmtId="0" fontId="0" fillId="0" borderId="11" xfId="0" applyBorder="1" applyAlignment="1">
      <alignment vertical="center" wrapText="1"/>
    </xf>
    <xf numFmtId="4" fontId="0" fillId="0" borderId="0" xfId="0" applyNumberFormat="1" applyBorder="1" applyAlignment="1">
      <alignment horizontal="center" vertical="center"/>
    </xf>
    <xf numFmtId="0" fontId="0" fillId="0" borderId="4" xfId="0"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557"/>
  <sheetViews>
    <sheetView tabSelected="1" zoomScale="70" zoomScaleNormal="70" workbookViewId="0">
      <selection activeCell="D42" sqref="D42"/>
    </sheetView>
  </sheetViews>
  <sheetFormatPr baseColWidth="10" defaultColWidth="8.81640625" defaultRowHeight="15" customHeight="1" x14ac:dyDescent="0.35"/>
  <cols>
    <col min="2" max="2" width="9.1796875" style="7" customWidth="1"/>
    <col min="3" max="3" width="13.26953125" style="9" customWidth="1"/>
    <col min="4" max="4" width="90.1796875" style="6" customWidth="1"/>
    <col min="5" max="5" width="14.26953125" style="3" customWidth="1"/>
    <col min="6" max="6" width="6.81640625" style="19" customWidth="1"/>
    <col min="7" max="8" width="14.36328125" style="9" customWidth="1"/>
    <col min="9" max="9" width="14.26953125" style="6" customWidth="1"/>
    <col min="10" max="10" width="17.90625" style="9" customWidth="1"/>
  </cols>
  <sheetData>
    <row r="1" spans="2:10" ht="15" customHeight="1" thickBot="1" x14ac:dyDescent="0.4">
      <c r="B1" s="11"/>
      <c r="C1" s="44"/>
      <c r="D1" s="134"/>
      <c r="E1" s="136"/>
      <c r="F1" s="135"/>
      <c r="G1" s="44"/>
      <c r="H1" s="44"/>
      <c r="I1" s="134"/>
      <c r="J1" s="44"/>
    </row>
    <row r="2" spans="2:10" ht="44" thickBot="1" x14ac:dyDescent="0.4">
      <c r="B2" s="137" t="s">
        <v>0</v>
      </c>
      <c r="C2" s="138"/>
      <c r="D2" s="138" t="s">
        <v>1</v>
      </c>
      <c r="E2" s="138" t="s">
        <v>2</v>
      </c>
      <c r="F2" s="138" t="s">
        <v>3</v>
      </c>
      <c r="G2" s="139" t="s">
        <v>507</v>
      </c>
      <c r="H2" s="139" t="s">
        <v>508</v>
      </c>
      <c r="I2" s="139" t="s">
        <v>509</v>
      </c>
      <c r="J2" s="183" t="s">
        <v>723</v>
      </c>
    </row>
    <row r="3" spans="2:10" s="2" customFormat="1" thickBot="1" x14ac:dyDescent="0.4">
      <c r="B3" s="140">
        <v>1</v>
      </c>
      <c r="C3" s="141"/>
      <c r="D3" s="142" t="s">
        <v>4</v>
      </c>
      <c r="E3" s="144"/>
      <c r="F3" s="143"/>
      <c r="G3" s="141"/>
      <c r="H3" s="141"/>
      <c r="I3" s="145"/>
      <c r="J3" s="178">
        <f>J4+J36+J54+J70+J76+J82+J102</f>
        <v>0</v>
      </c>
    </row>
    <row r="4" spans="2:10" thickBot="1" x14ac:dyDescent="0.4">
      <c r="B4" s="121" t="s">
        <v>5</v>
      </c>
      <c r="C4" s="122"/>
      <c r="D4" s="146" t="s">
        <v>6</v>
      </c>
      <c r="E4" s="148"/>
      <c r="F4" s="147"/>
      <c r="G4" s="122"/>
      <c r="H4" s="122"/>
      <c r="I4" s="149"/>
      <c r="J4" s="179">
        <f>SUM(J5:J29)</f>
        <v>0</v>
      </c>
    </row>
    <row r="5" spans="2:10" ht="43.5" x14ac:dyDescent="0.35">
      <c r="B5" s="150" t="s">
        <v>7</v>
      </c>
      <c r="C5" s="15" t="s">
        <v>8</v>
      </c>
      <c r="D5" s="118" t="s">
        <v>505</v>
      </c>
      <c r="E5" s="119">
        <v>72.760000000000005</v>
      </c>
      <c r="F5" s="13" t="s">
        <v>9</v>
      </c>
      <c r="G5" s="113">
        <v>94.79</v>
      </c>
      <c r="H5" s="113">
        <v>6896.9204</v>
      </c>
      <c r="I5" s="132"/>
      <c r="J5" s="166">
        <f t="shared" ref="J5:J30" si="0">E5*I5</f>
        <v>0</v>
      </c>
    </row>
    <row r="6" spans="2:10" ht="29" x14ac:dyDescent="0.35">
      <c r="B6" s="151" t="s">
        <v>10</v>
      </c>
      <c r="C6" s="9" t="s">
        <v>11</v>
      </c>
      <c r="D6" s="8" t="s">
        <v>506</v>
      </c>
      <c r="E6" s="18">
        <v>3.488</v>
      </c>
      <c r="F6" s="7" t="s">
        <v>9</v>
      </c>
      <c r="G6" s="35">
        <v>29.44</v>
      </c>
      <c r="H6" s="35">
        <v>102.68671999999999</v>
      </c>
      <c r="I6" s="1"/>
      <c r="J6" s="167">
        <f t="shared" si="0"/>
        <v>0</v>
      </c>
    </row>
    <row r="7" spans="2:10" ht="29" x14ac:dyDescent="0.35">
      <c r="B7" s="151" t="s">
        <v>12</v>
      </c>
      <c r="C7" s="9" t="s">
        <v>13</v>
      </c>
      <c r="D7" s="8" t="s">
        <v>510</v>
      </c>
      <c r="E7" s="18">
        <v>1</v>
      </c>
      <c r="F7" s="7" t="s">
        <v>14</v>
      </c>
      <c r="G7" s="35">
        <v>15.18</v>
      </c>
      <c r="H7" s="35">
        <v>15.18</v>
      </c>
      <c r="I7" s="1"/>
      <c r="J7" s="167">
        <f t="shared" si="0"/>
        <v>0</v>
      </c>
    </row>
    <row r="8" spans="2:10" ht="29" x14ac:dyDescent="0.35">
      <c r="B8" s="151" t="s">
        <v>15</v>
      </c>
      <c r="C8" s="9" t="s">
        <v>16</v>
      </c>
      <c r="D8" s="8" t="s">
        <v>511</v>
      </c>
      <c r="E8" s="18">
        <v>1</v>
      </c>
      <c r="F8" s="7" t="s">
        <v>14</v>
      </c>
      <c r="G8" s="35">
        <v>18.37</v>
      </c>
      <c r="H8" s="35">
        <v>18.37</v>
      </c>
      <c r="I8" s="1"/>
      <c r="J8" s="167">
        <f t="shared" si="0"/>
        <v>0</v>
      </c>
    </row>
    <row r="9" spans="2:10" ht="43.5" x14ac:dyDescent="0.35">
      <c r="B9" s="151" t="s">
        <v>17</v>
      </c>
      <c r="C9" s="9" t="s">
        <v>18</v>
      </c>
      <c r="D9" s="8" t="s">
        <v>512</v>
      </c>
      <c r="E9" s="18">
        <v>1</v>
      </c>
      <c r="F9" s="7" t="s">
        <v>14</v>
      </c>
      <c r="G9" s="35">
        <v>16.63</v>
      </c>
      <c r="H9" s="35">
        <v>16.63</v>
      </c>
      <c r="I9" s="1"/>
      <c r="J9" s="167">
        <f t="shared" si="0"/>
        <v>0</v>
      </c>
    </row>
    <row r="10" spans="2:10" ht="29" x14ac:dyDescent="0.35">
      <c r="B10" s="151" t="s">
        <v>19</v>
      </c>
      <c r="C10" s="9" t="s">
        <v>20</v>
      </c>
      <c r="D10" s="8" t="s">
        <v>513</v>
      </c>
      <c r="E10" s="18">
        <v>1</v>
      </c>
      <c r="F10" s="7" t="s">
        <v>14</v>
      </c>
      <c r="G10" s="35">
        <v>41.61</v>
      </c>
      <c r="H10" s="35">
        <v>41.61</v>
      </c>
      <c r="I10" s="1"/>
      <c r="J10" s="167">
        <f t="shared" si="0"/>
        <v>0</v>
      </c>
    </row>
    <row r="11" spans="2:10" ht="29" x14ac:dyDescent="0.35">
      <c r="B11" s="151" t="s">
        <v>21</v>
      </c>
      <c r="C11" s="9" t="s">
        <v>22</v>
      </c>
      <c r="D11" s="8" t="s">
        <v>514</v>
      </c>
      <c r="E11" s="18">
        <v>1</v>
      </c>
      <c r="F11" s="7" t="s">
        <v>14</v>
      </c>
      <c r="G11" s="35">
        <v>50.35</v>
      </c>
      <c r="H11" s="35">
        <v>50.35</v>
      </c>
      <c r="I11" s="1"/>
      <c r="J11" s="167">
        <f t="shared" si="0"/>
        <v>0</v>
      </c>
    </row>
    <row r="12" spans="2:10" ht="29" x14ac:dyDescent="0.35">
      <c r="B12" s="151" t="s">
        <v>23</v>
      </c>
      <c r="C12" s="9" t="s">
        <v>24</v>
      </c>
      <c r="D12" s="8" t="s">
        <v>515</v>
      </c>
      <c r="E12" s="18">
        <v>17.536000000000001</v>
      </c>
      <c r="F12" s="7" t="s">
        <v>9</v>
      </c>
      <c r="G12" s="35">
        <v>11.76</v>
      </c>
      <c r="H12" s="35">
        <v>206.22336000000001</v>
      </c>
      <c r="I12" s="1"/>
      <c r="J12" s="167">
        <f t="shared" si="0"/>
        <v>0</v>
      </c>
    </row>
    <row r="13" spans="2:10" ht="29" x14ac:dyDescent="0.35">
      <c r="B13" s="151" t="s">
        <v>25</v>
      </c>
      <c r="C13" s="9" t="s">
        <v>26</v>
      </c>
      <c r="D13" s="8" t="s">
        <v>516</v>
      </c>
      <c r="E13" s="18">
        <v>16</v>
      </c>
      <c r="F13" s="7" t="s">
        <v>14</v>
      </c>
      <c r="G13" s="35">
        <v>11.76</v>
      </c>
      <c r="H13" s="35">
        <v>188.16</v>
      </c>
      <c r="I13" s="1"/>
      <c r="J13" s="167">
        <f t="shared" si="0"/>
        <v>0</v>
      </c>
    </row>
    <row r="14" spans="2:10" ht="29" x14ac:dyDescent="0.35">
      <c r="B14" s="151" t="s">
        <v>27</v>
      </c>
      <c r="C14" s="9" t="s">
        <v>28</v>
      </c>
      <c r="D14" s="8" t="s">
        <v>517</v>
      </c>
      <c r="E14" s="18">
        <v>16</v>
      </c>
      <c r="F14" s="7" t="s">
        <v>14</v>
      </c>
      <c r="G14" s="35">
        <v>23.52</v>
      </c>
      <c r="H14" s="35">
        <v>376.32</v>
      </c>
      <c r="I14" s="1"/>
      <c r="J14" s="167">
        <f t="shared" si="0"/>
        <v>0</v>
      </c>
    </row>
    <row r="15" spans="2:10" ht="14.5" x14ac:dyDescent="0.35">
      <c r="B15" s="151" t="s">
        <v>29</v>
      </c>
      <c r="C15" s="9" t="s">
        <v>30</v>
      </c>
      <c r="D15" s="8" t="s">
        <v>518</v>
      </c>
      <c r="E15" s="18">
        <v>17.3</v>
      </c>
      <c r="F15" s="7" t="s">
        <v>31</v>
      </c>
      <c r="G15" s="35">
        <v>10.11</v>
      </c>
      <c r="H15" s="35">
        <v>174.90299999999999</v>
      </c>
      <c r="I15" s="1"/>
      <c r="J15" s="167">
        <f t="shared" si="0"/>
        <v>0</v>
      </c>
    </row>
    <row r="16" spans="2:10" ht="14.5" x14ac:dyDescent="0.35">
      <c r="B16" s="151" t="s">
        <v>32</v>
      </c>
      <c r="C16" s="9" t="s">
        <v>33</v>
      </c>
      <c r="D16" s="8" t="s">
        <v>519</v>
      </c>
      <c r="E16" s="18">
        <v>5</v>
      </c>
      <c r="F16" s="7" t="s">
        <v>34</v>
      </c>
      <c r="G16" s="35">
        <v>28.01</v>
      </c>
      <c r="H16" s="35">
        <v>140.05000000000001</v>
      </c>
      <c r="I16" s="1"/>
      <c r="J16" s="167">
        <f t="shared" si="0"/>
        <v>0</v>
      </c>
    </row>
    <row r="17" spans="2:10" ht="29" x14ac:dyDescent="0.35">
      <c r="B17" s="151" t="s">
        <v>35</v>
      </c>
      <c r="C17" s="9" t="s">
        <v>36</v>
      </c>
      <c r="D17" s="8" t="s">
        <v>520</v>
      </c>
      <c r="E17" s="18">
        <v>6.5</v>
      </c>
      <c r="F17" s="7" t="s">
        <v>31</v>
      </c>
      <c r="G17" s="35">
        <v>22.22</v>
      </c>
      <c r="H17" s="35">
        <v>144.43</v>
      </c>
      <c r="I17" s="1"/>
      <c r="J17" s="167">
        <f t="shared" si="0"/>
        <v>0</v>
      </c>
    </row>
    <row r="18" spans="2:10" ht="14.5" x14ac:dyDescent="0.35">
      <c r="B18" s="151" t="s">
        <v>37</v>
      </c>
      <c r="C18" s="9" t="s">
        <v>38</v>
      </c>
      <c r="D18" s="8" t="s">
        <v>521</v>
      </c>
      <c r="E18" s="18">
        <v>71.599999999999994</v>
      </c>
      <c r="F18" s="7" t="s">
        <v>34</v>
      </c>
      <c r="G18" s="35">
        <v>8.4</v>
      </c>
      <c r="H18" s="35">
        <v>601.44000000000005</v>
      </c>
      <c r="I18" s="1"/>
      <c r="J18" s="167">
        <f t="shared" si="0"/>
        <v>0</v>
      </c>
    </row>
    <row r="19" spans="2:10" ht="14.5" x14ac:dyDescent="0.35">
      <c r="B19" s="151" t="s">
        <v>39</v>
      </c>
      <c r="C19" s="9" t="s">
        <v>40</v>
      </c>
      <c r="D19" s="8" t="s">
        <v>522</v>
      </c>
      <c r="E19" s="18">
        <v>5</v>
      </c>
      <c r="F19" s="7" t="s">
        <v>34</v>
      </c>
      <c r="G19" s="35">
        <v>28.01</v>
      </c>
      <c r="H19" s="35">
        <v>140.05000000000001</v>
      </c>
      <c r="I19" s="1"/>
      <c r="J19" s="167">
        <f t="shared" si="0"/>
        <v>0</v>
      </c>
    </row>
    <row r="20" spans="2:10" s="37" customFormat="1" ht="29" x14ac:dyDescent="0.35">
      <c r="B20" s="152" t="s">
        <v>41</v>
      </c>
      <c r="C20" s="52" t="s">
        <v>42</v>
      </c>
      <c r="D20" s="53" t="s">
        <v>523</v>
      </c>
      <c r="E20" s="46">
        <v>54.75</v>
      </c>
      <c r="F20" s="38" t="s">
        <v>31</v>
      </c>
      <c r="G20" s="159">
        <v>8.23</v>
      </c>
      <c r="H20" s="159">
        <v>450.59249999999997</v>
      </c>
      <c r="I20" s="39"/>
      <c r="J20" s="168">
        <f t="shared" si="0"/>
        <v>0</v>
      </c>
    </row>
    <row r="21" spans="2:10" ht="29" x14ac:dyDescent="0.35">
      <c r="B21" s="151" t="s">
        <v>43</v>
      </c>
      <c r="C21" s="9" t="s">
        <v>44</v>
      </c>
      <c r="D21" s="8" t="s">
        <v>524</v>
      </c>
      <c r="E21" s="18">
        <v>7.5</v>
      </c>
      <c r="F21" s="7" t="s">
        <v>31</v>
      </c>
      <c r="G21" s="35">
        <v>15.46</v>
      </c>
      <c r="H21" s="35">
        <v>115.95</v>
      </c>
      <c r="I21" s="1"/>
      <c r="J21" s="167">
        <f t="shared" si="0"/>
        <v>0</v>
      </c>
    </row>
    <row r="22" spans="2:10" ht="29" x14ac:dyDescent="0.35">
      <c r="B22" s="151" t="s">
        <v>45</v>
      </c>
      <c r="C22" s="9" t="s">
        <v>46</v>
      </c>
      <c r="D22" s="8" t="s">
        <v>525</v>
      </c>
      <c r="E22" s="18">
        <v>84</v>
      </c>
      <c r="F22" s="7" t="s">
        <v>31</v>
      </c>
      <c r="G22" s="35">
        <v>3.2</v>
      </c>
      <c r="H22" s="35">
        <v>268.8</v>
      </c>
      <c r="I22" s="1"/>
      <c r="J22" s="167">
        <f t="shared" si="0"/>
        <v>0</v>
      </c>
    </row>
    <row r="23" spans="2:10" ht="14.5" x14ac:dyDescent="0.35">
      <c r="B23" s="151" t="s">
        <v>47</v>
      </c>
      <c r="C23" s="9" t="s">
        <v>48</v>
      </c>
      <c r="D23" s="8" t="s">
        <v>526</v>
      </c>
      <c r="E23" s="18">
        <v>12</v>
      </c>
      <c r="F23" s="7" t="s">
        <v>31</v>
      </c>
      <c r="G23" s="35">
        <v>9.41</v>
      </c>
      <c r="H23" s="35">
        <v>112.92</v>
      </c>
      <c r="I23" s="1"/>
      <c r="J23" s="167">
        <f t="shared" si="0"/>
        <v>0</v>
      </c>
    </row>
    <row r="24" spans="2:10" ht="29" x14ac:dyDescent="0.35">
      <c r="B24" s="151" t="s">
        <v>49</v>
      </c>
      <c r="C24" s="9" t="s">
        <v>50</v>
      </c>
      <c r="D24" s="8" t="s">
        <v>527</v>
      </c>
      <c r="E24" s="18">
        <v>22.5</v>
      </c>
      <c r="F24" s="7" t="s">
        <v>31</v>
      </c>
      <c r="G24" s="35">
        <v>10.82</v>
      </c>
      <c r="H24" s="35">
        <v>243.45</v>
      </c>
      <c r="I24" s="1"/>
      <c r="J24" s="167">
        <f t="shared" si="0"/>
        <v>0</v>
      </c>
    </row>
    <row r="25" spans="2:10" ht="29" x14ac:dyDescent="0.35">
      <c r="B25" s="151" t="s">
        <v>51</v>
      </c>
      <c r="C25" s="9" t="s">
        <v>52</v>
      </c>
      <c r="D25" s="8" t="s">
        <v>528</v>
      </c>
      <c r="E25" s="18">
        <v>22.5</v>
      </c>
      <c r="F25" s="7" t="s">
        <v>31</v>
      </c>
      <c r="G25" s="35">
        <v>14.11</v>
      </c>
      <c r="H25" s="35">
        <v>317.47500000000002</v>
      </c>
      <c r="I25" s="1"/>
      <c r="J25" s="167">
        <f t="shared" si="0"/>
        <v>0</v>
      </c>
    </row>
    <row r="26" spans="2:10" ht="29" x14ac:dyDescent="0.35">
      <c r="B26" s="151" t="s">
        <v>53</v>
      </c>
      <c r="C26" s="9" t="s">
        <v>54</v>
      </c>
      <c r="D26" s="8" t="s">
        <v>529</v>
      </c>
      <c r="E26" s="18">
        <v>148</v>
      </c>
      <c r="F26" s="7" t="s">
        <v>31</v>
      </c>
      <c r="G26" s="35">
        <v>8</v>
      </c>
      <c r="H26" s="35">
        <v>1184</v>
      </c>
      <c r="I26" s="1"/>
      <c r="J26" s="167">
        <f t="shared" si="0"/>
        <v>0</v>
      </c>
    </row>
    <row r="27" spans="2:10" ht="29" x14ac:dyDescent="0.35">
      <c r="B27" s="151" t="s">
        <v>55</v>
      </c>
      <c r="C27" s="9" t="s">
        <v>56</v>
      </c>
      <c r="D27" s="8" t="s">
        <v>530</v>
      </c>
      <c r="E27" s="18">
        <v>148</v>
      </c>
      <c r="F27" s="7" t="s">
        <v>31</v>
      </c>
      <c r="G27" s="35">
        <v>5.88</v>
      </c>
      <c r="H27" s="35">
        <v>870.24</v>
      </c>
      <c r="I27" s="1"/>
      <c r="J27" s="167">
        <f t="shared" si="0"/>
        <v>0</v>
      </c>
    </row>
    <row r="28" spans="2:10" ht="29" x14ac:dyDescent="0.35">
      <c r="B28" s="151" t="s">
        <v>57</v>
      </c>
      <c r="C28" s="9" t="s">
        <v>58</v>
      </c>
      <c r="D28" s="8" t="s">
        <v>531</v>
      </c>
      <c r="E28" s="18">
        <v>60.353000000000002</v>
      </c>
      <c r="F28" s="7" t="s">
        <v>9</v>
      </c>
      <c r="G28" s="35">
        <v>33.340000000000003</v>
      </c>
      <c r="H28" s="35">
        <v>2012.16902</v>
      </c>
      <c r="I28" s="1"/>
      <c r="J28" s="167">
        <f t="shared" si="0"/>
        <v>0</v>
      </c>
    </row>
    <row r="29" spans="2:10" ht="44" thickBot="1" x14ac:dyDescent="0.4">
      <c r="B29" s="153" t="s">
        <v>59</v>
      </c>
      <c r="C29" s="44" t="s">
        <v>60</v>
      </c>
      <c r="D29" s="24" t="s">
        <v>532</v>
      </c>
      <c r="E29" s="25">
        <v>60.353000000000002</v>
      </c>
      <c r="F29" s="11" t="s">
        <v>9</v>
      </c>
      <c r="G29" s="160">
        <v>21.25</v>
      </c>
      <c r="H29" s="160">
        <v>1282.50125</v>
      </c>
      <c r="I29" s="26"/>
      <c r="J29" s="169">
        <f t="shared" si="0"/>
        <v>0</v>
      </c>
    </row>
    <row r="30" spans="2:10" thickBot="1" x14ac:dyDescent="0.4">
      <c r="B30" s="192"/>
      <c r="C30" s="193"/>
      <c r="D30" s="194" t="s">
        <v>504</v>
      </c>
      <c r="E30" s="195"/>
      <c r="F30" s="196"/>
      <c r="G30" s="197"/>
      <c r="H30" s="197"/>
      <c r="I30" s="198"/>
      <c r="J30" s="199">
        <f>+SUM(J5:J29)</f>
        <v>0</v>
      </c>
    </row>
    <row r="31" spans="2:10" thickBot="1" x14ac:dyDescent="0.4">
      <c r="B31" s="121" t="s">
        <v>61</v>
      </c>
      <c r="C31" s="122"/>
      <c r="D31" s="123" t="s">
        <v>62</v>
      </c>
      <c r="E31" s="124"/>
      <c r="F31" s="124"/>
      <c r="G31" s="124"/>
      <c r="H31" s="124"/>
      <c r="I31" s="125"/>
      <c r="J31" s="179">
        <f>J32+J42</f>
        <v>0</v>
      </c>
    </row>
    <row r="32" spans="2:10" thickBot="1" x14ac:dyDescent="0.4">
      <c r="B32" s="67" t="s">
        <v>63</v>
      </c>
      <c r="C32" s="68"/>
      <c r="D32" s="69" t="s">
        <v>533</v>
      </c>
      <c r="E32" s="70"/>
      <c r="F32" s="70"/>
      <c r="G32" s="70"/>
      <c r="H32" s="70"/>
      <c r="I32" s="71"/>
      <c r="J32" s="170">
        <f>SUM(J33:J41)</f>
        <v>0</v>
      </c>
    </row>
    <row r="33" spans="2:10" ht="58" x14ac:dyDescent="0.35">
      <c r="B33" s="150" t="s">
        <v>65</v>
      </c>
      <c r="C33" s="15" t="s">
        <v>535</v>
      </c>
      <c r="D33" s="118" t="s">
        <v>534</v>
      </c>
      <c r="E33" s="119">
        <v>1</v>
      </c>
      <c r="F33" s="13" t="s">
        <v>14</v>
      </c>
      <c r="G33" s="161">
        <v>392.25</v>
      </c>
      <c r="H33" s="161">
        <v>392.25</v>
      </c>
      <c r="I33" s="132"/>
      <c r="J33" s="166">
        <f>E33*I33</f>
        <v>0</v>
      </c>
    </row>
    <row r="34" spans="2:10" ht="58" x14ac:dyDescent="0.35">
      <c r="B34" s="151" t="s">
        <v>67</v>
      </c>
      <c r="C34" s="9" t="s">
        <v>536</v>
      </c>
      <c r="D34" s="8" t="s">
        <v>537</v>
      </c>
      <c r="E34" s="18">
        <v>1</v>
      </c>
      <c r="F34" s="7" t="s">
        <v>34</v>
      </c>
      <c r="G34" s="162">
        <v>560.63</v>
      </c>
      <c r="H34" s="162">
        <v>560.63</v>
      </c>
      <c r="I34" s="1"/>
      <c r="J34" s="167">
        <f>E34*I34</f>
        <v>0</v>
      </c>
    </row>
    <row r="35" spans="2:10" thickBot="1" x14ac:dyDescent="0.4">
      <c r="B35" s="184"/>
      <c r="C35" s="185"/>
      <c r="D35" s="186" t="s">
        <v>504</v>
      </c>
      <c r="E35" s="187"/>
      <c r="F35" s="188"/>
      <c r="G35" s="189"/>
      <c r="H35" s="189"/>
      <c r="I35" s="190"/>
      <c r="J35" s="191">
        <f>+SUM(J33:J34)</f>
        <v>0</v>
      </c>
    </row>
    <row r="36" spans="2:10" thickBot="1" x14ac:dyDescent="0.4">
      <c r="B36" s="121" t="s">
        <v>77</v>
      </c>
      <c r="C36" s="122"/>
      <c r="D36" s="123" t="s">
        <v>62</v>
      </c>
      <c r="E36" s="124"/>
      <c r="F36" s="124"/>
      <c r="G36" s="124"/>
      <c r="H36" s="124"/>
      <c r="I36" s="125"/>
      <c r="J36" s="179">
        <f>J37+J47</f>
        <v>0</v>
      </c>
    </row>
    <row r="37" spans="2:10" thickBot="1" x14ac:dyDescent="0.4">
      <c r="B37" s="67" t="s">
        <v>77</v>
      </c>
      <c r="C37" s="68"/>
      <c r="D37" s="69" t="s">
        <v>64</v>
      </c>
      <c r="E37" s="70"/>
      <c r="F37" s="70"/>
      <c r="G37" s="70"/>
      <c r="H37" s="70"/>
      <c r="I37" s="71"/>
      <c r="J37" s="170">
        <f>SUM(J38:J45)</f>
        <v>0</v>
      </c>
    </row>
    <row r="38" spans="2:10" s="30" customFormat="1" ht="14.5" x14ac:dyDescent="0.35">
      <c r="B38" s="150" t="s">
        <v>79</v>
      </c>
      <c r="C38" s="14" t="s">
        <v>66</v>
      </c>
      <c r="D38" s="131" t="s">
        <v>538</v>
      </c>
      <c r="E38" s="119">
        <v>180</v>
      </c>
      <c r="F38" s="133" t="s">
        <v>31</v>
      </c>
      <c r="G38" s="113">
        <v>32.520000000000003</v>
      </c>
      <c r="H38" s="113">
        <v>5853.6</v>
      </c>
      <c r="I38" s="117"/>
      <c r="J38" s="166">
        <f t="shared" ref="J38:J46" si="1">E38*I38</f>
        <v>0</v>
      </c>
    </row>
    <row r="39" spans="2:10" s="30" customFormat="1" ht="29" x14ac:dyDescent="0.35">
      <c r="B39" s="151" t="s">
        <v>81</v>
      </c>
      <c r="C39" s="14" t="s">
        <v>68</v>
      </c>
      <c r="D39" s="10" t="s">
        <v>539</v>
      </c>
      <c r="E39" s="18">
        <v>2</v>
      </c>
      <c r="F39" s="31" t="s">
        <v>14</v>
      </c>
      <c r="G39" s="35">
        <v>207.15</v>
      </c>
      <c r="H39" s="35">
        <v>414.3</v>
      </c>
      <c r="I39" s="23"/>
      <c r="J39" s="167">
        <f t="shared" si="1"/>
        <v>0</v>
      </c>
    </row>
    <row r="40" spans="2:10" s="30" customFormat="1" ht="14.5" x14ac:dyDescent="0.35">
      <c r="B40" s="151" t="s">
        <v>83</v>
      </c>
      <c r="C40" s="14" t="s">
        <v>69</v>
      </c>
      <c r="D40" s="10" t="s">
        <v>540</v>
      </c>
      <c r="E40" s="18">
        <v>2</v>
      </c>
      <c r="F40" s="31" t="s">
        <v>70</v>
      </c>
      <c r="G40" s="35">
        <v>105.48</v>
      </c>
      <c r="H40" s="35">
        <v>210.96</v>
      </c>
      <c r="I40" s="23"/>
      <c r="J40" s="167">
        <f t="shared" si="1"/>
        <v>0</v>
      </c>
    </row>
    <row r="41" spans="2:10" s="30" customFormat="1" ht="29" x14ac:dyDescent="0.35">
      <c r="B41" s="151" t="s">
        <v>85</v>
      </c>
      <c r="C41" s="14" t="s">
        <v>71</v>
      </c>
      <c r="D41" s="10" t="s">
        <v>541</v>
      </c>
      <c r="E41" s="18">
        <v>1496</v>
      </c>
      <c r="F41" s="31" t="s">
        <v>72</v>
      </c>
      <c r="G41" s="35">
        <v>2.09</v>
      </c>
      <c r="H41" s="35">
        <v>3126.64</v>
      </c>
      <c r="I41" s="23"/>
      <c r="J41" s="167">
        <f t="shared" si="1"/>
        <v>0</v>
      </c>
    </row>
    <row r="42" spans="2:10" s="30" customFormat="1" ht="43.5" x14ac:dyDescent="0.35">
      <c r="B42" s="151" t="s">
        <v>87</v>
      </c>
      <c r="C42" s="14" t="s">
        <v>73</v>
      </c>
      <c r="D42" s="10" t="s">
        <v>542</v>
      </c>
      <c r="E42" s="18">
        <v>107.4</v>
      </c>
      <c r="F42" s="31" t="s">
        <v>72</v>
      </c>
      <c r="G42" s="35">
        <v>56.47</v>
      </c>
      <c r="H42" s="35">
        <v>6064.8779999999997</v>
      </c>
      <c r="I42" s="23"/>
      <c r="J42" s="167">
        <f t="shared" si="1"/>
        <v>0</v>
      </c>
    </row>
    <row r="43" spans="2:10" s="30" customFormat="1" ht="29" x14ac:dyDescent="0.35">
      <c r="B43" s="151" t="s">
        <v>552</v>
      </c>
      <c r="C43" s="14" t="s">
        <v>74</v>
      </c>
      <c r="D43" s="10" t="s">
        <v>543</v>
      </c>
      <c r="E43" s="18">
        <v>3.6</v>
      </c>
      <c r="F43" s="31" t="s">
        <v>34</v>
      </c>
      <c r="G43" s="35">
        <v>127.57</v>
      </c>
      <c r="H43" s="35">
        <v>459.25200000000001</v>
      </c>
      <c r="I43" s="23"/>
      <c r="J43" s="167">
        <f t="shared" si="1"/>
        <v>0</v>
      </c>
    </row>
    <row r="44" spans="2:10" s="30" customFormat="1" ht="29" x14ac:dyDescent="0.35">
      <c r="B44" s="151" t="s">
        <v>553</v>
      </c>
      <c r="C44" s="14" t="s">
        <v>75</v>
      </c>
      <c r="D44" s="10" t="s">
        <v>544</v>
      </c>
      <c r="E44" s="18">
        <v>28</v>
      </c>
      <c r="F44" s="31" t="s">
        <v>14</v>
      </c>
      <c r="G44" s="35">
        <v>114.25</v>
      </c>
      <c r="H44" s="35">
        <v>3199</v>
      </c>
      <c r="I44" s="23"/>
      <c r="J44" s="167">
        <f t="shared" si="1"/>
        <v>0</v>
      </c>
    </row>
    <row r="45" spans="2:10" s="30" customFormat="1" ht="29.5" thickBot="1" x14ac:dyDescent="0.4">
      <c r="B45" s="153" t="s">
        <v>554</v>
      </c>
      <c r="C45" s="14" t="s">
        <v>76</v>
      </c>
      <c r="D45" s="281" t="s">
        <v>545</v>
      </c>
      <c r="E45" s="25">
        <v>18.696000000000002</v>
      </c>
      <c r="F45" s="200" t="s">
        <v>31</v>
      </c>
      <c r="G45" s="160">
        <v>32.24</v>
      </c>
      <c r="H45" s="160">
        <v>602.75904000000003</v>
      </c>
      <c r="I45" s="201"/>
      <c r="J45" s="169">
        <f t="shared" si="1"/>
        <v>0</v>
      </c>
    </row>
    <row r="46" spans="2:10" thickBot="1" x14ac:dyDescent="0.4">
      <c r="B46" s="192"/>
      <c r="C46" s="193"/>
      <c r="D46" s="194" t="s">
        <v>504</v>
      </c>
      <c r="E46" s="195"/>
      <c r="F46" s="196"/>
      <c r="G46" s="197"/>
      <c r="H46" s="197"/>
      <c r="I46" s="198"/>
      <c r="J46" s="199">
        <f>+SUM(J38:J45)</f>
        <v>0</v>
      </c>
    </row>
    <row r="47" spans="2:10" thickBot="1" x14ac:dyDescent="0.4">
      <c r="B47" s="67" t="s">
        <v>555</v>
      </c>
      <c r="C47" s="68"/>
      <c r="D47" s="69" t="s">
        <v>78</v>
      </c>
      <c r="E47" s="70"/>
      <c r="F47" s="70"/>
      <c r="G47" s="70"/>
      <c r="H47" s="70"/>
      <c r="I47" s="71"/>
      <c r="J47" s="170">
        <f>SUM(J48:J52)</f>
        <v>0</v>
      </c>
    </row>
    <row r="48" spans="2:10" s="30" customFormat="1" ht="64.5" customHeight="1" x14ac:dyDescent="0.35">
      <c r="B48" s="150" t="s">
        <v>556</v>
      </c>
      <c r="C48" s="15" t="s">
        <v>80</v>
      </c>
      <c r="D48" s="277" t="s">
        <v>546</v>
      </c>
      <c r="E48" s="115">
        <v>219.6</v>
      </c>
      <c r="F48" s="116" t="s">
        <v>72</v>
      </c>
      <c r="G48" s="113">
        <v>2.19</v>
      </c>
      <c r="H48" s="113">
        <v>480.92399999999998</v>
      </c>
      <c r="I48" s="126"/>
      <c r="J48" s="156">
        <f t="shared" ref="J48:J53" si="2">E48*I48</f>
        <v>0</v>
      </c>
    </row>
    <row r="49" spans="2:10" s="30" customFormat="1" ht="409.6" customHeight="1" x14ac:dyDescent="0.35">
      <c r="B49" s="151" t="s">
        <v>556</v>
      </c>
      <c r="C49" s="9" t="s">
        <v>82</v>
      </c>
      <c r="D49" s="278" t="s">
        <v>547</v>
      </c>
      <c r="E49" s="28">
        <v>14</v>
      </c>
      <c r="F49" s="27" t="s">
        <v>14</v>
      </c>
      <c r="G49" s="35">
        <v>47.81</v>
      </c>
      <c r="H49" s="35">
        <v>669.34</v>
      </c>
      <c r="I49" s="29"/>
      <c r="J49" s="157">
        <f t="shared" si="2"/>
        <v>0</v>
      </c>
    </row>
    <row r="50" spans="2:10" s="30" customFormat="1" ht="29" x14ac:dyDescent="0.35">
      <c r="B50" s="151" t="s">
        <v>556</v>
      </c>
      <c r="C50" s="9" t="s">
        <v>84</v>
      </c>
      <c r="D50" s="278" t="s">
        <v>548</v>
      </c>
      <c r="E50" s="28">
        <v>36</v>
      </c>
      <c r="F50" s="27" t="s">
        <v>14</v>
      </c>
      <c r="G50" s="35">
        <v>49.59</v>
      </c>
      <c r="H50" s="35">
        <v>1785.24</v>
      </c>
      <c r="I50" s="29"/>
      <c r="J50" s="157">
        <f t="shared" si="2"/>
        <v>0</v>
      </c>
    </row>
    <row r="51" spans="2:10" s="30" customFormat="1" ht="29" x14ac:dyDescent="0.35">
      <c r="B51" s="151" t="s">
        <v>556</v>
      </c>
      <c r="C51" s="9" t="s">
        <v>86</v>
      </c>
      <c r="D51" s="278" t="s">
        <v>549</v>
      </c>
      <c r="E51" s="28">
        <v>16</v>
      </c>
      <c r="F51" s="27" t="s">
        <v>14</v>
      </c>
      <c r="G51" s="35">
        <v>28.8</v>
      </c>
      <c r="H51" s="35">
        <v>460.8</v>
      </c>
      <c r="I51" s="29"/>
      <c r="J51" s="157">
        <f t="shared" si="2"/>
        <v>0</v>
      </c>
    </row>
    <row r="52" spans="2:10" s="30" customFormat="1" ht="29.5" thickBot="1" x14ac:dyDescent="0.4">
      <c r="B52" s="153" t="s">
        <v>556</v>
      </c>
      <c r="C52" s="44" t="s">
        <v>88</v>
      </c>
      <c r="D52" s="279" t="s">
        <v>550</v>
      </c>
      <c r="E52" s="203">
        <v>16</v>
      </c>
      <c r="F52" s="204" t="s">
        <v>14</v>
      </c>
      <c r="G52" s="160">
        <v>14.09</v>
      </c>
      <c r="H52" s="160">
        <v>225.44</v>
      </c>
      <c r="I52" s="205"/>
      <c r="J52" s="206">
        <f t="shared" si="2"/>
        <v>0</v>
      </c>
    </row>
    <row r="53" spans="2:10" thickBot="1" x14ac:dyDescent="0.4">
      <c r="B53" s="192"/>
      <c r="C53" s="193"/>
      <c r="D53" s="194" t="s">
        <v>504</v>
      </c>
      <c r="E53" s="195"/>
      <c r="F53" s="196"/>
      <c r="G53" s="197"/>
      <c r="H53" s="197"/>
      <c r="I53" s="198"/>
      <c r="J53" s="199">
        <f>+SUM(J48:J52)</f>
        <v>0</v>
      </c>
    </row>
    <row r="54" spans="2:10" thickBot="1" x14ac:dyDescent="0.4">
      <c r="B54" s="121" t="s">
        <v>89</v>
      </c>
      <c r="C54" s="122"/>
      <c r="D54" s="123" t="s">
        <v>90</v>
      </c>
      <c r="E54" s="124"/>
      <c r="F54" s="124"/>
      <c r="G54" s="124"/>
      <c r="H54" s="124"/>
      <c r="I54" s="125"/>
      <c r="J54" s="179">
        <f>J55+J58+J64</f>
        <v>0</v>
      </c>
    </row>
    <row r="55" spans="2:10" thickBot="1" x14ac:dyDescent="0.4">
      <c r="B55" s="67" t="s">
        <v>91</v>
      </c>
      <c r="C55" s="68"/>
      <c r="D55" s="69" t="s">
        <v>92</v>
      </c>
      <c r="E55" s="70"/>
      <c r="F55" s="70"/>
      <c r="G55" s="70"/>
      <c r="H55" s="70"/>
      <c r="I55" s="71"/>
      <c r="J55" s="170">
        <f>J56</f>
        <v>0</v>
      </c>
    </row>
    <row r="56" spans="2:10" s="30" customFormat="1" ht="44" thickBot="1" x14ac:dyDescent="0.4">
      <c r="B56" s="207" t="s">
        <v>93</v>
      </c>
      <c r="C56" s="208" t="s">
        <v>94</v>
      </c>
      <c r="D56" s="209" t="s">
        <v>551</v>
      </c>
      <c r="E56" s="210">
        <v>5</v>
      </c>
      <c r="F56" s="211" t="s">
        <v>31</v>
      </c>
      <c r="G56" s="280">
        <v>201.63</v>
      </c>
      <c r="H56" s="280">
        <v>1008.15</v>
      </c>
      <c r="I56" s="212"/>
      <c r="J56" s="172">
        <f>E56*I56</f>
        <v>0</v>
      </c>
    </row>
    <row r="57" spans="2:10" thickBot="1" x14ac:dyDescent="0.4">
      <c r="B57" s="192"/>
      <c r="C57" s="193"/>
      <c r="D57" s="194" t="s">
        <v>504</v>
      </c>
      <c r="E57" s="195"/>
      <c r="F57" s="196"/>
      <c r="G57" s="197"/>
      <c r="H57" s="197"/>
      <c r="I57" s="198"/>
      <c r="J57" s="199">
        <f>+J56</f>
        <v>0</v>
      </c>
    </row>
    <row r="58" spans="2:10" thickBot="1" x14ac:dyDescent="0.4">
      <c r="B58" s="67" t="s">
        <v>95</v>
      </c>
      <c r="C58" s="68"/>
      <c r="D58" s="128" t="s">
        <v>96</v>
      </c>
      <c r="E58" s="129"/>
      <c r="F58" s="129"/>
      <c r="G58" s="129"/>
      <c r="H58" s="129"/>
      <c r="I58" s="130"/>
      <c r="J58" s="170">
        <f>SUM(J59:J62)</f>
        <v>0</v>
      </c>
    </row>
    <row r="59" spans="2:10" s="266" customFormat="1" ht="58" x14ac:dyDescent="0.35">
      <c r="B59" s="154" t="s">
        <v>97</v>
      </c>
      <c r="C59" s="89" t="s">
        <v>98</v>
      </c>
      <c r="D59" s="127" t="s">
        <v>557</v>
      </c>
      <c r="E59" s="73">
        <v>68.95</v>
      </c>
      <c r="F59" s="72" t="s">
        <v>31</v>
      </c>
      <c r="G59" s="267">
        <v>40.020000000000003</v>
      </c>
      <c r="H59" s="267">
        <v>2759.3789999999999</v>
      </c>
      <c r="I59" s="75"/>
      <c r="J59" s="171">
        <f>E59*I59</f>
        <v>0</v>
      </c>
    </row>
    <row r="60" spans="2:10" s="30" customFormat="1" ht="87" x14ac:dyDescent="0.35">
      <c r="B60" s="155" t="s">
        <v>99</v>
      </c>
      <c r="C60" s="34" t="s">
        <v>100</v>
      </c>
      <c r="D60" s="66" t="s">
        <v>558</v>
      </c>
      <c r="E60" s="28">
        <v>58.5</v>
      </c>
      <c r="F60" s="27" t="s">
        <v>31</v>
      </c>
      <c r="G60" s="35">
        <v>59.31</v>
      </c>
      <c r="H60" s="35">
        <v>3469.6350000000002</v>
      </c>
      <c r="I60" s="29"/>
      <c r="J60" s="157">
        <f>E60*I60</f>
        <v>0</v>
      </c>
    </row>
    <row r="61" spans="2:10" s="30" customFormat="1" ht="409.5" x14ac:dyDescent="0.35">
      <c r="B61" s="155" t="s">
        <v>101</v>
      </c>
      <c r="C61" s="34" t="s">
        <v>102</v>
      </c>
      <c r="D61" s="66" t="s">
        <v>559</v>
      </c>
      <c r="E61" s="28">
        <v>15</v>
      </c>
      <c r="F61" s="27" t="s">
        <v>31</v>
      </c>
      <c r="G61" s="34">
        <v>377.23</v>
      </c>
      <c r="H61" s="34">
        <v>5658.45</v>
      </c>
      <c r="I61" s="29"/>
      <c r="J61" s="157">
        <f>E61*I61</f>
        <v>0</v>
      </c>
    </row>
    <row r="62" spans="2:10" s="30" customFormat="1" ht="73" thickBot="1" x14ac:dyDescent="0.4">
      <c r="B62" s="213" t="s">
        <v>103</v>
      </c>
      <c r="C62" s="214" t="s">
        <v>104</v>
      </c>
      <c r="D62" s="215" t="s">
        <v>560</v>
      </c>
      <c r="E62" s="203">
        <v>11.4</v>
      </c>
      <c r="F62" s="204" t="s">
        <v>31</v>
      </c>
      <c r="G62" s="214">
        <v>87.16</v>
      </c>
      <c r="H62" s="160">
        <v>993.62400000000002</v>
      </c>
      <c r="I62" s="205"/>
      <c r="J62" s="206">
        <f>E62*I62</f>
        <v>0</v>
      </c>
    </row>
    <row r="63" spans="2:10" thickBot="1" x14ac:dyDescent="0.4">
      <c r="B63" s="192"/>
      <c r="C63" s="193"/>
      <c r="D63" s="194" t="s">
        <v>504</v>
      </c>
      <c r="E63" s="195"/>
      <c r="F63" s="196"/>
      <c r="G63" s="197"/>
      <c r="H63" s="197"/>
      <c r="I63" s="198"/>
      <c r="J63" s="199">
        <f>+SUM(J59:J62)</f>
        <v>0</v>
      </c>
    </row>
    <row r="64" spans="2:10" thickBot="1" x14ac:dyDescent="0.4">
      <c r="B64" s="67" t="s">
        <v>105</v>
      </c>
      <c r="C64" s="68"/>
      <c r="D64" s="69" t="s">
        <v>106</v>
      </c>
      <c r="E64" s="70"/>
      <c r="F64" s="70"/>
      <c r="G64" s="70"/>
      <c r="H64" s="70"/>
      <c r="I64" s="71"/>
      <c r="J64" s="170">
        <f>SUM(J65:J68)</f>
        <v>0</v>
      </c>
    </row>
    <row r="65" spans="2:10" s="30" customFormat="1" ht="29" x14ac:dyDescent="0.35">
      <c r="B65" s="150" t="s">
        <v>107</v>
      </c>
      <c r="C65" s="15" t="s">
        <v>108</v>
      </c>
      <c r="D65" s="277" t="s">
        <v>561</v>
      </c>
      <c r="E65" s="115">
        <v>39</v>
      </c>
      <c r="F65" s="116" t="s">
        <v>31</v>
      </c>
      <c r="G65" s="113">
        <v>22</v>
      </c>
      <c r="H65" s="113">
        <v>858</v>
      </c>
      <c r="I65" s="126"/>
      <c r="J65" s="156">
        <f>E65*I65</f>
        <v>0</v>
      </c>
    </row>
    <row r="66" spans="2:10" s="30" customFormat="1" ht="58" x14ac:dyDescent="0.35">
      <c r="B66" s="151" t="s">
        <v>109</v>
      </c>
      <c r="C66" s="9" t="s">
        <v>110</v>
      </c>
      <c r="D66" s="278" t="s">
        <v>562</v>
      </c>
      <c r="E66" s="28">
        <v>60</v>
      </c>
      <c r="F66" s="27" t="s">
        <v>31</v>
      </c>
      <c r="G66" s="35">
        <v>29.6</v>
      </c>
      <c r="H66" s="35">
        <v>1776</v>
      </c>
      <c r="I66" s="29"/>
      <c r="J66" s="157">
        <f>E66*I66</f>
        <v>0</v>
      </c>
    </row>
    <row r="67" spans="2:10" s="30" customFormat="1" ht="29" x14ac:dyDescent="0.35">
      <c r="B67" s="151" t="s">
        <v>111</v>
      </c>
      <c r="C67" s="9" t="s">
        <v>112</v>
      </c>
      <c r="D67" s="278" t="s">
        <v>563</v>
      </c>
      <c r="E67" s="28">
        <v>75.599999999999994</v>
      </c>
      <c r="F67" s="27" t="s">
        <v>31</v>
      </c>
      <c r="G67" s="35">
        <v>16.59</v>
      </c>
      <c r="H67" s="35">
        <v>1254.204</v>
      </c>
      <c r="I67" s="29"/>
      <c r="J67" s="157">
        <f>E67*I67</f>
        <v>0</v>
      </c>
    </row>
    <row r="68" spans="2:10" s="30" customFormat="1" ht="29.5" thickBot="1" x14ac:dyDescent="0.4">
      <c r="B68" s="153" t="s">
        <v>113</v>
      </c>
      <c r="C68" s="44" t="s">
        <v>114</v>
      </c>
      <c r="D68" s="279" t="s">
        <v>564</v>
      </c>
      <c r="E68" s="203">
        <v>240.6</v>
      </c>
      <c r="F68" s="204" t="s">
        <v>31</v>
      </c>
      <c r="G68" s="160">
        <v>4.9000000000000004</v>
      </c>
      <c r="H68" s="160">
        <v>1178.94</v>
      </c>
      <c r="I68" s="205"/>
      <c r="J68" s="206">
        <f>E68*I68</f>
        <v>0</v>
      </c>
    </row>
    <row r="69" spans="2:10" thickBot="1" x14ac:dyDescent="0.4">
      <c r="B69" s="192"/>
      <c r="C69" s="193"/>
      <c r="D69" s="194" t="s">
        <v>504</v>
      </c>
      <c r="E69" s="195"/>
      <c r="F69" s="196"/>
      <c r="G69" s="197"/>
      <c r="H69" s="197"/>
      <c r="I69" s="198"/>
      <c r="J69" s="199">
        <f>+SUM(J65:J68)</f>
        <v>0</v>
      </c>
    </row>
    <row r="70" spans="2:10" thickBot="1" x14ac:dyDescent="0.4">
      <c r="B70" s="121" t="s">
        <v>115</v>
      </c>
      <c r="C70" s="122"/>
      <c r="D70" s="123" t="s">
        <v>116</v>
      </c>
      <c r="E70" s="124"/>
      <c r="F70" s="124"/>
      <c r="G70" s="124"/>
      <c r="H70" s="124"/>
      <c r="I70" s="125"/>
      <c r="J70" s="179">
        <f>SUM(J71:J74)</f>
        <v>0</v>
      </c>
    </row>
    <row r="71" spans="2:10" ht="203" x14ac:dyDescent="0.35">
      <c r="B71" s="150" t="s">
        <v>117</v>
      </c>
      <c r="C71" s="15" t="s">
        <v>118</v>
      </c>
      <c r="D71" s="118" t="s">
        <v>565</v>
      </c>
      <c r="E71" s="119">
        <v>145</v>
      </c>
      <c r="F71" s="13" t="s">
        <v>31</v>
      </c>
      <c r="G71" s="15">
        <v>61.99</v>
      </c>
      <c r="H71" s="15">
        <v>8988.5499999999993</v>
      </c>
      <c r="I71" s="120"/>
      <c r="J71" s="166">
        <f>E71*I71</f>
        <v>0</v>
      </c>
    </row>
    <row r="72" spans="2:10" ht="29" x14ac:dyDescent="0.35">
      <c r="B72" s="151" t="s">
        <v>119</v>
      </c>
      <c r="C72" s="9" t="s">
        <v>120</v>
      </c>
      <c r="D72" s="8" t="s">
        <v>566</v>
      </c>
      <c r="E72" s="18">
        <v>17.399999999999999</v>
      </c>
      <c r="F72" s="7" t="s">
        <v>34</v>
      </c>
      <c r="G72" s="163">
        <v>25.91</v>
      </c>
      <c r="H72" s="163">
        <v>450.834</v>
      </c>
      <c r="I72" s="32"/>
      <c r="J72" s="167">
        <f>E72*I72</f>
        <v>0</v>
      </c>
    </row>
    <row r="73" spans="2:10" ht="29" x14ac:dyDescent="0.35">
      <c r="B73" s="151" t="s">
        <v>121</v>
      </c>
      <c r="C73" s="9" t="s">
        <v>122</v>
      </c>
      <c r="D73" s="8" t="s">
        <v>567</v>
      </c>
      <c r="E73" s="18">
        <v>5.7</v>
      </c>
      <c r="F73" s="7" t="s">
        <v>34</v>
      </c>
      <c r="G73" s="163">
        <v>153.74</v>
      </c>
      <c r="H73" s="163">
        <v>876.31799999999998</v>
      </c>
      <c r="I73" s="32"/>
      <c r="J73" s="167">
        <f>E73*I73</f>
        <v>0</v>
      </c>
    </row>
    <row r="74" spans="2:10" thickBot="1" x14ac:dyDescent="0.4">
      <c r="B74" s="153" t="s">
        <v>123</v>
      </c>
      <c r="C74" s="44" t="s">
        <v>124</v>
      </c>
      <c r="D74" s="24" t="s">
        <v>568</v>
      </c>
      <c r="E74" s="25">
        <v>67.900000000000006</v>
      </c>
      <c r="F74" s="11" t="s">
        <v>34</v>
      </c>
      <c r="G74" s="163">
        <v>6.39</v>
      </c>
      <c r="H74" s="163">
        <v>433.88099999999997</v>
      </c>
      <c r="I74" s="216"/>
      <c r="J74" s="169">
        <f>E74*I74</f>
        <v>0</v>
      </c>
    </row>
    <row r="75" spans="2:10" thickBot="1" x14ac:dyDescent="0.4">
      <c r="B75" s="192"/>
      <c r="C75" s="193"/>
      <c r="D75" s="194" t="s">
        <v>504</v>
      </c>
      <c r="E75" s="195"/>
      <c r="F75" s="196"/>
      <c r="G75" s="197"/>
      <c r="H75" s="197"/>
      <c r="I75" s="198"/>
      <c r="J75" s="199">
        <f>+SUM(J71:J74)</f>
        <v>0</v>
      </c>
    </row>
    <row r="76" spans="2:10" thickBot="1" x14ac:dyDescent="0.4">
      <c r="B76" s="67" t="s">
        <v>125</v>
      </c>
      <c r="C76" s="68"/>
      <c r="D76" s="69" t="s">
        <v>126</v>
      </c>
      <c r="E76" s="70"/>
      <c r="F76" s="70"/>
      <c r="G76" s="70"/>
      <c r="H76" s="70"/>
      <c r="I76" s="71"/>
      <c r="J76" s="170">
        <f>SUM(J77:J80)</f>
        <v>0</v>
      </c>
    </row>
    <row r="77" spans="2:10" s="30" customFormat="1" ht="43.5" x14ac:dyDescent="0.35">
      <c r="B77" s="150" t="s">
        <v>127</v>
      </c>
      <c r="C77" s="15" t="s">
        <v>128</v>
      </c>
      <c r="D77" s="277" t="s">
        <v>569</v>
      </c>
      <c r="E77" s="115">
        <v>4</v>
      </c>
      <c r="F77" s="116" t="s">
        <v>31</v>
      </c>
      <c r="G77" s="113">
        <v>52.04</v>
      </c>
      <c r="H77" s="113">
        <v>208.16</v>
      </c>
      <c r="I77" s="117"/>
      <c r="J77" s="166">
        <f>E77*I77</f>
        <v>0</v>
      </c>
    </row>
    <row r="78" spans="2:10" s="30" customFormat="1" ht="130.5" x14ac:dyDescent="0.35">
      <c r="B78" s="151" t="s">
        <v>129</v>
      </c>
      <c r="C78" s="9" t="s">
        <v>130</v>
      </c>
      <c r="D78" s="278" t="s">
        <v>570</v>
      </c>
      <c r="E78" s="28">
        <v>49.5</v>
      </c>
      <c r="F78" s="27" t="s">
        <v>31</v>
      </c>
      <c r="G78" s="35">
        <v>160.31</v>
      </c>
      <c r="H78" s="35">
        <v>7935.3450000000003</v>
      </c>
      <c r="I78" s="23"/>
      <c r="J78" s="167">
        <f>E78*I78</f>
        <v>0</v>
      </c>
    </row>
    <row r="79" spans="2:10" s="30" customFormat="1" ht="87" x14ac:dyDescent="0.35">
      <c r="B79" s="151" t="s">
        <v>131</v>
      </c>
      <c r="C79" s="9" t="s">
        <v>132</v>
      </c>
      <c r="D79" s="278" t="s">
        <v>571</v>
      </c>
      <c r="E79" s="28">
        <v>98</v>
      </c>
      <c r="F79" s="27" t="s">
        <v>31</v>
      </c>
      <c r="G79" s="35">
        <v>40.020000000000003</v>
      </c>
      <c r="H79" s="35">
        <v>3921.96</v>
      </c>
      <c r="I79" s="23"/>
      <c r="J79" s="167">
        <f>E79*I79</f>
        <v>0</v>
      </c>
    </row>
    <row r="80" spans="2:10" s="30" customFormat="1" ht="73" thickBot="1" x14ac:dyDescent="0.4">
      <c r="B80" s="153" t="s">
        <v>133</v>
      </c>
      <c r="C80" s="44" t="s">
        <v>134</v>
      </c>
      <c r="D80" s="279" t="s">
        <v>572</v>
      </c>
      <c r="E80" s="203">
        <v>2</v>
      </c>
      <c r="F80" s="204" t="s">
        <v>14</v>
      </c>
      <c r="G80" s="160">
        <v>168.1</v>
      </c>
      <c r="H80" s="160">
        <v>336.2</v>
      </c>
      <c r="I80" s="201"/>
      <c r="J80" s="169">
        <f>E80*I80</f>
        <v>0</v>
      </c>
    </row>
    <row r="81" spans="2:10" thickBot="1" x14ac:dyDescent="0.4">
      <c r="B81" s="192"/>
      <c r="C81" s="193"/>
      <c r="D81" s="194" t="s">
        <v>504</v>
      </c>
      <c r="E81" s="195"/>
      <c r="F81" s="196"/>
      <c r="G81" s="197"/>
      <c r="H81" s="197"/>
      <c r="I81" s="198"/>
      <c r="J81" s="199">
        <f>+SUM(J77:J80)</f>
        <v>0</v>
      </c>
    </row>
    <row r="82" spans="2:10" thickBot="1" x14ac:dyDescent="0.4">
      <c r="B82" s="67" t="s">
        <v>135</v>
      </c>
      <c r="C82" s="68"/>
      <c r="D82" s="69" t="s">
        <v>136</v>
      </c>
      <c r="E82" s="70"/>
      <c r="F82" s="70"/>
      <c r="G82" s="70"/>
      <c r="H82" s="70"/>
      <c r="I82" s="71"/>
      <c r="J82" s="170">
        <f>SUM(J83:J100)</f>
        <v>0</v>
      </c>
    </row>
    <row r="83" spans="2:10" ht="409.5" x14ac:dyDescent="0.35">
      <c r="B83" s="150" t="s">
        <v>137</v>
      </c>
      <c r="C83" s="15" t="s">
        <v>138</v>
      </c>
      <c r="D83" s="50" t="s">
        <v>573</v>
      </c>
      <c r="E83" s="111">
        <v>2</v>
      </c>
      <c r="F83" s="112" t="s">
        <v>14</v>
      </c>
      <c r="G83" s="113">
        <v>1343.95</v>
      </c>
      <c r="H83" s="113">
        <v>2687.9</v>
      </c>
      <c r="I83" s="114"/>
      <c r="J83" s="156">
        <f t="shared" ref="J83:J100" si="3">E83*I83</f>
        <v>0</v>
      </c>
    </row>
    <row r="84" spans="2:10" ht="29" x14ac:dyDescent="0.35">
      <c r="B84" s="151" t="s">
        <v>139</v>
      </c>
      <c r="C84" s="9" t="s">
        <v>140</v>
      </c>
      <c r="D84" s="22" t="s">
        <v>574</v>
      </c>
      <c r="E84" s="33">
        <v>2</v>
      </c>
      <c r="F84" s="34" t="s">
        <v>14</v>
      </c>
      <c r="G84" s="35">
        <v>46.84</v>
      </c>
      <c r="H84" s="35">
        <v>93.68</v>
      </c>
      <c r="I84" s="36"/>
      <c r="J84" s="157">
        <f t="shared" si="3"/>
        <v>0</v>
      </c>
    </row>
    <row r="85" spans="2:10" ht="29" x14ac:dyDescent="0.35">
      <c r="B85" s="151" t="s">
        <v>141</v>
      </c>
      <c r="C85" s="9" t="s">
        <v>142</v>
      </c>
      <c r="D85" s="22" t="s">
        <v>575</v>
      </c>
      <c r="E85" s="33">
        <v>2</v>
      </c>
      <c r="F85" s="34" t="s">
        <v>14</v>
      </c>
      <c r="G85" s="35">
        <v>23.84</v>
      </c>
      <c r="H85" s="35">
        <v>47.68</v>
      </c>
      <c r="I85" s="36"/>
      <c r="J85" s="157">
        <f t="shared" si="3"/>
        <v>0</v>
      </c>
    </row>
    <row r="86" spans="2:10" ht="43.5" x14ac:dyDescent="0.35">
      <c r="B86" s="151" t="s">
        <v>143</v>
      </c>
      <c r="C86" s="9" t="s">
        <v>144</v>
      </c>
      <c r="D86" s="22" t="s">
        <v>576</v>
      </c>
      <c r="E86" s="33">
        <v>2</v>
      </c>
      <c r="F86" s="34" t="s">
        <v>14</v>
      </c>
      <c r="G86" s="35">
        <v>113.21</v>
      </c>
      <c r="H86" s="35">
        <v>226.42</v>
      </c>
      <c r="I86" s="36"/>
      <c r="J86" s="157">
        <f t="shared" si="3"/>
        <v>0</v>
      </c>
    </row>
    <row r="87" spans="2:10" ht="29" x14ac:dyDescent="0.35">
      <c r="B87" s="151" t="s">
        <v>145</v>
      </c>
      <c r="C87" s="9" t="s">
        <v>146</v>
      </c>
      <c r="D87" s="22" t="s">
        <v>577</v>
      </c>
      <c r="E87" s="33">
        <v>2</v>
      </c>
      <c r="F87" s="34" t="s">
        <v>14</v>
      </c>
      <c r="G87" s="35">
        <v>32.82</v>
      </c>
      <c r="H87" s="35">
        <v>65.64</v>
      </c>
      <c r="I87" s="36"/>
      <c r="J87" s="157">
        <f t="shared" si="3"/>
        <v>0</v>
      </c>
    </row>
    <row r="88" spans="2:10" ht="43.5" x14ac:dyDescent="0.35">
      <c r="B88" s="151" t="s">
        <v>147</v>
      </c>
      <c r="C88" s="9" t="s">
        <v>148</v>
      </c>
      <c r="D88" s="22" t="s">
        <v>578</v>
      </c>
      <c r="E88" s="33">
        <v>2</v>
      </c>
      <c r="F88" s="34" t="s">
        <v>14</v>
      </c>
      <c r="G88" s="35">
        <v>74.849999999999994</v>
      </c>
      <c r="H88" s="35">
        <v>149.69999999999999</v>
      </c>
      <c r="I88" s="36"/>
      <c r="J88" s="157">
        <f t="shared" si="3"/>
        <v>0</v>
      </c>
    </row>
    <row r="89" spans="2:10" ht="43.5" x14ac:dyDescent="0.35">
      <c r="B89" s="151" t="s">
        <v>149</v>
      </c>
      <c r="C89" s="9" t="s">
        <v>150</v>
      </c>
      <c r="D89" s="22" t="s">
        <v>579</v>
      </c>
      <c r="E89" s="33">
        <v>2</v>
      </c>
      <c r="F89" s="34" t="s">
        <v>14</v>
      </c>
      <c r="G89" s="35">
        <v>1392.27</v>
      </c>
      <c r="H89" s="35">
        <v>2784.54</v>
      </c>
      <c r="I89" s="36"/>
      <c r="J89" s="157">
        <f t="shared" si="3"/>
        <v>0</v>
      </c>
    </row>
    <row r="90" spans="2:10" ht="58" x14ac:dyDescent="0.35">
      <c r="B90" s="151" t="s">
        <v>151</v>
      </c>
      <c r="C90" s="9" t="s">
        <v>152</v>
      </c>
      <c r="D90" s="22" t="s">
        <v>580</v>
      </c>
      <c r="E90" s="33">
        <v>1</v>
      </c>
      <c r="F90" s="34" t="s">
        <v>14</v>
      </c>
      <c r="G90" s="35">
        <v>848.02</v>
      </c>
      <c r="H90" s="35">
        <v>848.02</v>
      </c>
      <c r="I90" s="36"/>
      <c r="J90" s="157">
        <f t="shared" si="3"/>
        <v>0</v>
      </c>
    </row>
    <row r="91" spans="2:10" ht="58" x14ac:dyDescent="0.35">
      <c r="B91" s="151" t="s">
        <v>153</v>
      </c>
      <c r="C91" s="9" t="s">
        <v>154</v>
      </c>
      <c r="D91" s="22" t="s">
        <v>581</v>
      </c>
      <c r="E91" s="33">
        <v>1</v>
      </c>
      <c r="F91" s="34" t="s">
        <v>14</v>
      </c>
      <c r="G91" s="35">
        <v>716.86</v>
      </c>
      <c r="H91" s="35">
        <v>716.86</v>
      </c>
      <c r="I91" s="36"/>
      <c r="J91" s="157">
        <f t="shared" si="3"/>
        <v>0</v>
      </c>
    </row>
    <row r="92" spans="2:10" ht="29" x14ac:dyDescent="0.35">
      <c r="B92" s="151" t="s">
        <v>155</v>
      </c>
      <c r="C92" s="9" t="s">
        <v>156</v>
      </c>
      <c r="D92" s="22" t="s">
        <v>582</v>
      </c>
      <c r="E92" s="33">
        <v>1</v>
      </c>
      <c r="F92" s="34" t="s">
        <v>14</v>
      </c>
      <c r="G92" s="35">
        <v>27.98</v>
      </c>
      <c r="H92" s="35">
        <v>27.98</v>
      </c>
      <c r="I92" s="36"/>
      <c r="J92" s="157">
        <f t="shared" si="3"/>
        <v>0</v>
      </c>
    </row>
    <row r="93" spans="2:10" ht="43.5" x14ac:dyDescent="0.35">
      <c r="B93" s="151" t="s">
        <v>157</v>
      </c>
      <c r="C93" s="9" t="s">
        <v>158</v>
      </c>
      <c r="D93" s="22" t="s">
        <v>583</v>
      </c>
      <c r="E93" s="33">
        <v>1</v>
      </c>
      <c r="F93" s="34" t="s">
        <v>14</v>
      </c>
      <c r="G93" s="35">
        <v>60.87</v>
      </c>
      <c r="H93" s="35">
        <v>60.87</v>
      </c>
      <c r="I93" s="36"/>
      <c r="J93" s="157">
        <f t="shared" si="3"/>
        <v>0</v>
      </c>
    </row>
    <row r="94" spans="2:10" ht="43.5" x14ac:dyDescent="0.35">
      <c r="B94" s="151" t="s">
        <v>159</v>
      </c>
      <c r="C94" s="9" t="s">
        <v>160</v>
      </c>
      <c r="D94" s="22" t="s">
        <v>584</v>
      </c>
      <c r="E94" s="33">
        <v>1</v>
      </c>
      <c r="F94" s="34" t="s">
        <v>14</v>
      </c>
      <c r="G94" s="35">
        <v>632.16999999999996</v>
      </c>
      <c r="H94" s="35">
        <v>632.16999999999996</v>
      </c>
      <c r="I94" s="36"/>
      <c r="J94" s="157">
        <f t="shared" si="3"/>
        <v>0</v>
      </c>
    </row>
    <row r="95" spans="2:10" ht="29" x14ac:dyDescent="0.35">
      <c r="B95" s="151" t="s">
        <v>161</v>
      </c>
      <c r="C95" s="9" t="s">
        <v>162</v>
      </c>
      <c r="D95" s="22" t="s">
        <v>585</v>
      </c>
      <c r="E95" s="33">
        <v>6</v>
      </c>
      <c r="F95" s="34" t="s">
        <v>14</v>
      </c>
      <c r="G95" s="35">
        <v>133.63999999999999</v>
      </c>
      <c r="H95" s="35">
        <v>801.84</v>
      </c>
      <c r="I95" s="36"/>
      <c r="J95" s="157">
        <f t="shared" si="3"/>
        <v>0</v>
      </c>
    </row>
    <row r="96" spans="2:10" ht="29" x14ac:dyDescent="0.35">
      <c r="B96" s="151" t="s">
        <v>163</v>
      </c>
      <c r="C96" s="9" t="s">
        <v>164</v>
      </c>
      <c r="D96" s="22" t="s">
        <v>586</v>
      </c>
      <c r="E96" s="33">
        <v>9</v>
      </c>
      <c r="F96" s="34" t="s">
        <v>14</v>
      </c>
      <c r="G96" s="35">
        <v>77.55</v>
      </c>
      <c r="H96" s="35">
        <v>697.95</v>
      </c>
      <c r="I96" s="36"/>
      <c r="J96" s="157">
        <f t="shared" si="3"/>
        <v>0</v>
      </c>
    </row>
    <row r="97" spans="2:10" ht="14.5" x14ac:dyDescent="0.35">
      <c r="B97" s="151" t="s">
        <v>165</v>
      </c>
      <c r="C97" s="9" t="s">
        <v>166</v>
      </c>
      <c r="D97" s="22" t="s">
        <v>587</v>
      </c>
      <c r="E97" s="33">
        <v>2</v>
      </c>
      <c r="F97" s="34" t="s">
        <v>14</v>
      </c>
      <c r="G97" s="35">
        <v>73.81</v>
      </c>
      <c r="H97" s="35">
        <v>147.62</v>
      </c>
      <c r="I97" s="36"/>
      <c r="J97" s="157">
        <f t="shared" si="3"/>
        <v>0</v>
      </c>
    </row>
    <row r="98" spans="2:10" ht="58" x14ac:dyDescent="0.35">
      <c r="B98" s="151" t="s">
        <v>167</v>
      </c>
      <c r="C98" s="9" t="s">
        <v>168</v>
      </c>
      <c r="D98" s="22" t="s">
        <v>588</v>
      </c>
      <c r="E98" s="33">
        <v>12.840999999999999</v>
      </c>
      <c r="F98" s="34" t="s">
        <v>31</v>
      </c>
      <c r="G98" s="35">
        <v>140.38999999999999</v>
      </c>
      <c r="H98" s="35">
        <v>1802.7479900000001</v>
      </c>
      <c r="I98" s="36"/>
      <c r="J98" s="157">
        <f t="shared" si="3"/>
        <v>0</v>
      </c>
    </row>
    <row r="99" spans="2:10" ht="87" x14ac:dyDescent="0.35">
      <c r="B99" s="151" t="s">
        <v>169</v>
      </c>
      <c r="C99" s="9" t="s">
        <v>170</v>
      </c>
      <c r="D99" s="22" t="s">
        <v>590</v>
      </c>
      <c r="E99" s="33">
        <v>1</v>
      </c>
      <c r="F99" s="34" t="s">
        <v>14</v>
      </c>
      <c r="G99" s="35">
        <v>711.39</v>
      </c>
      <c r="H99" s="35">
        <v>711.39</v>
      </c>
      <c r="I99" s="36"/>
      <c r="J99" s="157">
        <f t="shared" si="3"/>
        <v>0</v>
      </c>
    </row>
    <row r="100" spans="2:10" ht="102" thickBot="1" x14ac:dyDescent="0.4">
      <c r="B100" s="153" t="s">
        <v>171</v>
      </c>
      <c r="C100" s="44" t="s">
        <v>172</v>
      </c>
      <c r="D100" s="202" t="s">
        <v>589</v>
      </c>
      <c r="E100" s="217">
        <v>1</v>
      </c>
      <c r="F100" s="214" t="s">
        <v>14</v>
      </c>
      <c r="G100" s="160">
        <v>6694.08</v>
      </c>
      <c r="H100" s="160">
        <v>6694.08</v>
      </c>
      <c r="I100" s="218"/>
      <c r="J100" s="206">
        <f t="shared" si="3"/>
        <v>0</v>
      </c>
    </row>
    <row r="101" spans="2:10" thickBot="1" x14ac:dyDescent="0.4">
      <c r="B101" s="192"/>
      <c r="C101" s="193"/>
      <c r="D101" s="194" t="s">
        <v>504</v>
      </c>
      <c r="E101" s="195"/>
      <c r="F101" s="196"/>
      <c r="G101" s="197"/>
      <c r="H101" s="197"/>
      <c r="I101" s="198"/>
      <c r="J101" s="199">
        <f>+SUM(J83:J100)</f>
        <v>0</v>
      </c>
    </row>
    <row r="102" spans="2:10" thickBot="1" x14ac:dyDescent="0.4">
      <c r="B102" s="67" t="s">
        <v>173</v>
      </c>
      <c r="C102" s="68"/>
      <c r="D102" s="69" t="s">
        <v>174</v>
      </c>
      <c r="E102" s="70"/>
      <c r="F102" s="70"/>
      <c r="G102" s="70"/>
      <c r="H102" s="70"/>
      <c r="I102" s="71"/>
      <c r="J102" s="170">
        <f>SUM(J103:J115)</f>
        <v>0</v>
      </c>
    </row>
    <row r="103" spans="2:10" s="266" customFormat="1" ht="43.5" x14ac:dyDescent="0.35">
      <c r="B103" s="154" t="s">
        <v>175</v>
      </c>
      <c r="C103" s="89" t="s">
        <v>176</v>
      </c>
      <c r="D103" s="277" t="s">
        <v>177</v>
      </c>
      <c r="E103" s="230">
        <v>5</v>
      </c>
      <c r="F103" s="74" t="s">
        <v>14</v>
      </c>
      <c r="G103" s="267">
        <v>267.75</v>
      </c>
      <c r="H103" s="267">
        <v>1338.75</v>
      </c>
      <c r="I103" s="75"/>
      <c r="J103" s="171">
        <f t="shared" ref="J103:J115" si="4">E103*I103</f>
        <v>0</v>
      </c>
    </row>
    <row r="104" spans="2:10" s="266" customFormat="1" ht="29" x14ac:dyDescent="0.35">
      <c r="B104" s="158" t="s">
        <v>178</v>
      </c>
      <c r="C104" s="45" t="s">
        <v>179</v>
      </c>
      <c r="D104" s="278" t="s">
        <v>180</v>
      </c>
      <c r="E104" s="231">
        <v>10</v>
      </c>
      <c r="F104" s="43" t="s">
        <v>14</v>
      </c>
      <c r="G104" s="159">
        <v>85.5</v>
      </c>
      <c r="H104" s="159">
        <v>855</v>
      </c>
      <c r="I104" s="42"/>
      <c r="J104" s="173">
        <f t="shared" si="4"/>
        <v>0</v>
      </c>
    </row>
    <row r="105" spans="2:10" s="266" customFormat="1" ht="29" x14ac:dyDescent="0.35">
      <c r="B105" s="158" t="s">
        <v>181</v>
      </c>
      <c r="C105" s="45" t="s">
        <v>182</v>
      </c>
      <c r="D105" s="278" t="s">
        <v>183</v>
      </c>
      <c r="E105" s="231">
        <v>2</v>
      </c>
      <c r="F105" s="43" t="s">
        <v>14</v>
      </c>
      <c r="G105" s="159">
        <v>135.75</v>
      </c>
      <c r="H105" s="159">
        <v>271.5</v>
      </c>
      <c r="I105" s="42"/>
      <c r="J105" s="173">
        <f t="shared" si="4"/>
        <v>0</v>
      </c>
    </row>
    <row r="106" spans="2:10" s="266" customFormat="1" ht="43.5" x14ac:dyDescent="0.35">
      <c r="B106" s="158" t="s">
        <v>184</v>
      </c>
      <c r="C106" s="45" t="s">
        <v>185</v>
      </c>
      <c r="D106" s="278" t="s">
        <v>591</v>
      </c>
      <c r="E106" s="231">
        <v>1</v>
      </c>
      <c r="F106" s="43" t="s">
        <v>14</v>
      </c>
      <c r="G106" s="159">
        <v>294</v>
      </c>
      <c r="H106" s="159">
        <v>294</v>
      </c>
      <c r="I106" s="42"/>
      <c r="J106" s="173">
        <f t="shared" si="4"/>
        <v>0</v>
      </c>
    </row>
    <row r="107" spans="2:10" s="266" customFormat="1" ht="58" x14ac:dyDescent="0.35">
      <c r="B107" s="158" t="s">
        <v>186</v>
      </c>
      <c r="C107" s="45" t="s">
        <v>593</v>
      </c>
      <c r="D107" s="278" t="s">
        <v>592</v>
      </c>
      <c r="E107" s="231">
        <v>6</v>
      </c>
      <c r="F107" s="43" t="s">
        <v>14</v>
      </c>
      <c r="G107" s="159">
        <v>747</v>
      </c>
      <c r="H107" s="159">
        <v>4482</v>
      </c>
      <c r="I107" s="42"/>
      <c r="J107" s="173">
        <f t="shared" si="4"/>
        <v>0</v>
      </c>
    </row>
    <row r="108" spans="2:10" s="266" customFormat="1" ht="29" x14ac:dyDescent="0.35">
      <c r="B108" s="158" t="s">
        <v>187</v>
      </c>
      <c r="C108" s="45" t="s">
        <v>189</v>
      </c>
      <c r="D108" s="278" t="s">
        <v>594</v>
      </c>
      <c r="E108" s="231">
        <v>1</v>
      </c>
      <c r="F108" s="43" t="s">
        <v>14</v>
      </c>
      <c r="G108" s="159">
        <v>926.25</v>
      </c>
      <c r="H108" s="159">
        <v>926.25</v>
      </c>
      <c r="I108" s="42"/>
      <c r="J108" s="173">
        <f t="shared" si="4"/>
        <v>0</v>
      </c>
    </row>
    <row r="109" spans="2:10" s="266" customFormat="1" ht="29" x14ac:dyDescent="0.35">
      <c r="B109" s="158" t="s">
        <v>188</v>
      </c>
      <c r="C109" s="45" t="s">
        <v>191</v>
      </c>
      <c r="D109" s="278" t="s">
        <v>595</v>
      </c>
      <c r="E109" s="231">
        <v>2</v>
      </c>
      <c r="F109" s="43" t="s">
        <v>14</v>
      </c>
      <c r="G109" s="159">
        <v>311.37</v>
      </c>
      <c r="H109" s="159">
        <v>622.74</v>
      </c>
      <c r="I109" s="42"/>
      <c r="J109" s="173">
        <f t="shared" si="4"/>
        <v>0</v>
      </c>
    </row>
    <row r="110" spans="2:10" s="266" customFormat="1" ht="43.5" x14ac:dyDescent="0.35">
      <c r="B110" s="158" t="s">
        <v>190</v>
      </c>
      <c r="C110" s="45" t="s">
        <v>193</v>
      </c>
      <c r="D110" s="278" t="s">
        <v>596</v>
      </c>
      <c r="E110" s="231">
        <v>1</v>
      </c>
      <c r="F110" s="43" t="s">
        <v>14</v>
      </c>
      <c r="G110" s="159">
        <v>365.31</v>
      </c>
      <c r="H110" s="159">
        <v>365.31</v>
      </c>
      <c r="I110" s="42"/>
      <c r="J110" s="173">
        <f t="shared" si="4"/>
        <v>0</v>
      </c>
    </row>
    <row r="111" spans="2:10" s="266" customFormat="1" ht="246.5" x14ac:dyDescent="0.35">
      <c r="B111" s="158" t="s">
        <v>192</v>
      </c>
      <c r="C111" s="45" t="s">
        <v>195</v>
      </c>
      <c r="D111" s="65" t="s">
        <v>597</v>
      </c>
      <c r="E111" s="231">
        <v>1</v>
      </c>
      <c r="F111" s="43" t="s">
        <v>14</v>
      </c>
      <c r="G111" s="159">
        <v>2648.42</v>
      </c>
      <c r="H111" s="159">
        <v>2648.42</v>
      </c>
      <c r="I111" s="42"/>
      <c r="J111" s="173">
        <f t="shared" si="4"/>
        <v>0</v>
      </c>
    </row>
    <row r="112" spans="2:10" s="266" customFormat="1" ht="29" x14ac:dyDescent="0.35">
      <c r="B112" s="158" t="s">
        <v>194</v>
      </c>
      <c r="C112" s="45" t="s">
        <v>197</v>
      </c>
      <c r="D112" s="278" t="s">
        <v>598</v>
      </c>
      <c r="E112" s="231">
        <v>5</v>
      </c>
      <c r="F112" s="43" t="s">
        <v>14</v>
      </c>
      <c r="G112" s="159">
        <v>20.09</v>
      </c>
      <c r="H112" s="159">
        <v>100.45</v>
      </c>
      <c r="I112" s="42"/>
      <c r="J112" s="173">
        <f t="shared" si="4"/>
        <v>0</v>
      </c>
    </row>
    <row r="113" spans="2:10" s="266" customFormat="1" ht="58" x14ac:dyDescent="0.35">
      <c r="B113" s="158" t="s">
        <v>196</v>
      </c>
      <c r="C113" s="45" t="s">
        <v>199</v>
      </c>
      <c r="D113" s="278" t="s">
        <v>599</v>
      </c>
      <c r="E113" s="231">
        <v>3.0350000000000001</v>
      </c>
      <c r="F113" s="43" t="s">
        <v>31</v>
      </c>
      <c r="G113" s="159">
        <v>162.09</v>
      </c>
      <c r="H113" s="159">
        <v>491.94315</v>
      </c>
      <c r="I113" s="42"/>
      <c r="J113" s="173">
        <f t="shared" si="4"/>
        <v>0</v>
      </c>
    </row>
    <row r="114" spans="2:10" s="266" customFormat="1" ht="43.5" x14ac:dyDescent="0.35">
      <c r="B114" s="158" t="s">
        <v>198</v>
      </c>
      <c r="C114" s="45" t="s">
        <v>201</v>
      </c>
      <c r="D114" s="278" t="s">
        <v>600</v>
      </c>
      <c r="E114" s="231">
        <v>1</v>
      </c>
      <c r="F114" s="43" t="s">
        <v>14</v>
      </c>
      <c r="G114" s="159">
        <v>56.35</v>
      </c>
      <c r="H114" s="159">
        <v>56.35</v>
      </c>
      <c r="I114" s="42"/>
      <c r="J114" s="173">
        <f t="shared" si="4"/>
        <v>0</v>
      </c>
    </row>
    <row r="115" spans="2:10" s="266" customFormat="1" thickBot="1" x14ac:dyDescent="0.4">
      <c r="B115" s="219" t="s">
        <v>200</v>
      </c>
      <c r="C115" s="220" t="s">
        <v>202</v>
      </c>
      <c r="D115" s="268" t="s">
        <v>601</v>
      </c>
      <c r="E115" s="232">
        <v>2</v>
      </c>
      <c r="F115" s="268" t="s">
        <v>31</v>
      </c>
      <c r="G115" s="269">
        <v>87.3</v>
      </c>
      <c r="H115" s="269">
        <v>174.6</v>
      </c>
      <c r="I115" s="223"/>
      <c r="J115" s="224">
        <f t="shared" si="4"/>
        <v>0</v>
      </c>
    </row>
    <row r="116" spans="2:10" thickBot="1" x14ac:dyDescent="0.4">
      <c r="B116" s="192"/>
      <c r="C116" s="193"/>
      <c r="D116" s="194" t="s">
        <v>504</v>
      </c>
      <c r="E116" s="195"/>
      <c r="F116" s="196"/>
      <c r="G116" s="197"/>
      <c r="H116" s="197"/>
      <c r="I116" s="198"/>
      <c r="J116" s="199">
        <f>+SUM(J103:J115)</f>
        <v>0</v>
      </c>
    </row>
    <row r="117" spans="2:10" s="2" customFormat="1" thickBot="1" x14ac:dyDescent="0.4">
      <c r="B117" s="67">
        <v>2</v>
      </c>
      <c r="C117" s="68"/>
      <c r="D117" s="69" t="s">
        <v>203</v>
      </c>
      <c r="E117" s="70"/>
      <c r="F117" s="70"/>
      <c r="G117" s="70"/>
      <c r="H117" s="70"/>
      <c r="I117" s="71"/>
      <c r="J117" s="170">
        <f>J118+J129+J167+J186+J208+J262+J273+J277</f>
        <v>0</v>
      </c>
    </row>
    <row r="118" spans="2:10" thickBot="1" x14ac:dyDescent="0.4">
      <c r="B118" s="101" t="s">
        <v>204</v>
      </c>
      <c r="C118" s="102"/>
      <c r="D118" s="103" t="s">
        <v>205</v>
      </c>
      <c r="E118" s="104"/>
      <c r="F118" s="104"/>
      <c r="G118" s="104"/>
      <c r="H118" s="104"/>
      <c r="I118" s="105"/>
      <c r="J118" s="174">
        <f>SUM(J119:J127)</f>
        <v>0</v>
      </c>
    </row>
    <row r="119" spans="2:10" s="266" customFormat="1" ht="29" x14ac:dyDescent="0.35">
      <c r="B119" s="154" t="s">
        <v>206</v>
      </c>
      <c r="C119" s="74" t="s">
        <v>207</v>
      </c>
      <c r="D119" s="277" t="s">
        <v>208</v>
      </c>
      <c r="E119" s="73">
        <v>4</v>
      </c>
      <c r="F119" s="74" t="s">
        <v>14</v>
      </c>
      <c r="G119" s="267">
        <v>139.22</v>
      </c>
      <c r="H119" s="267">
        <v>556.88</v>
      </c>
      <c r="I119" s="75"/>
      <c r="J119" s="171">
        <f t="shared" ref="J119:J127" si="5">E119*I119</f>
        <v>0</v>
      </c>
    </row>
    <row r="120" spans="2:10" s="266" customFormat="1" ht="43.5" x14ac:dyDescent="0.35">
      <c r="B120" s="158" t="s">
        <v>209</v>
      </c>
      <c r="C120" s="43" t="s">
        <v>210</v>
      </c>
      <c r="D120" s="278" t="s">
        <v>602</v>
      </c>
      <c r="E120" s="47">
        <v>17</v>
      </c>
      <c r="F120" s="43" t="s">
        <v>34</v>
      </c>
      <c r="G120" s="159">
        <v>18.03</v>
      </c>
      <c r="H120" s="159">
        <v>306.51</v>
      </c>
      <c r="I120" s="42"/>
      <c r="J120" s="173">
        <f t="shared" si="5"/>
        <v>0</v>
      </c>
    </row>
    <row r="121" spans="2:10" s="266" customFormat="1" ht="43.5" x14ac:dyDescent="0.35">
      <c r="B121" s="158" t="s">
        <v>211</v>
      </c>
      <c r="C121" s="43" t="s">
        <v>212</v>
      </c>
      <c r="D121" s="278" t="s">
        <v>603</v>
      </c>
      <c r="E121" s="47">
        <v>3.5</v>
      </c>
      <c r="F121" s="43" t="s">
        <v>34</v>
      </c>
      <c r="G121" s="159">
        <v>18.72</v>
      </c>
      <c r="H121" s="159">
        <v>65.52</v>
      </c>
      <c r="I121" s="42"/>
      <c r="J121" s="173">
        <f t="shared" si="5"/>
        <v>0</v>
      </c>
    </row>
    <row r="122" spans="2:10" s="266" customFormat="1" ht="43.5" x14ac:dyDescent="0.35">
      <c r="B122" s="158" t="s">
        <v>213</v>
      </c>
      <c r="C122" s="43" t="s">
        <v>214</v>
      </c>
      <c r="D122" s="278" t="s">
        <v>604</v>
      </c>
      <c r="E122" s="47">
        <v>2</v>
      </c>
      <c r="F122" s="43" t="s">
        <v>34</v>
      </c>
      <c r="G122" s="159">
        <v>20</v>
      </c>
      <c r="H122" s="159">
        <v>40</v>
      </c>
      <c r="I122" s="42"/>
      <c r="J122" s="173">
        <f t="shared" si="5"/>
        <v>0</v>
      </c>
    </row>
    <row r="123" spans="2:10" s="266" customFormat="1" ht="29" x14ac:dyDescent="0.35">
      <c r="B123" s="158" t="s">
        <v>215</v>
      </c>
      <c r="C123" s="43" t="s">
        <v>216</v>
      </c>
      <c r="D123" s="278" t="s">
        <v>605</v>
      </c>
      <c r="E123" s="47">
        <v>9</v>
      </c>
      <c r="F123" s="43" t="s">
        <v>34</v>
      </c>
      <c r="G123" s="159">
        <v>37.36</v>
      </c>
      <c r="H123" s="159">
        <v>336.24</v>
      </c>
      <c r="I123" s="42"/>
      <c r="J123" s="173">
        <f t="shared" si="5"/>
        <v>0</v>
      </c>
    </row>
    <row r="124" spans="2:10" s="266" customFormat="1" ht="43.5" x14ac:dyDescent="0.35">
      <c r="B124" s="158" t="s">
        <v>217</v>
      </c>
      <c r="C124" s="43" t="s">
        <v>218</v>
      </c>
      <c r="D124" s="278" t="s">
        <v>606</v>
      </c>
      <c r="E124" s="47">
        <v>7</v>
      </c>
      <c r="F124" s="43" t="s">
        <v>34</v>
      </c>
      <c r="G124" s="159">
        <v>13.44</v>
      </c>
      <c r="H124" s="159">
        <v>94.08</v>
      </c>
      <c r="I124" s="42"/>
      <c r="J124" s="173">
        <f t="shared" si="5"/>
        <v>0</v>
      </c>
    </row>
    <row r="125" spans="2:10" s="266" customFormat="1" ht="29" x14ac:dyDescent="0.35">
      <c r="B125" s="158" t="s">
        <v>219</v>
      </c>
      <c r="C125" s="43" t="s">
        <v>220</v>
      </c>
      <c r="D125" s="278" t="s">
        <v>221</v>
      </c>
      <c r="E125" s="47">
        <v>8</v>
      </c>
      <c r="F125" s="43" t="s">
        <v>14</v>
      </c>
      <c r="G125" s="159">
        <v>39.979999999999997</v>
      </c>
      <c r="H125" s="159">
        <v>319.83999999999997</v>
      </c>
      <c r="I125" s="42"/>
      <c r="J125" s="173">
        <f t="shared" si="5"/>
        <v>0</v>
      </c>
    </row>
    <row r="126" spans="2:10" s="266" customFormat="1" ht="29" x14ac:dyDescent="0.35">
      <c r="B126" s="158" t="s">
        <v>222</v>
      </c>
      <c r="C126" s="43" t="s">
        <v>223</v>
      </c>
      <c r="D126" s="278" t="s">
        <v>607</v>
      </c>
      <c r="E126" s="47">
        <v>2</v>
      </c>
      <c r="F126" s="43" t="s">
        <v>14</v>
      </c>
      <c r="G126" s="159">
        <v>8.32</v>
      </c>
      <c r="H126" s="159">
        <v>16.64</v>
      </c>
      <c r="I126" s="42"/>
      <c r="J126" s="173">
        <f t="shared" si="5"/>
        <v>0</v>
      </c>
    </row>
    <row r="127" spans="2:10" s="266" customFormat="1" thickBot="1" x14ac:dyDescent="0.4">
      <c r="B127" s="219" t="s">
        <v>224</v>
      </c>
      <c r="C127" s="268" t="s">
        <v>225</v>
      </c>
      <c r="D127" s="279" t="s">
        <v>608</v>
      </c>
      <c r="E127" s="225">
        <v>2</v>
      </c>
      <c r="F127" s="268" t="s">
        <v>14</v>
      </c>
      <c r="G127" s="269">
        <v>66.239999999999995</v>
      </c>
      <c r="H127" s="269">
        <v>132.47999999999999</v>
      </c>
      <c r="I127" s="223"/>
      <c r="J127" s="224">
        <f t="shared" si="5"/>
        <v>0</v>
      </c>
    </row>
    <row r="128" spans="2:10" thickBot="1" x14ac:dyDescent="0.4">
      <c r="B128" s="192"/>
      <c r="C128" s="193"/>
      <c r="D128" s="194" t="s">
        <v>504</v>
      </c>
      <c r="E128" s="195"/>
      <c r="F128" s="196"/>
      <c r="G128" s="197"/>
      <c r="H128" s="197"/>
      <c r="I128" s="198"/>
      <c r="J128" s="199">
        <f>+SUM(J119:J127)</f>
        <v>0</v>
      </c>
    </row>
    <row r="129" spans="2:10" thickBot="1" x14ac:dyDescent="0.4">
      <c r="B129" s="106" t="s">
        <v>226</v>
      </c>
      <c r="C129" s="107"/>
      <c r="D129" s="108" t="s">
        <v>227</v>
      </c>
      <c r="E129" s="109"/>
      <c r="F129" s="109"/>
      <c r="G129" s="109"/>
      <c r="H129" s="109"/>
      <c r="I129" s="110"/>
      <c r="J129" s="180">
        <f>J130+J153+J162</f>
        <v>0</v>
      </c>
    </row>
    <row r="130" spans="2:10" thickBot="1" x14ac:dyDescent="0.4">
      <c r="B130" s="67" t="s">
        <v>228</v>
      </c>
      <c r="C130" s="68"/>
      <c r="D130" s="69" t="s">
        <v>229</v>
      </c>
      <c r="E130" s="70"/>
      <c r="F130" s="70"/>
      <c r="G130" s="70"/>
      <c r="H130" s="70"/>
      <c r="I130" s="71"/>
      <c r="J130" s="170">
        <f>J131+J139+J146</f>
        <v>0</v>
      </c>
    </row>
    <row r="131" spans="2:10" thickBot="1" x14ac:dyDescent="0.4">
      <c r="B131" s="101" t="s">
        <v>230</v>
      </c>
      <c r="C131" s="102"/>
      <c r="D131" s="103" t="s">
        <v>231</v>
      </c>
      <c r="E131" s="104"/>
      <c r="F131" s="104"/>
      <c r="G131" s="104"/>
      <c r="H131" s="104"/>
      <c r="I131" s="105"/>
      <c r="J131" s="174">
        <f>SUM(J132:J137)</f>
        <v>0</v>
      </c>
    </row>
    <row r="132" spans="2:10" s="266" customFormat="1" ht="29" x14ac:dyDescent="0.35">
      <c r="B132" s="154" t="s">
        <v>232</v>
      </c>
      <c r="C132" s="74" t="s">
        <v>233</v>
      </c>
      <c r="D132" s="277" t="s">
        <v>609</v>
      </c>
      <c r="E132" s="73">
        <v>1</v>
      </c>
      <c r="F132" s="72" t="s">
        <v>14</v>
      </c>
      <c r="G132" s="267">
        <v>110.86</v>
      </c>
      <c r="H132" s="267">
        <v>110.86</v>
      </c>
      <c r="I132" s="75"/>
      <c r="J132" s="171">
        <f t="shared" ref="J132:J137" si="6">E132*I132</f>
        <v>0</v>
      </c>
    </row>
    <row r="133" spans="2:10" s="266" customFormat="1" ht="29" x14ac:dyDescent="0.35">
      <c r="B133" s="158" t="s">
        <v>234</v>
      </c>
      <c r="C133" s="43" t="s">
        <v>235</v>
      </c>
      <c r="D133" s="278" t="s">
        <v>610</v>
      </c>
      <c r="E133" s="47">
        <v>1</v>
      </c>
      <c r="F133" s="40" t="s">
        <v>14</v>
      </c>
      <c r="G133" s="159">
        <v>116.84</v>
      </c>
      <c r="H133" s="159">
        <v>116.84</v>
      </c>
      <c r="I133" s="42"/>
      <c r="J133" s="173">
        <f t="shared" si="6"/>
        <v>0</v>
      </c>
    </row>
    <row r="134" spans="2:10" s="266" customFormat="1" ht="29" x14ac:dyDescent="0.35">
      <c r="B134" s="158" t="s">
        <v>236</v>
      </c>
      <c r="C134" s="43" t="s">
        <v>237</v>
      </c>
      <c r="D134" s="278" t="s">
        <v>611</v>
      </c>
      <c r="E134" s="47">
        <v>2</v>
      </c>
      <c r="F134" s="40" t="s">
        <v>14</v>
      </c>
      <c r="G134" s="159">
        <v>13.54</v>
      </c>
      <c r="H134" s="159">
        <v>27.08</v>
      </c>
      <c r="I134" s="42"/>
      <c r="J134" s="173">
        <f t="shared" si="6"/>
        <v>0</v>
      </c>
    </row>
    <row r="135" spans="2:10" s="266" customFormat="1" ht="29" x14ac:dyDescent="0.35">
      <c r="B135" s="158" t="s">
        <v>238</v>
      </c>
      <c r="C135" s="43" t="s">
        <v>239</v>
      </c>
      <c r="D135" s="278" t="s">
        <v>612</v>
      </c>
      <c r="E135" s="47">
        <v>2</v>
      </c>
      <c r="F135" s="40" t="s">
        <v>14</v>
      </c>
      <c r="G135" s="159">
        <v>22.31</v>
      </c>
      <c r="H135" s="159">
        <v>44.62</v>
      </c>
      <c r="I135" s="42"/>
      <c r="J135" s="173">
        <f t="shared" si="6"/>
        <v>0</v>
      </c>
    </row>
    <row r="136" spans="2:10" s="266" customFormat="1" ht="29" x14ac:dyDescent="0.35">
      <c r="B136" s="158" t="s">
        <v>240</v>
      </c>
      <c r="C136" s="43" t="s">
        <v>241</v>
      </c>
      <c r="D136" s="278" t="s">
        <v>613</v>
      </c>
      <c r="E136" s="47">
        <v>2</v>
      </c>
      <c r="F136" s="40" t="s">
        <v>14</v>
      </c>
      <c r="G136" s="159">
        <v>17.809999999999999</v>
      </c>
      <c r="H136" s="159">
        <v>35.619999999999997</v>
      </c>
      <c r="I136" s="42"/>
      <c r="J136" s="173">
        <f t="shared" si="6"/>
        <v>0</v>
      </c>
    </row>
    <row r="137" spans="2:10" s="266" customFormat="1" thickBot="1" x14ac:dyDescent="0.4">
      <c r="B137" s="219" t="s">
        <v>242</v>
      </c>
      <c r="C137" s="268" t="s">
        <v>243</v>
      </c>
      <c r="D137" s="279" t="s">
        <v>614</v>
      </c>
      <c r="E137" s="225">
        <v>1</v>
      </c>
      <c r="F137" s="226" t="s">
        <v>14</v>
      </c>
      <c r="G137" s="269">
        <v>13.59</v>
      </c>
      <c r="H137" s="269">
        <v>13.59</v>
      </c>
      <c r="I137" s="223"/>
      <c r="J137" s="224">
        <f t="shared" si="6"/>
        <v>0</v>
      </c>
    </row>
    <row r="138" spans="2:10" thickBot="1" x14ac:dyDescent="0.4">
      <c r="B138" s="192"/>
      <c r="C138" s="193"/>
      <c r="D138" s="194" t="s">
        <v>504</v>
      </c>
      <c r="E138" s="195"/>
      <c r="F138" s="196"/>
      <c r="G138" s="197"/>
      <c r="H138" s="197"/>
      <c r="I138" s="198"/>
      <c r="J138" s="199">
        <f>+SUM(J132:J137)</f>
        <v>0</v>
      </c>
    </row>
    <row r="139" spans="2:10" s="37" customFormat="1" thickBot="1" x14ac:dyDescent="0.4">
      <c r="B139" s="67" t="s">
        <v>244</v>
      </c>
      <c r="C139" s="68"/>
      <c r="D139" s="69" t="s">
        <v>245</v>
      </c>
      <c r="E139" s="70"/>
      <c r="F139" s="70"/>
      <c r="G139" s="70"/>
      <c r="H139" s="70"/>
      <c r="I139" s="71"/>
      <c r="J139" s="170">
        <f>SUM(J140:J144)</f>
        <v>0</v>
      </c>
    </row>
    <row r="140" spans="2:10" s="266" customFormat="1" ht="29" x14ac:dyDescent="0.35">
      <c r="B140" s="154" t="s">
        <v>246</v>
      </c>
      <c r="C140" s="74" t="s">
        <v>247</v>
      </c>
      <c r="D140" s="277" t="s">
        <v>615</v>
      </c>
      <c r="E140" s="73">
        <v>1</v>
      </c>
      <c r="F140" s="72" t="s">
        <v>14</v>
      </c>
      <c r="G140" s="267">
        <v>106.35</v>
      </c>
      <c r="H140" s="267">
        <v>106.35</v>
      </c>
      <c r="I140" s="75"/>
      <c r="J140" s="171">
        <f>E140*I140</f>
        <v>0</v>
      </c>
    </row>
    <row r="141" spans="2:10" s="266" customFormat="1" ht="43.5" x14ac:dyDescent="0.35">
      <c r="B141" s="158" t="s">
        <v>248</v>
      </c>
      <c r="C141" s="43" t="s">
        <v>249</v>
      </c>
      <c r="D141" s="278" t="s">
        <v>620</v>
      </c>
      <c r="E141" s="47">
        <v>1</v>
      </c>
      <c r="F141" s="40" t="s">
        <v>14</v>
      </c>
      <c r="G141" s="159">
        <v>164.58</v>
      </c>
      <c r="H141" s="159">
        <v>164.58</v>
      </c>
      <c r="I141" s="42"/>
      <c r="J141" s="173">
        <f>E141*I141</f>
        <v>0</v>
      </c>
    </row>
    <row r="142" spans="2:10" s="266" customFormat="1" ht="29" x14ac:dyDescent="0.35">
      <c r="B142" s="158" t="s">
        <v>250</v>
      </c>
      <c r="C142" s="43" t="s">
        <v>237</v>
      </c>
      <c r="D142" s="278" t="s">
        <v>611</v>
      </c>
      <c r="E142" s="47">
        <v>1</v>
      </c>
      <c r="F142" s="40" t="s">
        <v>14</v>
      </c>
      <c r="G142" s="159">
        <v>13.54</v>
      </c>
      <c r="H142" s="159">
        <v>13.54</v>
      </c>
      <c r="I142" s="42"/>
      <c r="J142" s="173">
        <f>E142*I142</f>
        <v>0</v>
      </c>
    </row>
    <row r="143" spans="2:10" s="266" customFormat="1" ht="29" x14ac:dyDescent="0.35">
      <c r="B143" s="158" t="s">
        <v>251</v>
      </c>
      <c r="C143" s="43" t="s">
        <v>239</v>
      </c>
      <c r="D143" s="278" t="s">
        <v>612</v>
      </c>
      <c r="E143" s="47">
        <v>1</v>
      </c>
      <c r="F143" s="40" t="s">
        <v>14</v>
      </c>
      <c r="G143" s="159">
        <v>22.31</v>
      </c>
      <c r="H143" s="159">
        <v>22.31</v>
      </c>
      <c r="I143" s="42"/>
      <c r="J143" s="173">
        <f>E143*I143</f>
        <v>0</v>
      </c>
    </row>
    <row r="144" spans="2:10" s="266" customFormat="1" ht="29.5" thickBot="1" x14ac:dyDescent="0.4">
      <c r="B144" s="219" t="s">
        <v>252</v>
      </c>
      <c r="C144" s="268" t="s">
        <v>253</v>
      </c>
      <c r="D144" s="279" t="s">
        <v>616</v>
      </c>
      <c r="E144" s="225">
        <v>1</v>
      </c>
      <c r="F144" s="226" t="s">
        <v>14</v>
      </c>
      <c r="G144" s="269">
        <v>26.64</v>
      </c>
      <c r="H144" s="269">
        <v>26.64</v>
      </c>
      <c r="I144" s="223"/>
      <c r="J144" s="224">
        <f>E144*I144</f>
        <v>0</v>
      </c>
    </row>
    <row r="145" spans="2:10" thickBot="1" x14ac:dyDescent="0.4">
      <c r="B145" s="192"/>
      <c r="C145" s="193"/>
      <c r="D145" s="194" t="s">
        <v>504</v>
      </c>
      <c r="E145" s="195"/>
      <c r="F145" s="196"/>
      <c r="G145" s="197"/>
      <c r="H145" s="197"/>
      <c r="I145" s="198"/>
      <c r="J145" s="199">
        <f>+SUM(J140:J144)</f>
        <v>0</v>
      </c>
    </row>
    <row r="146" spans="2:10" s="37" customFormat="1" thickBot="1" x14ac:dyDescent="0.4">
      <c r="B146" s="67" t="s">
        <v>254</v>
      </c>
      <c r="C146" s="68"/>
      <c r="D146" s="69" t="s">
        <v>255</v>
      </c>
      <c r="E146" s="70"/>
      <c r="F146" s="70"/>
      <c r="G146" s="70"/>
      <c r="H146" s="70"/>
      <c r="I146" s="71"/>
      <c r="J146" s="170">
        <f>SUM(J147:J151)</f>
        <v>0</v>
      </c>
    </row>
    <row r="147" spans="2:10" s="266" customFormat="1" ht="43.5" x14ac:dyDescent="0.35">
      <c r="B147" s="154" t="s">
        <v>256</v>
      </c>
      <c r="C147" s="74" t="s">
        <v>257</v>
      </c>
      <c r="D147" s="277" t="s">
        <v>617</v>
      </c>
      <c r="E147" s="73">
        <v>1</v>
      </c>
      <c r="F147" s="72" t="s">
        <v>14</v>
      </c>
      <c r="G147" s="267">
        <v>274.01</v>
      </c>
      <c r="H147" s="267">
        <v>274.01</v>
      </c>
      <c r="I147" s="75"/>
      <c r="J147" s="171">
        <f>E147*I147</f>
        <v>0</v>
      </c>
    </row>
    <row r="148" spans="2:10" s="266" customFormat="1" ht="29" x14ac:dyDescent="0.35">
      <c r="B148" s="158" t="s">
        <v>258</v>
      </c>
      <c r="C148" s="43" t="s">
        <v>259</v>
      </c>
      <c r="D148" s="278" t="s">
        <v>618</v>
      </c>
      <c r="E148" s="47">
        <v>1</v>
      </c>
      <c r="F148" s="40" t="s">
        <v>14</v>
      </c>
      <c r="G148" s="159">
        <v>30.01</v>
      </c>
      <c r="H148" s="159">
        <v>30.01</v>
      </c>
      <c r="I148" s="42"/>
      <c r="J148" s="173">
        <f>E148*I148</f>
        <v>0</v>
      </c>
    </row>
    <row r="149" spans="2:10" s="266" customFormat="1" ht="29" x14ac:dyDescent="0.35">
      <c r="B149" s="158" t="s">
        <v>260</v>
      </c>
      <c r="C149" s="43" t="s">
        <v>261</v>
      </c>
      <c r="D149" s="278" t="s">
        <v>619</v>
      </c>
      <c r="E149" s="47">
        <v>1</v>
      </c>
      <c r="F149" s="40" t="s">
        <v>14</v>
      </c>
      <c r="G149" s="159">
        <v>25.42</v>
      </c>
      <c r="H149" s="159">
        <v>25.42</v>
      </c>
      <c r="I149" s="42"/>
      <c r="J149" s="173">
        <f>E149*I149</f>
        <v>0</v>
      </c>
    </row>
    <row r="150" spans="2:10" s="266" customFormat="1" ht="29" x14ac:dyDescent="0.35">
      <c r="B150" s="158" t="s">
        <v>262</v>
      </c>
      <c r="C150" s="43" t="s">
        <v>237</v>
      </c>
      <c r="D150" s="278" t="s">
        <v>611</v>
      </c>
      <c r="E150" s="47">
        <v>1</v>
      </c>
      <c r="F150" s="40" t="s">
        <v>14</v>
      </c>
      <c r="G150" s="159">
        <v>13.54</v>
      </c>
      <c r="H150" s="159">
        <v>13.54</v>
      </c>
      <c r="I150" s="42"/>
      <c r="J150" s="173">
        <f>E150*I150</f>
        <v>0</v>
      </c>
    </row>
    <row r="151" spans="2:10" s="266" customFormat="1" ht="29.5" thickBot="1" x14ac:dyDescent="0.4">
      <c r="B151" s="219" t="s">
        <v>263</v>
      </c>
      <c r="C151" s="268" t="s">
        <v>239</v>
      </c>
      <c r="D151" s="279" t="s">
        <v>612</v>
      </c>
      <c r="E151" s="225">
        <v>1</v>
      </c>
      <c r="F151" s="226" t="s">
        <v>14</v>
      </c>
      <c r="G151" s="269">
        <v>22.31</v>
      </c>
      <c r="H151" s="269">
        <v>22.31</v>
      </c>
      <c r="I151" s="223"/>
      <c r="J151" s="224">
        <f>E151*I151</f>
        <v>0</v>
      </c>
    </row>
    <row r="152" spans="2:10" thickBot="1" x14ac:dyDescent="0.4">
      <c r="B152" s="192"/>
      <c r="C152" s="193"/>
      <c r="D152" s="194" t="s">
        <v>504</v>
      </c>
      <c r="E152" s="195"/>
      <c r="F152" s="196"/>
      <c r="G152" s="197"/>
      <c r="H152" s="197"/>
      <c r="I152" s="198"/>
      <c r="J152" s="199">
        <f>+SUM(J147:J151)</f>
        <v>0</v>
      </c>
    </row>
    <row r="153" spans="2:10" s="37" customFormat="1" thickBot="1" x14ac:dyDescent="0.4">
      <c r="B153" s="67" t="s">
        <v>264</v>
      </c>
      <c r="C153" s="68"/>
      <c r="D153" s="69" t="s">
        <v>265</v>
      </c>
      <c r="E153" s="70"/>
      <c r="F153" s="70"/>
      <c r="G153" s="70"/>
      <c r="H153" s="70"/>
      <c r="I153" s="71"/>
      <c r="J153" s="170">
        <f>SUM(J154:J160)</f>
        <v>0</v>
      </c>
    </row>
    <row r="154" spans="2:10" s="266" customFormat="1" ht="29" x14ac:dyDescent="0.35">
      <c r="B154" s="154" t="s">
        <v>266</v>
      </c>
      <c r="C154" s="74" t="s">
        <v>267</v>
      </c>
      <c r="D154" s="276" t="s">
        <v>621</v>
      </c>
      <c r="E154" s="73">
        <v>2</v>
      </c>
      <c r="F154" s="72" t="s">
        <v>34</v>
      </c>
      <c r="G154" s="267">
        <v>135.35</v>
      </c>
      <c r="H154" s="267">
        <v>270.7</v>
      </c>
      <c r="I154" s="75"/>
      <c r="J154" s="171">
        <f t="shared" ref="J154:J160" si="7">E154*I154</f>
        <v>0</v>
      </c>
    </row>
    <row r="155" spans="2:10" s="266" customFormat="1" ht="29" x14ac:dyDescent="0.35">
      <c r="B155" s="158" t="s">
        <v>268</v>
      </c>
      <c r="C155" s="43" t="s">
        <v>269</v>
      </c>
      <c r="D155" s="66" t="s">
        <v>622</v>
      </c>
      <c r="E155" s="47">
        <v>12</v>
      </c>
      <c r="F155" s="40" t="s">
        <v>34</v>
      </c>
      <c r="G155" s="159">
        <v>12.87</v>
      </c>
      <c r="H155" s="159">
        <v>154.44</v>
      </c>
      <c r="I155" s="42"/>
      <c r="J155" s="173">
        <f t="shared" si="7"/>
        <v>0</v>
      </c>
    </row>
    <row r="156" spans="2:10" s="266" customFormat="1" ht="29" x14ac:dyDescent="0.35">
      <c r="B156" s="158" t="s">
        <v>270</v>
      </c>
      <c r="C156" s="43" t="s">
        <v>271</v>
      </c>
      <c r="D156" s="66" t="s">
        <v>623</v>
      </c>
      <c r="E156" s="47">
        <v>15</v>
      </c>
      <c r="F156" s="40" t="s">
        <v>34</v>
      </c>
      <c r="G156" s="159">
        <v>10.93</v>
      </c>
      <c r="H156" s="159">
        <v>163.95</v>
      </c>
      <c r="I156" s="42"/>
      <c r="J156" s="173">
        <f t="shared" si="7"/>
        <v>0</v>
      </c>
    </row>
    <row r="157" spans="2:10" s="266" customFormat="1" ht="58" x14ac:dyDescent="0.35">
      <c r="B157" s="158" t="s">
        <v>272</v>
      </c>
      <c r="C157" s="43" t="s">
        <v>273</v>
      </c>
      <c r="D157" s="66" t="s">
        <v>624</v>
      </c>
      <c r="E157" s="47">
        <v>12</v>
      </c>
      <c r="F157" s="40" t="s">
        <v>34</v>
      </c>
      <c r="G157" s="159">
        <v>19.829999999999998</v>
      </c>
      <c r="H157" s="159">
        <v>237.96</v>
      </c>
      <c r="I157" s="42"/>
      <c r="J157" s="173">
        <f t="shared" si="7"/>
        <v>0</v>
      </c>
    </row>
    <row r="158" spans="2:10" s="266" customFormat="1" ht="58" x14ac:dyDescent="0.35">
      <c r="B158" s="158" t="s">
        <v>274</v>
      </c>
      <c r="C158" s="43" t="s">
        <v>275</v>
      </c>
      <c r="D158" s="66" t="s">
        <v>625</v>
      </c>
      <c r="E158" s="47">
        <v>15</v>
      </c>
      <c r="F158" s="40" t="s">
        <v>34</v>
      </c>
      <c r="G158" s="159">
        <v>18.79</v>
      </c>
      <c r="H158" s="159">
        <v>281.85000000000002</v>
      </c>
      <c r="I158" s="42"/>
      <c r="J158" s="173">
        <f t="shared" si="7"/>
        <v>0</v>
      </c>
    </row>
    <row r="159" spans="2:10" s="266" customFormat="1" ht="43.5" x14ac:dyDescent="0.35">
      <c r="B159" s="158" t="s">
        <v>276</v>
      </c>
      <c r="C159" s="43" t="s">
        <v>277</v>
      </c>
      <c r="D159" s="66" t="s">
        <v>626</v>
      </c>
      <c r="E159" s="47">
        <v>15</v>
      </c>
      <c r="F159" s="40" t="s">
        <v>34</v>
      </c>
      <c r="G159" s="159">
        <v>1.27</v>
      </c>
      <c r="H159" s="159">
        <v>19.05</v>
      </c>
      <c r="I159" s="42"/>
      <c r="J159" s="173">
        <f t="shared" si="7"/>
        <v>0</v>
      </c>
    </row>
    <row r="160" spans="2:10" s="266" customFormat="1" ht="29.5" thickBot="1" x14ac:dyDescent="0.4">
      <c r="B160" s="219" t="s">
        <v>278</v>
      </c>
      <c r="C160" s="268" t="s">
        <v>239</v>
      </c>
      <c r="D160" s="215" t="s">
        <v>612</v>
      </c>
      <c r="E160" s="225">
        <v>1</v>
      </c>
      <c r="F160" s="226" t="s">
        <v>14</v>
      </c>
      <c r="G160" s="269">
        <v>22.31</v>
      </c>
      <c r="H160" s="269">
        <v>22.31</v>
      </c>
      <c r="I160" s="223"/>
      <c r="J160" s="224">
        <f t="shared" si="7"/>
        <v>0</v>
      </c>
    </row>
    <row r="161" spans="2:10" thickBot="1" x14ac:dyDescent="0.4">
      <c r="B161" s="192"/>
      <c r="C161" s="193"/>
      <c r="D161" s="194" t="s">
        <v>504</v>
      </c>
      <c r="E161" s="195"/>
      <c r="F161" s="196"/>
      <c r="G161" s="197"/>
      <c r="H161" s="197"/>
      <c r="I161" s="198"/>
      <c r="J161" s="199">
        <f>+SUM(J154:J160)</f>
        <v>0</v>
      </c>
    </row>
    <row r="162" spans="2:10" thickBot="1" x14ac:dyDescent="0.4">
      <c r="B162" s="67" t="s">
        <v>279</v>
      </c>
      <c r="C162" s="68"/>
      <c r="D162" s="69" t="s">
        <v>280</v>
      </c>
      <c r="E162" s="70"/>
      <c r="F162" s="70"/>
      <c r="G162" s="70"/>
      <c r="H162" s="70"/>
      <c r="I162" s="71"/>
      <c r="J162" s="170">
        <f>SUM(J163:J165)</f>
        <v>0</v>
      </c>
    </row>
    <row r="163" spans="2:10" s="266" customFormat="1" ht="29" x14ac:dyDescent="0.35">
      <c r="B163" s="154" t="s">
        <v>281</v>
      </c>
      <c r="C163" s="74" t="s">
        <v>282</v>
      </c>
      <c r="D163" s="276" t="s">
        <v>627</v>
      </c>
      <c r="E163" s="73">
        <v>1</v>
      </c>
      <c r="F163" s="72" t="s">
        <v>34</v>
      </c>
      <c r="G163" s="267">
        <v>135.35</v>
      </c>
      <c r="H163" s="267">
        <v>135.35</v>
      </c>
      <c r="I163" s="75"/>
      <c r="J163" s="171">
        <f>E163*I163</f>
        <v>0</v>
      </c>
    </row>
    <row r="164" spans="2:10" s="266" customFormat="1" ht="29" x14ac:dyDescent="0.35">
      <c r="B164" s="158" t="s">
        <v>283</v>
      </c>
      <c r="C164" s="43" t="s">
        <v>271</v>
      </c>
      <c r="D164" s="66" t="s">
        <v>623</v>
      </c>
      <c r="E164" s="47">
        <v>6</v>
      </c>
      <c r="F164" s="40" t="s">
        <v>34</v>
      </c>
      <c r="G164" s="159">
        <v>10.93</v>
      </c>
      <c r="H164" s="159">
        <v>65.58</v>
      </c>
      <c r="I164" s="42"/>
      <c r="J164" s="173">
        <f>E164*I164</f>
        <v>0</v>
      </c>
    </row>
    <row r="165" spans="2:10" s="266" customFormat="1" ht="58.5" thickBot="1" x14ac:dyDescent="0.4">
      <c r="B165" s="219" t="s">
        <v>284</v>
      </c>
      <c r="C165" s="268" t="s">
        <v>275</v>
      </c>
      <c r="D165" s="215" t="s">
        <v>625</v>
      </c>
      <c r="E165" s="225">
        <v>6</v>
      </c>
      <c r="F165" s="226" t="s">
        <v>34</v>
      </c>
      <c r="G165" s="269">
        <v>18.79</v>
      </c>
      <c r="H165" s="269">
        <v>112.74</v>
      </c>
      <c r="I165" s="223"/>
      <c r="J165" s="224">
        <f>E165*I165</f>
        <v>0</v>
      </c>
    </row>
    <row r="166" spans="2:10" thickBot="1" x14ac:dyDescent="0.4">
      <c r="B166" s="192"/>
      <c r="C166" s="193"/>
      <c r="D166" s="194" t="s">
        <v>504</v>
      </c>
      <c r="E166" s="195"/>
      <c r="F166" s="196"/>
      <c r="G166" s="197"/>
      <c r="H166" s="197"/>
      <c r="I166" s="198"/>
      <c r="J166" s="199">
        <f>+SUM(J163:J165)</f>
        <v>0</v>
      </c>
    </row>
    <row r="167" spans="2:10" thickBot="1" x14ac:dyDescent="0.4">
      <c r="B167" s="67" t="s">
        <v>285</v>
      </c>
      <c r="C167" s="68"/>
      <c r="D167" s="69" t="s">
        <v>286</v>
      </c>
      <c r="E167" s="70"/>
      <c r="F167" s="70"/>
      <c r="G167" s="70"/>
      <c r="H167" s="70"/>
      <c r="I167" s="71"/>
      <c r="J167" s="170">
        <f>SUM(J168:J184)</f>
        <v>0</v>
      </c>
    </row>
    <row r="168" spans="2:10" s="266" customFormat="1" ht="29" x14ac:dyDescent="0.35">
      <c r="B168" s="154" t="s">
        <v>287</v>
      </c>
      <c r="C168" s="74" t="s">
        <v>288</v>
      </c>
      <c r="D168" s="276" t="s">
        <v>628</v>
      </c>
      <c r="E168" s="230">
        <v>74</v>
      </c>
      <c r="F168" s="72" t="s">
        <v>14</v>
      </c>
      <c r="G168" s="267">
        <v>9.56</v>
      </c>
      <c r="H168" s="267">
        <v>707.44</v>
      </c>
      <c r="I168" s="75"/>
      <c r="J168" s="171">
        <f t="shared" ref="J168:J184" si="8">E168*I168</f>
        <v>0</v>
      </c>
    </row>
    <row r="169" spans="2:10" s="266" customFormat="1" ht="87" x14ac:dyDescent="0.35">
      <c r="B169" s="158" t="s">
        <v>289</v>
      </c>
      <c r="C169" s="43" t="s">
        <v>290</v>
      </c>
      <c r="D169" s="66" t="s">
        <v>629</v>
      </c>
      <c r="E169" s="231">
        <v>4</v>
      </c>
      <c r="F169" s="40" t="s">
        <v>14</v>
      </c>
      <c r="G169" s="159">
        <v>306.19</v>
      </c>
      <c r="H169" s="159">
        <v>1224.76</v>
      </c>
      <c r="I169" s="42"/>
      <c r="J169" s="173">
        <f t="shared" si="8"/>
        <v>0</v>
      </c>
    </row>
    <row r="170" spans="2:10" s="266" customFormat="1" ht="87" x14ac:dyDescent="0.35">
      <c r="B170" s="158" t="s">
        <v>291</v>
      </c>
      <c r="C170" s="43" t="s">
        <v>292</v>
      </c>
      <c r="D170" s="66" t="s">
        <v>630</v>
      </c>
      <c r="E170" s="231">
        <v>2</v>
      </c>
      <c r="F170" s="40" t="s">
        <v>14</v>
      </c>
      <c r="G170" s="159">
        <v>373.39</v>
      </c>
      <c r="H170" s="159">
        <v>746.78</v>
      </c>
      <c r="I170" s="42"/>
      <c r="J170" s="173">
        <f t="shared" si="8"/>
        <v>0</v>
      </c>
    </row>
    <row r="171" spans="2:10" s="266" customFormat="1" ht="87" x14ac:dyDescent="0.35">
      <c r="B171" s="158" t="s">
        <v>293</v>
      </c>
      <c r="C171" s="43" t="s">
        <v>294</v>
      </c>
      <c r="D171" s="66" t="s">
        <v>631</v>
      </c>
      <c r="E171" s="231">
        <v>4</v>
      </c>
      <c r="F171" s="40" t="s">
        <v>14</v>
      </c>
      <c r="G171" s="159">
        <v>440.59</v>
      </c>
      <c r="H171" s="159">
        <v>1762.36</v>
      </c>
      <c r="I171" s="42"/>
      <c r="J171" s="173">
        <f t="shared" si="8"/>
        <v>0</v>
      </c>
    </row>
    <row r="172" spans="2:10" s="266" customFormat="1" ht="43.5" x14ac:dyDescent="0.35">
      <c r="B172" s="158" t="s">
        <v>295</v>
      </c>
      <c r="C172" s="43" t="s">
        <v>296</v>
      </c>
      <c r="D172" s="66" t="s">
        <v>632</v>
      </c>
      <c r="E172" s="231">
        <v>6</v>
      </c>
      <c r="F172" s="40" t="s">
        <v>14</v>
      </c>
      <c r="G172" s="159">
        <v>10.32</v>
      </c>
      <c r="H172" s="159">
        <v>61.92</v>
      </c>
      <c r="I172" s="42"/>
      <c r="J172" s="173">
        <f t="shared" si="8"/>
        <v>0</v>
      </c>
    </row>
    <row r="173" spans="2:10" s="266" customFormat="1" ht="43.5" x14ac:dyDescent="0.35">
      <c r="B173" s="158" t="s">
        <v>297</v>
      </c>
      <c r="C173" s="43" t="s">
        <v>298</v>
      </c>
      <c r="D173" s="66" t="s">
        <v>633</v>
      </c>
      <c r="E173" s="231">
        <v>8</v>
      </c>
      <c r="F173" s="40" t="s">
        <v>14</v>
      </c>
      <c r="G173" s="159">
        <v>6.07</v>
      </c>
      <c r="H173" s="159">
        <v>48.56</v>
      </c>
      <c r="I173" s="42"/>
      <c r="J173" s="173">
        <f t="shared" si="8"/>
        <v>0</v>
      </c>
    </row>
    <row r="174" spans="2:10" s="266" customFormat="1" ht="58" x14ac:dyDescent="0.35">
      <c r="B174" s="158" t="s">
        <v>299</v>
      </c>
      <c r="C174" s="43" t="s">
        <v>300</v>
      </c>
      <c r="D174" s="66" t="s">
        <v>634</v>
      </c>
      <c r="E174" s="231">
        <v>47</v>
      </c>
      <c r="F174" s="40" t="s">
        <v>14</v>
      </c>
      <c r="G174" s="159">
        <v>66.099999999999994</v>
      </c>
      <c r="H174" s="159">
        <v>3106.7</v>
      </c>
      <c r="I174" s="42"/>
      <c r="J174" s="173">
        <f t="shared" si="8"/>
        <v>0</v>
      </c>
    </row>
    <row r="175" spans="2:10" s="266" customFormat="1" ht="43.5" x14ac:dyDescent="0.35">
      <c r="B175" s="158" t="s">
        <v>301</v>
      </c>
      <c r="C175" s="43" t="s">
        <v>302</v>
      </c>
      <c r="D175" s="66" t="s">
        <v>635</v>
      </c>
      <c r="E175" s="231">
        <v>2.8</v>
      </c>
      <c r="F175" s="40" t="s">
        <v>34</v>
      </c>
      <c r="G175" s="159">
        <v>42.19</v>
      </c>
      <c r="H175" s="159">
        <v>118.13200000000001</v>
      </c>
      <c r="I175" s="42"/>
      <c r="J175" s="173">
        <f t="shared" si="8"/>
        <v>0</v>
      </c>
    </row>
    <row r="176" spans="2:10" s="266" customFormat="1" ht="43.5" x14ac:dyDescent="0.35">
      <c r="B176" s="158" t="s">
        <v>303</v>
      </c>
      <c r="C176" s="43" t="s">
        <v>304</v>
      </c>
      <c r="D176" s="66" t="s">
        <v>636</v>
      </c>
      <c r="E176" s="231">
        <v>1</v>
      </c>
      <c r="F176" s="40" t="s">
        <v>14</v>
      </c>
      <c r="G176" s="159">
        <v>145.97999999999999</v>
      </c>
      <c r="H176" s="159">
        <v>145.97999999999999</v>
      </c>
      <c r="I176" s="42"/>
      <c r="J176" s="173">
        <f t="shared" si="8"/>
        <v>0</v>
      </c>
    </row>
    <row r="177" spans="2:10" s="266" customFormat="1" ht="87" x14ac:dyDescent="0.35">
      <c r="B177" s="158" t="s">
        <v>305</v>
      </c>
      <c r="C177" s="43" t="s">
        <v>306</v>
      </c>
      <c r="D177" s="66" t="s">
        <v>637</v>
      </c>
      <c r="E177" s="231">
        <v>1</v>
      </c>
      <c r="F177" s="40" t="s">
        <v>14</v>
      </c>
      <c r="G177" s="159">
        <v>97.28</v>
      </c>
      <c r="H177" s="159">
        <v>97.28</v>
      </c>
      <c r="I177" s="42"/>
      <c r="J177" s="173">
        <f t="shared" si="8"/>
        <v>0</v>
      </c>
    </row>
    <row r="178" spans="2:10" s="266" customFormat="1" ht="29" x14ac:dyDescent="0.35">
      <c r="B178" s="158" t="s">
        <v>307</v>
      </c>
      <c r="C178" s="43" t="s">
        <v>308</v>
      </c>
      <c r="D178" s="66" t="s">
        <v>638</v>
      </c>
      <c r="E178" s="231">
        <v>12</v>
      </c>
      <c r="F178" s="40" t="s">
        <v>14</v>
      </c>
      <c r="G178" s="159">
        <v>14.05</v>
      </c>
      <c r="H178" s="159">
        <v>168.6</v>
      </c>
      <c r="I178" s="42"/>
      <c r="J178" s="173">
        <f t="shared" si="8"/>
        <v>0</v>
      </c>
    </row>
    <row r="179" spans="2:10" s="266" customFormat="1" ht="29" x14ac:dyDescent="0.35">
      <c r="B179" s="158" t="s">
        <v>309</v>
      </c>
      <c r="C179" s="43" t="s">
        <v>310</v>
      </c>
      <c r="D179" s="66" t="s">
        <v>639</v>
      </c>
      <c r="E179" s="231">
        <v>2</v>
      </c>
      <c r="F179" s="40" t="s">
        <v>14</v>
      </c>
      <c r="G179" s="159">
        <v>14.34</v>
      </c>
      <c r="H179" s="159">
        <v>28.68</v>
      </c>
      <c r="I179" s="42"/>
      <c r="J179" s="173">
        <f t="shared" si="8"/>
        <v>0</v>
      </c>
    </row>
    <row r="180" spans="2:10" s="266" customFormat="1" ht="29" x14ac:dyDescent="0.35">
      <c r="B180" s="158" t="s">
        <v>311</v>
      </c>
      <c r="C180" s="43" t="s">
        <v>312</v>
      </c>
      <c r="D180" s="66" t="s">
        <v>640</v>
      </c>
      <c r="E180" s="231">
        <v>3</v>
      </c>
      <c r="F180" s="40" t="s">
        <v>14</v>
      </c>
      <c r="G180" s="159">
        <v>67.569999999999993</v>
      </c>
      <c r="H180" s="159">
        <v>202.71</v>
      </c>
      <c r="I180" s="42"/>
      <c r="J180" s="173">
        <f t="shared" si="8"/>
        <v>0</v>
      </c>
    </row>
    <row r="181" spans="2:10" s="266" customFormat="1" ht="14.5" x14ac:dyDescent="0.35">
      <c r="B181" s="158" t="s">
        <v>313</v>
      </c>
      <c r="C181" s="43" t="s">
        <v>314</v>
      </c>
      <c r="D181" s="66" t="s">
        <v>641</v>
      </c>
      <c r="E181" s="231">
        <v>17</v>
      </c>
      <c r="F181" s="40" t="s">
        <v>14</v>
      </c>
      <c r="G181" s="159">
        <v>2.67</v>
      </c>
      <c r="H181" s="159">
        <v>45.39</v>
      </c>
      <c r="I181" s="42"/>
      <c r="J181" s="173">
        <f t="shared" si="8"/>
        <v>0</v>
      </c>
    </row>
    <row r="182" spans="2:10" s="266" customFormat="1" ht="29" x14ac:dyDescent="0.35">
      <c r="B182" s="158" t="s">
        <v>315</v>
      </c>
      <c r="C182" s="43" t="s">
        <v>316</v>
      </c>
      <c r="D182" s="66" t="s">
        <v>642</v>
      </c>
      <c r="E182" s="231">
        <v>17</v>
      </c>
      <c r="F182" s="40" t="s">
        <v>14</v>
      </c>
      <c r="G182" s="159">
        <v>4.68</v>
      </c>
      <c r="H182" s="159">
        <v>79.56</v>
      </c>
      <c r="I182" s="42"/>
      <c r="J182" s="173">
        <f t="shared" si="8"/>
        <v>0</v>
      </c>
    </row>
    <row r="183" spans="2:10" s="266" customFormat="1" ht="29" x14ac:dyDescent="0.35">
      <c r="B183" s="158" t="s">
        <v>317</v>
      </c>
      <c r="C183" s="43" t="s">
        <v>318</v>
      </c>
      <c r="D183" s="66" t="s">
        <v>643</v>
      </c>
      <c r="E183" s="231">
        <v>1</v>
      </c>
      <c r="F183" s="40" t="s">
        <v>14</v>
      </c>
      <c r="G183" s="159">
        <v>344.42</v>
      </c>
      <c r="H183" s="159">
        <v>344.42</v>
      </c>
      <c r="I183" s="42"/>
      <c r="J183" s="173">
        <f t="shared" si="8"/>
        <v>0</v>
      </c>
    </row>
    <row r="184" spans="2:10" s="266" customFormat="1" ht="29.5" thickBot="1" x14ac:dyDescent="0.4">
      <c r="B184" s="219" t="s">
        <v>319</v>
      </c>
      <c r="C184" s="268" t="s">
        <v>320</v>
      </c>
      <c r="D184" s="215" t="s">
        <v>644</v>
      </c>
      <c r="E184" s="232">
        <v>1</v>
      </c>
      <c r="F184" s="226" t="s">
        <v>14</v>
      </c>
      <c r="G184" s="269">
        <v>175.03</v>
      </c>
      <c r="H184" s="269">
        <v>175.03</v>
      </c>
      <c r="I184" s="223"/>
      <c r="J184" s="224">
        <f t="shared" si="8"/>
        <v>0</v>
      </c>
    </row>
    <row r="185" spans="2:10" thickBot="1" x14ac:dyDescent="0.4">
      <c r="B185" s="192"/>
      <c r="C185" s="193"/>
      <c r="D185" s="194" t="s">
        <v>504</v>
      </c>
      <c r="E185" s="195"/>
      <c r="F185" s="196"/>
      <c r="G185" s="197"/>
      <c r="H185" s="197"/>
      <c r="I185" s="198"/>
      <c r="J185" s="199">
        <f>+SUM(J168:J184)</f>
        <v>0</v>
      </c>
    </row>
    <row r="186" spans="2:10" thickBot="1" x14ac:dyDescent="0.4">
      <c r="B186" s="67" t="s">
        <v>321</v>
      </c>
      <c r="C186" s="68"/>
      <c r="D186" s="69" t="s">
        <v>322</v>
      </c>
      <c r="E186" s="70"/>
      <c r="F186" s="70"/>
      <c r="G186" s="70"/>
      <c r="H186" s="70"/>
      <c r="I186" s="71"/>
      <c r="J186" s="170">
        <f>J187+J191+J199</f>
        <v>0</v>
      </c>
    </row>
    <row r="187" spans="2:10" thickBot="1" x14ac:dyDescent="0.4">
      <c r="B187" s="101" t="s">
        <v>323</v>
      </c>
      <c r="C187" s="102"/>
      <c r="D187" s="103" t="s">
        <v>324</v>
      </c>
      <c r="E187" s="104"/>
      <c r="F187" s="104"/>
      <c r="G187" s="104"/>
      <c r="H187" s="104"/>
      <c r="I187" s="105"/>
      <c r="J187" s="174">
        <f>SUM(J188:J189)</f>
        <v>0</v>
      </c>
    </row>
    <row r="188" spans="2:10" s="266" customFormat="1" ht="29" x14ac:dyDescent="0.35">
      <c r="B188" s="154" t="s">
        <v>325</v>
      </c>
      <c r="C188" s="89" t="s">
        <v>326</v>
      </c>
      <c r="D188" s="127" t="s">
        <v>645</v>
      </c>
      <c r="E188" s="73">
        <v>0</v>
      </c>
      <c r="F188" s="72" t="s">
        <v>14</v>
      </c>
      <c r="G188" s="267">
        <v>0</v>
      </c>
      <c r="H188" s="267">
        <v>0</v>
      </c>
      <c r="I188" s="75"/>
      <c r="J188" s="171">
        <f>E188*I188</f>
        <v>0</v>
      </c>
    </row>
    <row r="189" spans="2:10" s="266" customFormat="1" ht="29.5" thickBot="1" x14ac:dyDescent="0.4">
      <c r="B189" s="219" t="s">
        <v>327</v>
      </c>
      <c r="C189" s="220" t="s">
        <v>328</v>
      </c>
      <c r="D189" s="272" t="s">
        <v>646</v>
      </c>
      <c r="E189" s="225">
        <v>1</v>
      </c>
      <c r="F189" s="226" t="s">
        <v>14</v>
      </c>
      <c r="G189" s="269">
        <v>1220.68</v>
      </c>
      <c r="H189" s="269">
        <v>1220.68</v>
      </c>
      <c r="I189" s="223"/>
      <c r="J189" s="224">
        <f>E189*I189</f>
        <v>0</v>
      </c>
    </row>
    <row r="190" spans="2:10" thickBot="1" x14ac:dyDescent="0.4">
      <c r="B190" s="192"/>
      <c r="C190" s="193"/>
      <c r="D190" s="194" t="s">
        <v>504</v>
      </c>
      <c r="E190" s="195"/>
      <c r="F190" s="196"/>
      <c r="G190" s="197"/>
      <c r="H190" s="197"/>
      <c r="I190" s="198"/>
      <c r="J190" s="199">
        <f>+SUM(J188:J189)</f>
        <v>0</v>
      </c>
    </row>
    <row r="191" spans="2:10" s="37" customFormat="1" thickBot="1" x14ac:dyDescent="0.4">
      <c r="B191" s="67" t="s">
        <v>329</v>
      </c>
      <c r="C191" s="68"/>
      <c r="D191" s="69" t="s">
        <v>265</v>
      </c>
      <c r="E191" s="70"/>
      <c r="F191" s="70"/>
      <c r="G191" s="70"/>
      <c r="H191" s="70"/>
      <c r="I191" s="71"/>
      <c r="J191" s="170">
        <f>SUM(J192:J196)</f>
        <v>0</v>
      </c>
    </row>
    <row r="192" spans="2:10" s="266" customFormat="1" ht="58" x14ac:dyDescent="0.35">
      <c r="B192" s="154" t="s">
        <v>330</v>
      </c>
      <c r="C192" s="74" t="s">
        <v>331</v>
      </c>
      <c r="D192" s="127" t="s">
        <v>648</v>
      </c>
      <c r="E192" s="233">
        <v>181</v>
      </c>
      <c r="F192" s="95" t="s">
        <v>34</v>
      </c>
      <c r="G192" s="113">
        <v>2.58</v>
      </c>
      <c r="H192" s="113">
        <v>466.98</v>
      </c>
      <c r="I192" s="273"/>
      <c r="J192" s="171">
        <f>E192*I192</f>
        <v>0</v>
      </c>
    </row>
    <row r="193" spans="2:10" s="266" customFormat="1" ht="43.5" x14ac:dyDescent="0.35">
      <c r="B193" s="158" t="s">
        <v>332</v>
      </c>
      <c r="C193" s="43" t="s">
        <v>333</v>
      </c>
      <c r="D193" s="65" t="s">
        <v>649</v>
      </c>
      <c r="E193" s="234">
        <v>177</v>
      </c>
      <c r="F193" s="55" t="s">
        <v>34</v>
      </c>
      <c r="G193" s="35">
        <v>3.31</v>
      </c>
      <c r="H193" s="35">
        <v>585.87</v>
      </c>
      <c r="I193" s="274"/>
      <c r="J193" s="173">
        <f>E193*I193</f>
        <v>0</v>
      </c>
    </row>
    <row r="194" spans="2:10" s="266" customFormat="1" ht="43.5" x14ac:dyDescent="0.35">
      <c r="B194" s="158" t="s">
        <v>334</v>
      </c>
      <c r="C194" s="43" t="s">
        <v>335</v>
      </c>
      <c r="D194" s="65" t="s">
        <v>650</v>
      </c>
      <c r="E194" s="234">
        <v>45</v>
      </c>
      <c r="F194" s="55" t="s">
        <v>34</v>
      </c>
      <c r="G194" s="35">
        <v>5.63</v>
      </c>
      <c r="H194" s="35">
        <v>253.35</v>
      </c>
      <c r="I194" s="274"/>
      <c r="J194" s="173">
        <f>E194*I194</f>
        <v>0</v>
      </c>
    </row>
    <row r="195" spans="2:10" s="266" customFormat="1" ht="43.5" x14ac:dyDescent="0.35">
      <c r="B195" s="158" t="s">
        <v>336</v>
      </c>
      <c r="C195" s="43" t="s">
        <v>337</v>
      </c>
      <c r="D195" s="65" t="s">
        <v>651</v>
      </c>
      <c r="E195" s="234">
        <v>403</v>
      </c>
      <c r="F195" s="55" t="s">
        <v>34</v>
      </c>
      <c r="G195" s="35">
        <v>1.27</v>
      </c>
      <c r="H195" s="35">
        <v>511.81</v>
      </c>
      <c r="I195" s="274"/>
      <c r="J195" s="173">
        <f>E195*I195</f>
        <v>0</v>
      </c>
    </row>
    <row r="196" spans="2:10" s="266" customFormat="1" ht="58" x14ac:dyDescent="0.35">
      <c r="B196" s="158" t="s">
        <v>338</v>
      </c>
      <c r="C196" s="43" t="s">
        <v>339</v>
      </c>
      <c r="D196" s="65" t="s">
        <v>652</v>
      </c>
      <c r="E196" s="234">
        <v>8.6999999999999993</v>
      </c>
      <c r="F196" s="55" t="s">
        <v>34</v>
      </c>
      <c r="G196" s="35">
        <v>55.91</v>
      </c>
      <c r="H196" s="35">
        <v>486.41699999999997</v>
      </c>
      <c r="I196" s="274"/>
      <c r="J196" s="173">
        <f>E196*I196</f>
        <v>0</v>
      </c>
    </row>
    <row r="197" spans="2:10" s="266" customFormat="1" ht="58.5" thickBot="1" x14ac:dyDescent="0.4">
      <c r="B197" s="219" t="s">
        <v>654</v>
      </c>
      <c r="C197" s="268" t="s">
        <v>647</v>
      </c>
      <c r="D197" s="272" t="s">
        <v>653</v>
      </c>
      <c r="E197" s="235">
        <v>40</v>
      </c>
      <c r="F197" s="228"/>
      <c r="G197" s="160">
        <v>6.5</v>
      </c>
      <c r="H197" s="160">
        <v>260</v>
      </c>
      <c r="I197" s="275"/>
      <c r="J197" s="224">
        <v>0</v>
      </c>
    </row>
    <row r="198" spans="2:10" thickBot="1" x14ac:dyDescent="0.4">
      <c r="B198" s="192"/>
      <c r="C198" s="193"/>
      <c r="D198" s="194" t="s">
        <v>504</v>
      </c>
      <c r="E198" s="195"/>
      <c r="F198" s="196"/>
      <c r="G198" s="197"/>
      <c r="H198" s="197"/>
      <c r="I198" s="198"/>
      <c r="J198" s="199">
        <f>+SUM(J192:J197)</f>
        <v>0</v>
      </c>
    </row>
    <row r="199" spans="2:10" s="37" customFormat="1" thickBot="1" x14ac:dyDescent="0.4">
      <c r="B199" s="67" t="s">
        <v>340</v>
      </c>
      <c r="C199" s="97" t="s">
        <v>647</v>
      </c>
      <c r="D199" s="98" t="s">
        <v>341</v>
      </c>
      <c r="E199" s="99"/>
      <c r="F199" s="99"/>
      <c r="G199" s="99"/>
      <c r="H199" s="99"/>
      <c r="I199" s="100"/>
      <c r="J199" s="170">
        <f>SUM(J200:J206)</f>
        <v>0</v>
      </c>
    </row>
    <row r="200" spans="2:10" s="266" customFormat="1" ht="58" x14ac:dyDescent="0.35">
      <c r="B200" s="154" t="s">
        <v>342</v>
      </c>
      <c r="C200" s="74" t="s">
        <v>343</v>
      </c>
      <c r="D200" s="127" t="s">
        <v>655</v>
      </c>
      <c r="E200" s="94">
        <v>5</v>
      </c>
      <c r="F200" s="95" t="s">
        <v>14</v>
      </c>
      <c r="G200" s="267">
        <v>141.18</v>
      </c>
      <c r="H200" s="267">
        <v>705.9</v>
      </c>
      <c r="I200" s="96"/>
      <c r="J200" s="171">
        <f t="shared" ref="J200:J206" si="9">E200*I200</f>
        <v>0</v>
      </c>
    </row>
    <row r="201" spans="2:10" s="266" customFormat="1" ht="58" x14ac:dyDescent="0.35">
      <c r="B201" s="158" t="s">
        <v>344</v>
      </c>
      <c r="C201" s="43" t="s">
        <v>345</v>
      </c>
      <c r="D201" s="65" t="s">
        <v>656</v>
      </c>
      <c r="E201" s="54">
        <v>2</v>
      </c>
      <c r="F201" s="55" t="s">
        <v>14</v>
      </c>
      <c r="G201" s="159">
        <v>71.56</v>
      </c>
      <c r="H201" s="159">
        <v>143.12</v>
      </c>
      <c r="I201" s="56"/>
      <c r="J201" s="173">
        <f t="shared" si="9"/>
        <v>0</v>
      </c>
    </row>
    <row r="202" spans="2:10" s="266" customFormat="1" ht="29" x14ac:dyDescent="0.35">
      <c r="B202" s="158" t="s">
        <v>346</v>
      </c>
      <c r="C202" s="43" t="s">
        <v>347</v>
      </c>
      <c r="D202" s="65" t="s">
        <v>657</v>
      </c>
      <c r="E202" s="54">
        <v>21</v>
      </c>
      <c r="F202" s="55" t="s">
        <v>14</v>
      </c>
      <c r="G202" s="159">
        <v>13.45</v>
      </c>
      <c r="H202" s="159">
        <v>282.45</v>
      </c>
      <c r="I202" s="56"/>
      <c r="J202" s="173">
        <f t="shared" si="9"/>
        <v>0</v>
      </c>
    </row>
    <row r="203" spans="2:10" s="266" customFormat="1" ht="14.5" x14ac:dyDescent="0.35">
      <c r="B203" s="158" t="s">
        <v>348</v>
      </c>
      <c r="C203" s="43" t="s">
        <v>314</v>
      </c>
      <c r="D203" s="65" t="s">
        <v>641</v>
      </c>
      <c r="E203" s="54">
        <v>21</v>
      </c>
      <c r="F203" s="55" t="s">
        <v>14</v>
      </c>
      <c r="G203" s="159">
        <v>2.67</v>
      </c>
      <c r="H203" s="159">
        <v>56.07</v>
      </c>
      <c r="I203" s="56"/>
      <c r="J203" s="173">
        <f t="shared" si="9"/>
        <v>0</v>
      </c>
    </row>
    <row r="204" spans="2:10" s="266" customFormat="1" ht="29" x14ac:dyDescent="0.35">
      <c r="B204" s="158" t="s">
        <v>349</v>
      </c>
      <c r="C204" s="43" t="s">
        <v>316</v>
      </c>
      <c r="D204" s="65" t="s">
        <v>642</v>
      </c>
      <c r="E204" s="54">
        <v>21</v>
      </c>
      <c r="F204" s="55" t="s">
        <v>14</v>
      </c>
      <c r="G204" s="159">
        <v>4.68</v>
      </c>
      <c r="H204" s="159">
        <v>98.28</v>
      </c>
      <c r="I204" s="56"/>
      <c r="J204" s="173">
        <f t="shared" si="9"/>
        <v>0</v>
      </c>
    </row>
    <row r="205" spans="2:10" s="266" customFormat="1" ht="29" x14ac:dyDescent="0.35">
      <c r="B205" s="158" t="s">
        <v>350</v>
      </c>
      <c r="C205" s="43" t="s">
        <v>351</v>
      </c>
      <c r="D205" s="65" t="s">
        <v>352</v>
      </c>
      <c r="E205" s="54">
        <v>5</v>
      </c>
      <c r="F205" s="55" t="s">
        <v>14</v>
      </c>
      <c r="G205" s="159">
        <v>40.21</v>
      </c>
      <c r="H205" s="159">
        <v>201.05</v>
      </c>
      <c r="I205" s="56"/>
      <c r="J205" s="173">
        <f t="shared" si="9"/>
        <v>0</v>
      </c>
    </row>
    <row r="206" spans="2:10" s="266" customFormat="1" ht="29.5" thickBot="1" x14ac:dyDescent="0.4">
      <c r="B206" s="219" t="s">
        <v>353</v>
      </c>
      <c r="C206" s="268" t="s">
        <v>354</v>
      </c>
      <c r="D206" s="272" t="s">
        <v>355</v>
      </c>
      <c r="E206" s="227">
        <v>1</v>
      </c>
      <c r="F206" s="228" t="s">
        <v>14</v>
      </c>
      <c r="G206" s="269">
        <v>18.2</v>
      </c>
      <c r="H206" s="269">
        <v>18.2</v>
      </c>
      <c r="I206" s="229"/>
      <c r="J206" s="224">
        <f t="shared" si="9"/>
        <v>0</v>
      </c>
    </row>
    <row r="207" spans="2:10" thickBot="1" x14ac:dyDescent="0.4">
      <c r="B207" s="192"/>
      <c r="C207" s="193"/>
      <c r="D207" s="194" t="s">
        <v>504</v>
      </c>
      <c r="E207" s="195"/>
      <c r="F207" s="196"/>
      <c r="G207" s="197"/>
      <c r="H207" s="197"/>
      <c r="I207" s="198"/>
      <c r="J207" s="199">
        <f>+SUM(J200:J206)</f>
        <v>0</v>
      </c>
    </row>
    <row r="208" spans="2:10" ht="14.5" x14ac:dyDescent="0.35">
      <c r="B208" s="79" t="s">
        <v>356</v>
      </c>
      <c r="C208" s="80"/>
      <c r="D208" s="91" t="s">
        <v>357</v>
      </c>
      <c r="E208" s="236"/>
      <c r="F208" s="92"/>
      <c r="G208" s="90"/>
      <c r="H208" s="90"/>
      <c r="I208" s="93"/>
      <c r="J208" s="175">
        <f>J209+J218+J233+J247+J257</f>
        <v>0</v>
      </c>
    </row>
    <row r="209" spans="2:10" thickBot="1" x14ac:dyDescent="0.4">
      <c r="B209" s="84" t="s">
        <v>358</v>
      </c>
      <c r="C209" s="85"/>
      <c r="D209" s="86" t="s">
        <v>359</v>
      </c>
      <c r="E209" s="87"/>
      <c r="F209" s="87"/>
      <c r="G209" s="87"/>
      <c r="H209" s="87"/>
      <c r="I209" s="88"/>
      <c r="J209" s="176">
        <f>SUM(J210:J216)</f>
        <v>0</v>
      </c>
    </row>
    <row r="210" spans="2:10" s="266" customFormat="1" ht="130.5" x14ac:dyDescent="0.35">
      <c r="B210" s="154" t="s">
        <v>360</v>
      </c>
      <c r="C210" s="74" t="s">
        <v>361</v>
      </c>
      <c r="D210" s="127" t="s">
        <v>658</v>
      </c>
      <c r="E210" s="73">
        <v>2</v>
      </c>
      <c r="F210" s="72" t="s">
        <v>14</v>
      </c>
      <c r="G210" s="267">
        <v>445.13</v>
      </c>
      <c r="H210" s="267">
        <v>890.26</v>
      </c>
      <c r="I210" s="75"/>
      <c r="J210" s="171">
        <f t="shared" ref="J210:J216" si="10">E210*I210</f>
        <v>0</v>
      </c>
    </row>
    <row r="211" spans="2:10" s="266" customFormat="1" ht="87" x14ac:dyDescent="0.35">
      <c r="B211" s="158" t="s">
        <v>362</v>
      </c>
      <c r="C211" s="43" t="s">
        <v>363</v>
      </c>
      <c r="D211" s="65" t="s">
        <v>659</v>
      </c>
      <c r="E211" s="47">
        <v>2</v>
      </c>
      <c r="F211" s="40" t="s">
        <v>14</v>
      </c>
      <c r="G211" s="159">
        <v>3860.92</v>
      </c>
      <c r="H211" s="159">
        <v>7721.84</v>
      </c>
      <c r="I211" s="42"/>
      <c r="J211" s="173">
        <f t="shared" si="10"/>
        <v>0</v>
      </c>
    </row>
    <row r="212" spans="2:10" s="266" customFormat="1" ht="203" x14ac:dyDescent="0.35">
      <c r="B212" s="158" t="s">
        <v>364</v>
      </c>
      <c r="C212" s="43" t="s">
        <v>365</v>
      </c>
      <c r="D212" s="65" t="s">
        <v>660</v>
      </c>
      <c r="E212" s="47">
        <v>1</v>
      </c>
      <c r="F212" s="40" t="s">
        <v>14</v>
      </c>
      <c r="G212" s="159">
        <v>721.92</v>
      </c>
      <c r="H212" s="159">
        <v>721.92</v>
      </c>
      <c r="I212" s="42"/>
      <c r="J212" s="173">
        <f t="shared" si="10"/>
        <v>0</v>
      </c>
    </row>
    <row r="213" spans="2:10" s="266" customFormat="1" ht="203" x14ac:dyDescent="0.35">
      <c r="B213" s="158" t="s">
        <v>366</v>
      </c>
      <c r="C213" s="43" t="s">
        <v>367</v>
      </c>
      <c r="D213" s="65" t="s">
        <v>661</v>
      </c>
      <c r="E213" s="47">
        <v>1</v>
      </c>
      <c r="F213" s="40" t="s">
        <v>14</v>
      </c>
      <c r="G213" s="159">
        <v>773.92</v>
      </c>
      <c r="H213" s="159">
        <v>773.92</v>
      </c>
      <c r="I213" s="42"/>
      <c r="J213" s="173">
        <f t="shared" si="10"/>
        <v>0</v>
      </c>
    </row>
    <row r="214" spans="2:10" s="266" customFormat="1" ht="29" x14ac:dyDescent="0.35">
      <c r="B214" s="158" t="s">
        <v>368</v>
      </c>
      <c r="C214" s="43" t="s">
        <v>369</v>
      </c>
      <c r="D214" s="65" t="s">
        <v>662</v>
      </c>
      <c r="E214" s="47">
        <v>2</v>
      </c>
      <c r="F214" s="40" t="s">
        <v>14</v>
      </c>
      <c r="G214" s="159">
        <v>102.6</v>
      </c>
      <c r="H214" s="159">
        <v>205.2</v>
      </c>
      <c r="I214" s="42"/>
      <c r="J214" s="173">
        <f t="shared" si="10"/>
        <v>0</v>
      </c>
    </row>
    <row r="215" spans="2:10" s="266" customFormat="1" ht="58" x14ac:dyDescent="0.35">
      <c r="B215" s="158" t="s">
        <v>370</v>
      </c>
      <c r="C215" s="43" t="s">
        <v>371</v>
      </c>
      <c r="D215" s="65" t="s">
        <v>663</v>
      </c>
      <c r="E215" s="47">
        <v>2</v>
      </c>
      <c r="F215" s="40" t="s">
        <v>14</v>
      </c>
      <c r="G215" s="159">
        <v>546.98</v>
      </c>
      <c r="H215" s="159">
        <v>1093.96</v>
      </c>
      <c r="I215" s="42"/>
      <c r="J215" s="173">
        <f t="shared" si="10"/>
        <v>0</v>
      </c>
    </row>
    <row r="216" spans="2:10" s="266" customFormat="1" ht="29.5" thickBot="1" x14ac:dyDescent="0.4">
      <c r="B216" s="219" t="s">
        <v>372</v>
      </c>
      <c r="C216" s="268" t="s">
        <v>373</v>
      </c>
      <c r="D216" s="272" t="s">
        <v>664</v>
      </c>
      <c r="E216" s="225">
        <v>1</v>
      </c>
      <c r="F216" s="226" t="s">
        <v>14</v>
      </c>
      <c r="G216" s="269">
        <v>68.63</v>
      </c>
      <c r="H216" s="269">
        <v>68.63</v>
      </c>
      <c r="I216" s="223"/>
      <c r="J216" s="224">
        <f t="shared" si="10"/>
        <v>0</v>
      </c>
    </row>
    <row r="217" spans="2:10" thickBot="1" x14ac:dyDescent="0.4">
      <c r="B217" s="192"/>
      <c r="C217" s="193"/>
      <c r="D217" s="194" t="s">
        <v>504</v>
      </c>
      <c r="E217" s="195"/>
      <c r="F217" s="196"/>
      <c r="G217" s="197"/>
      <c r="H217" s="197"/>
      <c r="I217" s="198"/>
      <c r="J217" s="199">
        <f>+SUM(J210:J216)</f>
        <v>0</v>
      </c>
    </row>
    <row r="218" spans="2:10" s="37" customFormat="1" thickBot="1" x14ac:dyDescent="0.4">
      <c r="B218" s="67" t="s">
        <v>374</v>
      </c>
      <c r="C218" s="68"/>
      <c r="D218" s="69" t="s">
        <v>375</v>
      </c>
      <c r="E218" s="70"/>
      <c r="F218" s="70"/>
      <c r="G218" s="70"/>
      <c r="H218" s="70"/>
      <c r="I218" s="71"/>
      <c r="J218" s="170">
        <f>SUM(J219:J231)</f>
        <v>0</v>
      </c>
    </row>
    <row r="219" spans="2:10" s="266" customFormat="1" ht="58" x14ac:dyDescent="0.35">
      <c r="B219" s="154" t="s">
        <v>376</v>
      </c>
      <c r="C219" s="74" t="s">
        <v>377</v>
      </c>
      <c r="D219" s="127" t="s">
        <v>665</v>
      </c>
      <c r="E219" s="230">
        <v>2</v>
      </c>
      <c r="F219" s="72" t="s">
        <v>14</v>
      </c>
      <c r="G219" s="267">
        <v>444.6</v>
      </c>
      <c r="H219" s="267">
        <v>889.2</v>
      </c>
      <c r="I219" s="75"/>
      <c r="J219" s="171">
        <f t="shared" ref="J219:J231" si="11">E219*I219</f>
        <v>0</v>
      </c>
    </row>
    <row r="220" spans="2:10" s="266" customFormat="1" ht="43.5" x14ac:dyDescent="0.35">
      <c r="B220" s="158" t="s">
        <v>378</v>
      </c>
      <c r="C220" s="43" t="s">
        <v>379</v>
      </c>
      <c r="D220" s="65" t="s">
        <v>380</v>
      </c>
      <c r="E220" s="231">
        <v>1</v>
      </c>
      <c r="F220" s="40" t="s">
        <v>14</v>
      </c>
      <c r="G220" s="159">
        <v>177.43</v>
      </c>
      <c r="H220" s="159">
        <v>177.43</v>
      </c>
      <c r="I220" s="42"/>
      <c r="J220" s="173">
        <f t="shared" si="11"/>
        <v>0</v>
      </c>
    </row>
    <row r="221" spans="2:10" s="266" customFormat="1" ht="29" x14ac:dyDescent="0.35">
      <c r="B221" s="158" t="s">
        <v>381</v>
      </c>
      <c r="C221" s="43" t="s">
        <v>382</v>
      </c>
      <c r="D221" s="65" t="s">
        <v>666</v>
      </c>
      <c r="E221" s="231">
        <v>5</v>
      </c>
      <c r="F221" s="40" t="s">
        <v>14</v>
      </c>
      <c r="G221" s="159">
        <v>19.989999999999998</v>
      </c>
      <c r="H221" s="159">
        <v>99.95</v>
      </c>
      <c r="I221" s="42"/>
      <c r="J221" s="173">
        <f t="shared" si="11"/>
        <v>0</v>
      </c>
    </row>
    <row r="222" spans="2:10" s="266" customFormat="1" ht="29" x14ac:dyDescent="0.35">
      <c r="B222" s="158" t="s">
        <v>383</v>
      </c>
      <c r="C222" s="43" t="s">
        <v>384</v>
      </c>
      <c r="D222" s="65" t="s">
        <v>667</v>
      </c>
      <c r="E222" s="231">
        <v>4</v>
      </c>
      <c r="F222" s="40" t="s">
        <v>14</v>
      </c>
      <c r="G222" s="159">
        <v>21.45</v>
      </c>
      <c r="H222" s="159">
        <v>85.8</v>
      </c>
      <c r="I222" s="42"/>
      <c r="J222" s="173">
        <f t="shared" si="11"/>
        <v>0</v>
      </c>
    </row>
    <row r="223" spans="2:10" s="266" customFormat="1" ht="29" x14ac:dyDescent="0.35">
      <c r="B223" s="158" t="s">
        <v>385</v>
      </c>
      <c r="C223" s="43" t="s">
        <v>386</v>
      </c>
      <c r="D223" s="65" t="s">
        <v>668</v>
      </c>
      <c r="E223" s="231">
        <v>2</v>
      </c>
      <c r="F223" s="40" t="s">
        <v>14</v>
      </c>
      <c r="G223" s="159">
        <v>76.48</v>
      </c>
      <c r="H223" s="159">
        <v>152.96</v>
      </c>
      <c r="I223" s="42"/>
      <c r="J223" s="173">
        <f t="shared" si="11"/>
        <v>0</v>
      </c>
    </row>
    <row r="224" spans="2:10" s="266" customFormat="1" ht="14.5" x14ac:dyDescent="0.35">
      <c r="B224" s="158" t="s">
        <v>387</v>
      </c>
      <c r="C224" s="43" t="s">
        <v>388</v>
      </c>
      <c r="D224" s="65" t="s">
        <v>669</v>
      </c>
      <c r="E224" s="231">
        <v>2</v>
      </c>
      <c r="F224" s="40" t="s">
        <v>14</v>
      </c>
      <c r="G224" s="159">
        <v>127.67</v>
      </c>
      <c r="H224" s="159">
        <v>255.34</v>
      </c>
      <c r="I224" s="42"/>
      <c r="J224" s="173">
        <f t="shared" si="11"/>
        <v>0</v>
      </c>
    </row>
    <row r="225" spans="2:10" s="266" customFormat="1" ht="14.5" x14ac:dyDescent="0.35">
      <c r="B225" s="158" t="s">
        <v>389</v>
      </c>
      <c r="C225" s="43" t="s">
        <v>390</v>
      </c>
      <c r="D225" s="65" t="s">
        <v>670</v>
      </c>
      <c r="E225" s="231">
        <v>4</v>
      </c>
      <c r="F225" s="40" t="s">
        <v>14</v>
      </c>
      <c r="G225" s="159">
        <v>70.83</v>
      </c>
      <c r="H225" s="159">
        <v>283.32</v>
      </c>
      <c r="I225" s="42"/>
      <c r="J225" s="173">
        <f t="shared" si="11"/>
        <v>0</v>
      </c>
    </row>
    <row r="226" spans="2:10" s="266" customFormat="1" ht="29" x14ac:dyDescent="0.35">
      <c r="B226" s="158" t="s">
        <v>391</v>
      </c>
      <c r="C226" s="43" t="s">
        <v>392</v>
      </c>
      <c r="D226" s="65" t="s">
        <v>671</v>
      </c>
      <c r="E226" s="231">
        <v>4</v>
      </c>
      <c r="F226" s="40" t="s">
        <v>14</v>
      </c>
      <c r="G226" s="159">
        <v>34.630000000000003</v>
      </c>
      <c r="H226" s="159">
        <v>138.52000000000001</v>
      </c>
      <c r="I226" s="42"/>
      <c r="J226" s="173">
        <f t="shared" si="11"/>
        <v>0</v>
      </c>
    </row>
    <row r="227" spans="2:10" s="266" customFormat="1" ht="58" x14ac:dyDescent="0.35">
      <c r="B227" s="158" t="s">
        <v>393</v>
      </c>
      <c r="C227" s="43" t="s">
        <v>394</v>
      </c>
      <c r="D227" s="65" t="s">
        <v>672</v>
      </c>
      <c r="E227" s="231">
        <v>12</v>
      </c>
      <c r="F227" s="40" t="s">
        <v>14</v>
      </c>
      <c r="G227" s="159">
        <v>150.24</v>
      </c>
      <c r="H227" s="159">
        <v>1802.88</v>
      </c>
      <c r="I227" s="42"/>
      <c r="J227" s="173">
        <f t="shared" si="11"/>
        <v>0</v>
      </c>
    </row>
    <row r="228" spans="2:10" s="266" customFormat="1" ht="29" x14ac:dyDescent="0.35">
      <c r="B228" s="158" t="s">
        <v>395</v>
      </c>
      <c r="C228" s="43" t="s">
        <v>396</v>
      </c>
      <c r="D228" s="65" t="s">
        <v>673</v>
      </c>
      <c r="E228" s="231">
        <v>2</v>
      </c>
      <c r="F228" s="40" t="s">
        <v>14</v>
      </c>
      <c r="G228" s="159">
        <v>18.059999999999999</v>
      </c>
      <c r="H228" s="159">
        <v>36.119999999999997</v>
      </c>
      <c r="I228" s="42"/>
      <c r="J228" s="173">
        <f t="shared" si="11"/>
        <v>0</v>
      </c>
    </row>
    <row r="229" spans="2:10" s="266" customFormat="1" ht="43.5" x14ac:dyDescent="0.35">
      <c r="B229" s="158" t="s">
        <v>397</v>
      </c>
      <c r="C229" s="43" t="s">
        <v>398</v>
      </c>
      <c r="D229" s="65" t="s">
        <v>674</v>
      </c>
      <c r="E229" s="231">
        <v>20</v>
      </c>
      <c r="F229" s="40" t="s">
        <v>34</v>
      </c>
      <c r="G229" s="159">
        <v>30.95</v>
      </c>
      <c r="H229" s="159">
        <v>619</v>
      </c>
      <c r="I229" s="42"/>
      <c r="J229" s="173">
        <f t="shared" si="11"/>
        <v>0</v>
      </c>
    </row>
    <row r="230" spans="2:10" s="266" customFormat="1" ht="58" x14ac:dyDescent="0.35">
      <c r="B230" s="158" t="s">
        <v>399</v>
      </c>
      <c r="C230" s="43" t="s">
        <v>400</v>
      </c>
      <c r="D230" s="65" t="s">
        <v>675</v>
      </c>
      <c r="E230" s="231">
        <v>20</v>
      </c>
      <c r="F230" s="40" t="s">
        <v>34</v>
      </c>
      <c r="G230" s="159">
        <v>28.29</v>
      </c>
      <c r="H230" s="159">
        <v>565.79999999999995</v>
      </c>
      <c r="I230" s="42"/>
      <c r="J230" s="173">
        <f t="shared" si="11"/>
        <v>0</v>
      </c>
    </row>
    <row r="231" spans="2:10" s="266" customFormat="1" ht="29.5" thickBot="1" x14ac:dyDescent="0.4">
      <c r="B231" s="219" t="s">
        <v>401</v>
      </c>
      <c r="C231" s="268" t="s">
        <v>402</v>
      </c>
      <c r="D231" s="272" t="s">
        <v>676</v>
      </c>
      <c r="E231" s="232">
        <v>20</v>
      </c>
      <c r="F231" s="226" t="s">
        <v>34</v>
      </c>
      <c r="G231" s="269">
        <v>33.03</v>
      </c>
      <c r="H231" s="269">
        <v>660.6</v>
      </c>
      <c r="I231" s="223"/>
      <c r="J231" s="224">
        <f t="shared" si="11"/>
        <v>0</v>
      </c>
    </row>
    <row r="232" spans="2:10" thickBot="1" x14ac:dyDescent="0.4">
      <c r="B232" s="192"/>
      <c r="C232" s="193"/>
      <c r="D232" s="194" t="s">
        <v>504</v>
      </c>
      <c r="E232" s="195"/>
      <c r="F232" s="196"/>
      <c r="G232" s="197"/>
      <c r="H232" s="197"/>
      <c r="I232" s="198"/>
      <c r="J232" s="199">
        <f>+SUM(J219:J231)</f>
        <v>0</v>
      </c>
    </row>
    <row r="233" spans="2:10" s="37" customFormat="1" thickBot="1" x14ac:dyDescent="0.4">
      <c r="B233" s="67" t="s">
        <v>403</v>
      </c>
      <c r="C233" s="68"/>
      <c r="D233" s="69" t="s">
        <v>404</v>
      </c>
      <c r="E233" s="70"/>
      <c r="F233" s="70"/>
      <c r="G233" s="70"/>
      <c r="H233" s="70"/>
      <c r="I233" s="71"/>
      <c r="J233" s="170">
        <f>SUM(J234:J245)</f>
        <v>0</v>
      </c>
    </row>
    <row r="234" spans="2:10" s="266" customFormat="1" ht="58" x14ac:dyDescent="0.35">
      <c r="B234" s="154" t="s">
        <v>405</v>
      </c>
      <c r="C234" s="74" t="s">
        <v>394</v>
      </c>
      <c r="D234" s="127" t="s">
        <v>672</v>
      </c>
      <c r="E234" s="230">
        <v>2</v>
      </c>
      <c r="F234" s="72" t="s">
        <v>14</v>
      </c>
      <c r="G234" s="267">
        <v>150.24</v>
      </c>
      <c r="H234" s="267">
        <v>300.48</v>
      </c>
      <c r="I234" s="75"/>
      <c r="J234" s="171">
        <f t="shared" ref="J234:J245" si="12">E234*I234</f>
        <v>0</v>
      </c>
    </row>
    <row r="235" spans="2:10" s="266" customFormat="1" ht="101.5" x14ac:dyDescent="0.35">
      <c r="B235" s="158" t="s">
        <v>406</v>
      </c>
      <c r="C235" s="43" t="s">
        <v>407</v>
      </c>
      <c r="D235" s="65" t="s">
        <v>677</v>
      </c>
      <c r="E235" s="231">
        <v>1</v>
      </c>
      <c r="F235" s="40" t="s">
        <v>14</v>
      </c>
      <c r="G235" s="159">
        <v>404.6</v>
      </c>
      <c r="H235" s="159">
        <v>404.6</v>
      </c>
      <c r="I235" s="42"/>
      <c r="J235" s="173">
        <f t="shared" si="12"/>
        <v>0</v>
      </c>
    </row>
    <row r="236" spans="2:10" s="266" customFormat="1" ht="43.5" x14ac:dyDescent="0.35">
      <c r="B236" s="158" t="s">
        <v>408</v>
      </c>
      <c r="C236" s="43" t="s">
        <v>398</v>
      </c>
      <c r="D236" s="65" t="s">
        <v>674</v>
      </c>
      <c r="E236" s="231">
        <v>10</v>
      </c>
      <c r="F236" s="40" t="s">
        <v>34</v>
      </c>
      <c r="G236" s="159">
        <v>30.95</v>
      </c>
      <c r="H236" s="159">
        <v>309.5</v>
      </c>
      <c r="I236" s="42"/>
      <c r="J236" s="173">
        <f t="shared" si="12"/>
        <v>0</v>
      </c>
    </row>
    <row r="237" spans="2:10" s="266" customFormat="1" ht="43.5" x14ac:dyDescent="0.35">
      <c r="B237" s="158" t="s">
        <v>409</v>
      </c>
      <c r="C237" s="43" t="s">
        <v>410</v>
      </c>
      <c r="D237" s="65" t="s">
        <v>678</v>
      </c>
      <c r="E237" s="231">
        <v>12</v>
      </c>
      <c r="F237" s="40" t="s">
        <v>34</v>
      </c>
      <c r="G237" s="159">
        <v>20.18</v>
      </c>
      <c r="H237" s="159">
        <v>242.16</v>
      </c>
      <c r="I237" s="42"/>
      <c r="J237" s="173">
        <f t="shared" si="12"/>
        <v>0</v>
      </c>
    </row>
    <row r="238" spans="2:10" s="266" customFormat="1" ht="58" x14ac:dyDescent="0.35">
      <c r="B238" s="158" t="s">
        <v>411</v>
      </c>
      <c r="C238" s="43" t="s">
        <v>400</v>
      </c>
      <c r="D238" s="65" t="s">
        <v>675</v>
      </c>
      <c r="E238" s="231">
        <v>10</v>
      </c>
      <c r="F238" s="40" t="s">
        <v>34</v>
      </c>
      <c r="G238" s="159">
        <v>28.29</v>
      </c>
      <c r="H238" s="159">
        <v>282.89999999999998</v>
      </c>
      <c r="I238" s="42"/>
      <c r="J238" s="173">
        <f t="shared" si="12"/>
        <v>0</v>
      </c>
    </row>
    <row r="239" spans="2:10" s="266" customFormat="1" ht="58" x14ac:dyDescent="0.35">
      <c r="B239" s="158" t="s">
        <v>412</v>
      </c>
      <c r="C239" s="43" t="s">
        <v>273</v>
      </c>
      <c r="D239" s="65" t="s">
        <v>624</v>
      </c>
      <c r="E239" s="231">
        <v>12</v>
      </c>
      <c r="F239" s="40" t="s">
        <v>34</v>
      </c>
      <c r="G239" s="159">
        <v>19.829999999999998</v>
      </c>
      <c r="H239" s="159">
        <v>237.96</v>
      </c>
      <c r="I239" s="42"/>
      <c r="J239" s="173">
        <f t="shared" si="12"/>
        <v>0</v>
      </c>
    </row>
    <row r="240" spans="2:10" s="266" customFormat="1" ht="130.5" x14ac:dyDescent="0.35">
      <c r="B240" s="158" t="s">
        <v>413</v>
      </c>
      <c r="C240" s="43" t="s">
        <v>414</v>
      </c>
      <c r="D240" s="65" t="s">
        <v>679</v>
      </c>
      <c r="E240" s="231">
        <v>2</v>
      </c>
      <c r="F240" s="40" t="s">
        <v>14</v>
      </c>
      <c r="G240" s="159">
        <v>361.95</v>
      </c>
      <c r="H240" s="159">
        <v>723.9</v>
      </c>
      <c r="I240" s="42"/>
      <c r="J240" s="173">
        <f t="shared" si="12"/>
        <v>0</v>
      </c>
    </row>
    <row r="241" spans="2:10" s="266" customFormat="1" ht="362.5" x14ac:dyDescent="0.35">
      <c r="B241" s="158" t="s">
        <v>415</v>
      </c>
      <c r="C241" s="43" t="s">
        <v>416</v>
      </c>
      <c r="D241" s="65" t="s">
        <v>683</v>
      </c>
      <c r="E241" s="231">
        <v>2</v>
      </c>
      <c r="F241" s="40" t="s">
        <v>14</v>
      </c>
      <c r="G241" s="159">
        <v>191.77</v>
      </c>
      <c r="H241" s="159">
        <v>383.54</v>
      </c>
      <c r="I241" s="42"/>
      <c r="J241" s="173">
        <f t="shared" si="12"/>
        <v>0</v>
      </c>
    </row>
    <row r="242" spans="2:10" s="266" customFormat="1" ht="72.5" x14ac:dyDescent="0.35">
      <c r="B242" s="158" t="s">
        <v>417</v>
      </c>
      <c r="C242" s="43" t="s">
        <v>418</v>
      </c>
      <c r="D242" s="65" t="s">
        <v>680</v>
      </c>
      <c r="E242" s="231">
        <v>2</v>
      </c>
      <c r="F242" s="40" t="s">
        <v>14</v>
      </c>
      <c r="G242" s="159">
        <v>37.409999999999997</v>
      </c>
      <c r="H242" s="159">
        <v>74.819999999999993</v>
      </c>
      <c r="I242" s="42"/>
      <c r="J242" s="173">
        <f t="shared" si="12"/>
        <v>0</v>
      </c>
    </row>
    <row r="243" spans="2:10" s="266" customFormat="1" ht="29" x14ac:dyDescent="0.35">
      <c r="B243" s="158" t="s">
        <v>419</v>
      </c>
      <c r="C243" s="43" t="s">
        <v>420</v>
      </c>
      <c r="D243" s="65" t="s">
        <v>681</v>
      </c>
      <c r="E243" s="231">
        <v>1</v>
      </c>
      <c r="F243" s="40" t="s">
        <v>14</v>
      </c>
      <c r="G243" s="159">
        <v>327.67</v>
      </c>
      <c r="H243" s="159">
        <v>327.67</v>
      </c>
      <c r="I243" s="42"/>
      <c r="J243" s="173">
        <f t="shared" si="12"/>
        <v>0</v>
      </c>
    </row>
    <row r="244" spans="2:10" s="266" customFormat="1" ht="43.5" x14ac:dyDescent="0.35">
      <c r="B244" s="158" t="s">
        <v>421</v>
      </c>
      <c r="C244" s="43" t="s">
        <v>422</v>
      </c>
      <c r="D244" s="65" t="s">
        <v>682</v>
      </c>
      <c r="E244" s="231">
        <v>1</v>
      </c>
      <c r="F244" s="40" t="s">
        <v>14</v>
      </c>
      <c r="G244" s="159">
        <v>659.75</v>
      </c>
      <c r="H244" s="159">
        <v>659.75</v>
      </c>
      <c r="I244" s="42"/>
      <c r="J244" s="173">
        <f t="shared" si="12"/>
        <v>0</v>
      </c>
    </row>
    <row r="245" spans="2:10" s="266" customFormat="1" ht="29.5" thickBot="1" x14ac:dyDescent="0.4">
      <c r="B245" s="219" t="s">
        <v>423</v>
      </c>
      <c r="C245" s="268" t="s">
        <v>396</v>
      </c>
      <c r="D245" s="272" t="s">
        <v>673</v>
      </c>
      <c r="E245" s="232">
        <v>1</v>
      </c>
      <c r="F245" s="226" t="s">
        <v>14</v>
      </c>
      <c r="G245" s="269">
        <v>18.059999999999999</v>
      </c>
      <c r="H245" s="269">
        <v>18.059999999999999</v>
      </c>
      <c r="I245" s="223"/>
      <c r="J245" s="224">
        <f t="shared" si="12"/>
        <v>0</v>
      </c>
    </row>
    <row r="246" spans="2:10" thickBot="1" x14ac:dyDescent="0.4">
      <c r="B246" s="192"/>
      <c r="C246" s="193"/>
      <c r="D246" s="194" t="s">
        <v>504</v>
      </c>
      <c r="E246" s="195"/>
      <c r="F246" s="196"/>
      <c r="G246" s="197"/>
      <c r="H246" s="197"/>
      <c r="I246" s="198"/>
      <c r="J246" s="199">
        <f>+SUM(J234:J245)</f>
        <v>0</v>
      </c>
    </row>
    <row r="247" spans="2:10" thickBot="1" x14ac:dyDescent="0.4">
      <c r="B247" s="67" t="s">
        <v>424</v>
      </c>
      <c r="C247" s="68"/>
      <c r="D247" s="69" t="s">
        <v>425</v>
      </c>
      <c r="E247" s="70"/>
      <c r="F247" s="70"/>
      <c r="G247" s="70"/>
      <c r="H247" s="70"/>
      <c r="I247" s="71"/>
      <c r="J247" s="170">
        <f>SUM(J248:J255)</f>
        <v>0</v>
      </c>
    </row>
    <row r="248" spans="2:10" s="266" customFormat="1" ht="58" x14ac:dyDescent="0.35">
      <c r="B248" s="154" t="s">
        <v>694</v>
      </c>
      <c r="C248" s="74" t="s">
        <v>426</v>
      </c>
      <c r="D248" s="127" t="s">
        <v>684</v>
      </c>
      <c r="E248" s="230">
        <v>12</v>
      </c>
      <c r="F248" s="72" t="s">
        <v>14</v>
      </c>
      <c r="G248" s="267">
        <v>132.88</v>
      </c>
      <c r="H248" s="267">
        <v>1594.56</v>
      </c>
      <c r="I248" s="75"/>
      <c r="J248" s="171">
        <f t="shared" ref="J248:J255" si="13">E248*I248</f>
        <v>0</v>
      </c>
    </row>
    <row r="249" spans="2:10" s="266" customFormat="1" ht="29" x14ac:dyDescent="0.35">
      <c r="B249" s="158" t="s">
        <v>695</v>
      </c>
      <c r="C249" s="43" t="s">
        <v>427</v>
      </c>
      <c r="D249" s="65" t="s">
        <v>685</v>
      </c>
      <c r="E249" s="231">
        <v>17.809999999999999</v>
      </c>
      <c r="F249" s="40" t="s">
        <v>31</v>
      </c>
      <c r="G249" s="159">
        <v>39.35</v>
      </c>
      <c r="H249" s="159">
        <v>700.82349999999997</v>
      </c>
      <c r="I249" s="42"/>
      <c r="J249" s="173">
        <f t="shared" si="13"/>
        <v>0</v>
      </c>
    </row>
    <row r="250" spans="2:10" s="266" customFormat="1" ht="43.5" x14ac:dyDescent="0.35">
      <c r="B250" s="158" t="s">
        <v>696</v>
      </c>
      <c r="C250" s="43" t="s">
        <v>428</v>
      </c>
      <c r="D250" s="65" t="s">
        <v>686</v>
      </c>
      <c r="E250" s="231">
        <v>17.809999999999999</v>
      </c>
      <c r="F250" s="40" t="s">
        <v>31</v>
      </c>
      <c r="G250" s="159">
        <v>46.55</v>
      </c>
      <c r="H250" s="159">
        <v>829.05550000000005</v>
      </c>
      <c r="I250" s="42"/>
      <c r="J250" s="173">
        <f t="shared" si="13"/>
        <v>0</v>
      </c>
    </row>
    <row r="251" spans="2:10" s="266" customFormat="1" ht="29" x14ac:dyDescent="0.35">
      <c r="B251" s="158" t="s">
        <v>697</v>
      </c>
      <c r="C251" s="43" t="s">
        <v>429</v>
      </c>
      <c r="D251" s="65" t="s">
        <v>687</v>
      </c>
      <c r="E251" s="231">
        <v>3</v>
      </c>
      <c r="F251" s="40" t="s">
        <v>34</v>
      </c>
      <c r="G251" s="159">
        <v>8.89</v>
      </c>
      <c r="H251" s="159">
        <v>26.67</v>
      </c>
      <c r="I251" s="42"/>
      <c r="J251" s="173">
        <f t="shared" si="13"/>
        <v>0</v>
      </c>
    </row>
    <row r="252" spans="2:10" s="266" customFormat="1" ht="58" x14ac:dyDescent="0.35">
      <c r="B252" s="158" t="s">
        <v>698</v>
      </c>
      <c r="C252" s="43" t="s">
        <v>430</v>
      </c>
      <c r="D252" s="65" t="s">
        <v>688</v>
      </c>
      <c r="E252" s="231">
        <v>2</v>
      </c>
      <c r="F252" s="40" t="s">
        <v>14</v>
      </c>
      <c r="G252" s="159">
        <v>162.43</v>
      </c>
      <c r="H252" s="159">
        <v>324.86</v>
      </c>
      <c r="I252" s="42"/>
      <c r="J252" s="173">
        <f t="shared" si="13"/>
        <v>0</v>
      </c>
    </row>
    <row r="253" spans="2:10" s="266" customFormat="1" ht="43.5" x14ac:dyDescent="0.35">
      <c r="B253" s="158" t="s">
        <v>699</v>
      </c>
      <c r="C253" s="43" t="s">
        <v>431</v>
      </c>
      <c r="D253" s="65" t="s">
        <v>689</v>
      </c>
      <c r="E253" s="231">
        <v>3</v>
      </c>
      <c r="F253" s="40" t="s">
        <v>14</v>
      </c>
      <c r="G253" s="159">
        <v>214.89</v>
      </c>
      <c r="H253" s="159">
        <v>644.66999999999996</v>
      </c>
      <c r="I253" s="42"/>
      <c r="J253" s="173">
        <f t="shared" si="13"/>
        <v>0</v>
      </c>
    </row>
    <row r="254" spans="2:10" s="266" customFormat="1" ht="43.5" x14ac:dyDescent="0.35">
      <c r="B254" s="158" t="s">
        <v>700</v>
      </c>
      <c r="C254" s="43" t="s">
        <v>432</v>
      </c>
      <c r="D254" s="65" t="s">
        <v>690</v>
      </c>
      <c r="E254" s="231">
        <v>1</v>
      </c>
      <c r="F254" s="40" t="s">
        <v>14</v>
      </c>
      <c r="G254" s="159">
        <v>53</v>
      </c>
      <c r="H254" s="159">
        <v>53</v>
      </c>
      <c r="I254" s="42"/>
      <c r="J254" s="173">
        <f t="shared" si="13"/>
        <v>0</v>
      </c>
    </row>
    <row r="255" spans="2:10" s="266" customFormat="1" ht="44" thickBot="1" x14ac:dyDescent="0.4">
      <c r="B255" s="219" t="s">
        <v>701</v>
      </c>
      <c r="C255" s="268" t="s">
        <v>433</v>
      </c>
      <c r="D255" s="272" t="s">
        <v>691</v>
      </c>
      <c r="E255" s="232">
        <v>1</v>
      </c>
      <c r="F255" s="226" t="s">
        <v>14</v>
      </c>
      <c r="G255" s="269">
        <v>59.93</v>
      </c>
      <c r="H255" s="269">
        <v>59.93</v>
      </c>
      <c r="I255" s="223"/>
      <c r="J255" s="224">
        <f t="shared" si="13"/>
        <v>0</v>
      </c>
    </row>
    <row r="256" spans="2:10" thickBot="1" x14ac:dyDescent="0.4">
      <c r="B256" s="192"/>
      <c r="C256" s="193"/>
      <c r="D256" s="194" t="s">
        <v>504</v>
      </c>
      <c r="E256" s="195"/>
      <c r="F256" s="196"/>
      <c r="G256" s="197"/>
      <c r="H256" s="197"/>
      <c r="I256" s="198"/>
      <c r="J256" s="199">
        <f>+SUM(J248:J255)</f>
        <v>0</v>
      </c>
    </row>
    <row r="257" spans="2:10" s="37" customFormat="1" thickBot="1" x14ac:dyDescent="0.4">
      <c r="B257" s="67" t="s">
        <v>434</v>
      </c>
      <c r="C257" s="68"/>
      <c r="D257" s="69" t="s">
        <v>435</v>
      </c>
      <c r="E257" s="70"/>
      <c r="F257" s="70"/>
      <c r="G257" s="70"/>
      <c r="H257" s="70"/>
      <c r="I257" s="71"/>
      <c r="J257" s="170">
        <f>SUM(J258:J260)</f>
        <v>0</v>
      </c>
    </row>
    <row r="258" spans="2:10" s="266" customFormat="1" ht="29" x14ac:dyDescent="0.35">
      <c r="B258" s="154" t="s">
        <v>436</v>
      </c>
      <c r="C258" s="89" t="s">
        <v>437</v>
      </c>
      <c r="D258" s="127" t="s">
        <v>692</v>
      </c>
      <c r="E258" s="73">
        <v>2</v>
      </c>
      <c r="F258" s="72" t="s">
        <v>14</v>
      </c>
      <c r="G258" s="267">
        <v>90.83</v>
      </c>
      <c r="H258" s="267">
        <v>181.66</v>
      </c>
      <c r="I258" s="75"/>
      <c r="J258" s="171">
        <f>E258*I258</f>
        <v>0</v>
      </c>
    </row>
    <row r="259" spans="2:10" s="266" customFormat="1" ht="14.5" x14ac:dyDescent="0.35">
      <c r="B259" s="158" t="s">
        <v>438</v>
      </c>
      <c r="C259" s="45" t="s">
        <v>439</v>
      </c>
      <c r="D259" s="65" t="s">
        <v>693</v>
      </c>
      <c r="E259" s="47">
        <v>34</v>
      </c>
      <c r="F259" s="40" t="s">
        <v>34</v>
      </c>
      <c r="G259" s="159">
        <v>4.83</v>
      </c>
      <c r="H259" s="159">
        <v>164.22</v>
      </c>
      <c r="I259" s="42"/>
      <c r="J259" s="173">
        <f>E259*I259</f>
        <v>0</v>
      </c>
    </row>
    <row r="260" spans="2:10" s="266" customFormat="1" ht="44" thickBot="1" x14ac:dyDescent="0.4">
      <c r="B260" s="219" t="s">
        <v>440</v>
      </c>
      <c r="C260" s="220" t="s">
        <v>337</v>
      </c>
      <c r="D260" s="272" t="s">
        <v>651</v>
      </c>
      <c r="E260" s="225">
        <v>34</v>
      </c>
      <c r="F260" s="226" t="s">
        <v>34</v>
      </c>
      <c r="G260" s="269">
        <v>1.27</v>
      </c>
      <c r="H260" s="269">
        <v>43.18</v>
      </c>
      <c r="I260" s="223"/>
      <c r="J260" s="224">
        <f>E260*I260</f>
        <v>0</v>
      </c>
    </row>
    <row r="261" spans="2:10" thickBot="1" x14ac:dyDescent="0.4">
      <c r="B261" s="192"/>
      <c r="C261" s="193"/>
      <c r="D261" s="194" t="s">
        <v>504</v>
      </c>
      <c r="E261" s="195"/>
      <c r="F261" s="196"/>
      <c r="G261" s="197"/>
      <c r="H261" s="197"/>
      <c r="I261" s="198"/>
      <c r="J261" s="199">
        <f>+SUM(J258:J260)</f>
        <v>0</v>
      </c>
    </row>
    <row r="262" spans="2:10" s="37" customFormat="1" thickBot="1" x14ac:dyDescent="0.4">
      <c r="B262" s="67" t="s">
        <v>441</v>
      </c>
      <c r="C262" s="68"/>
      <c r="D262" s="69" t="s">
        <v>442</v>
      </c>
      <c r="E262" s="70"/>
      <c r="F262" s="70"/>
      <c r="G262" s="70"/>
      <c r="H262" s="70"/>
      <c r="I262" s="71"/>
      <c r="J262" s="170">
        <f>SUM(J263:J271)</f>
        <v>0</v>
      </c>
    </row>
    <row r="263" spans="2:10" s="266" customFormat="1" ht="14.5" x14ac:dyDescent="0.35">
      <c r="B263" s="154" t="s">
        <v>443</v>
      </c>
      <c r="C263" s="74" t="s">
        <v>444</v>
      </c>
      <c r="D263" s="127" t="s">
        <v>702</v>
      </c>
      <c r="E263" s="230">
        <v>2</v>
      </c>
      <c r="F263" s="72" t="s">
        <v>14</v>
      </c>
      <c r="G263" s="267">
        <v>70.31</v>
      </c>
      <c r="H263" s="267">
        <v>140.62</v>
      </c>
      <c r="I263" s="75"/>
      <c r="J263" s="171">
        <f t="shared" ref="J263:J271" si="14">E263*I263</f>
        <v>0</v>
      </c>
    </row>
    <row r="264" spans="2:10" s="266" customFormat="1" ht="29" x14ac:dyDescent="0.35">
      <c r="B264" s="158" t="s">
        <v>445</v>
      </c>
      <c r="C264" s="43" t="s">
        <v>446</v>
      </c>
      <c r="D264" s="65" t="s">
        <v>703</v>
      </c>
      <c r="E264" s="231">
        <v>10</v>
      </c>
      <c r="F264" s="40" t="s">
        <v>34</v>
      </c>
      <c r="G264" s="159">
        <v>24.81</v>
      </c>
      <c r="H264" s="159">
        <v>248.1</v>
      </c>
      <c r="I264" s="42"/>
      <c r="J264" s="173">
        <f t="shared" si="14"/>
        <v>0</v>
      </c>
    </row>
    <row r="265" spans="2:10" s="266" customFormat="1" ht="43.5" x14ac:dyDescent="0.35">
      <c r="B265" s="158" t="s">
        <v>447</v>
      </c>
      <c r="C265" s="43" t="s">
        <v>428</v>
      </c>
      <c r="D265" s="65" t="s">
        <v>686</v>
      </c>
      <c r="E265" s="231">
        <v>3.9279999999999999</v>
      </c>
      <c r="F265" s="40" t="s">
        <v>31</v>
      </c>
      <c r="G265" s="159">
        <v>46.55</v>
      </c>
      <c r="H265" s="159">
        <v>182.8484</v>
      </c>
      <c r="I265" s="42"/>
      <c r="J265" s="173">
        <f t="shared" si="14"/>
        <v>0</v>
      </c>
    </row>
    <row r="266" spans="2:10" s="266" customFormat="1" ht="43.5" x14ac:dyDescent="0.35">
      <c r="B266" s="158" t="s">
        <v>448</v>
      </c>
      <c r="C266" s="43" t="s">
        <v>449</v>
      </c>
      <c r="D266" s="65" t="s">
        <v>704</v>
      </c>
      <c r="E266" s="231">
        <v>1</v>
      </c>
      <c r="F266" s="40" t="s">
        <v>14</v>
      </c>
      <c r="G266" s="159">
        <v>199.55</v>
      </c>
      <c r="H266" s="159">
        <v>199.55</v>
      </c>
      <c r="I266" s="42"/>
      <c r="J266" s="173">
        <f t="shared" si="14"/>
        <v>0</v>
      </c>
    </row>
    <row r="267" spans="2:10" s="266" customFormat="1" ht="43.5" x14ac:dyDescent="0.35">
      <c r="B267" s="158" t="s">
        <v>450</v>
      </c>
      <c r="C267" s="43" t="s">
        <v>451</v>
      </c>
      <c r="D267" s="65" t="s">
        <v>705</v>
      </c>
      <c r="E267" s="231">
        <v>1</v>
      </c>
      <c r="F267" s="40" t="s">
        <v>14</v>
      </c>
      <c r="G267" s="159">
        <v>24.93</v>
      </c>
      <c r="H267" s="159">
        <v>24.93</v>
      </c>
      <c r="I267" s="42"/>
      <c r="J267" s="173">
        <f t="shared" si="14"/>
        <v>0</v>
      </c>
    </row>
    <row r="268" spans="2:10" s="266" customFormat="1" ht="43.5" x14ac:dyDescent="0.35">
      <c r="B268" s="158" t="s">
        <v>452</v>
      </c>
      <c r="C268" s="43" t="s">
        <v>453</v>
      </c>
      <c r="D268" s="65" t="s">
        <v>706</v>
      </c>
      <c r="E268" s="231">
        <v>1</v>
      </c>
      <c r="F268" s="40" t="s">
        <v>14</v>
      </c>
      <c r="G268" s="159">
        <v>30.33</v>
      </c>
      <c r="H268" s="159">
        <v>30.33</v>
      </c>
      <c r="I268" s="42"/>
      <c r="J268" s="173">
        <f t="shared" si="14"/>
        <v>0</v>
      </c>
    </row>
    <row r="269" spans="2:10" s="266" customFormat="1" ht="14.5" x14ac:dyDescent="0.35">
      <c r="B269" s="158" t="s">
        <v>454</v>
      </c>
      <c r="C269" s="43" t="s">
        <v>455</v>
      </c>
      <c r="D269" s="65" t="s">
        <v>707</v>
      </c>
      <c r="E269" s="231">
        <v>1</v>
      </c>
      <c r="F269" s="40" t="s">
        <v>14</v>
      </c>
      <c r="G269" s="159">
        <v>70.31</v>
      </c>
      <c r="H269" s="159">
        <v>70.31</v>
      </c>
      <c r="I269" s="42"/>
      <c r="J269" s="173">
        <f t="shared" si="14"/>
        <v>0</v>
      </c>
    </row>
    <row r="270" spans="2:10" s="266" customFormat="1" ht="29" x14ac:dyDescent="0.35">
      <c r="B270" s="158" t="s">
        <v>456</v>
      </c>
      <c r="C270" s="43" t="s">
        <v>457</v>
      </c>
      <c r="D270" s="65" t="s">
        <v>708</v>
      </c>
      <c r="E270" s="231">
        <v>10</v>
      </c>
      <c r="F270" s="40" t="s">
        <v>34</v>
      </c>
      <c r="G270" s="159">
        <v>28.04</v>
      </c>
      <c r="H270" s="159">
        <v>280.39999999999998</v>
      </c>
      <c r="I270" s="42"/>
      <c r="J270" s="173">
        <f t="shared" si="14"/>
        <v>0</v>
      </c>
    </row>
    <row r="271" spans="2:10" s="266" customFormat="1" ht="44" thickBot="1" x14ac:dyDescent="0.4">
      <c r="B271" s="219" t="s">
        <v>458</v>
      </c>
      <c r="C271" s="268" t="s">
        <v>459</v>
      </c>
      <c r="D271" s="272" t="s">
        <v>709</v>
      </c>
      <c r="E271" s="232">
        <v>1</v>
      </c>
      <c r="F271" s="226" t="s">
        <v>14</v>
      </c>
      <c r="G271" s="269">
        <v>26.93</v>
      </c>
      <c r="H271" s="269">
        <v>26.93</v>
      </c>
      <c r="I271" s="223"/>
      <c r="J271" s="224">
        <f t="shared" si="14"/>
        <v>0</v>
      </c>
    </row>
    <row r="272" spans="2:10" thickBot="1" x14ac:dyDescent="0.4">
      <c r="B272" s="192"/>
      <c r="C272" s="193"/>
      <c r="D272" s="194" t="s">
        <v>504</v>
      </c>
      <c r="E272" s="195"/>
      <c r="F272" s="196"/>
      <c r="G272" s="197"/>
      <c r="H272" s="197"/>
      <c r="I272" s="198"/>
      <c r="J272" s="199">
        <f>+SUM(J263:J271)</f>
        <v>0</v>
      </c>
    </row>
    <row r="273" spans="2:10" s="37" customFormat="1" thickBot="1" x14ac:dyDescent="0.4">
      <c r="B273" s="67" t="s">
        <v>460</v>
      </c>
      <c r="C273" s="68"/>
      <c r="D273" s="69" t="s">
        <v>461</v>
      </c>
      <c r="E273" s="70"/>
      <c r="F273" s="70"/>
      <c r="G273" s="70"/>
      <c r="H273" s="70"/>
      <c r="I273" s="71"/>
      <c r="J273" s="170">
        <f>SUM(J274:J275)</f>
        <v>0</v>
      </c>
    </row>
    <row r="274" spans="2:10" s="266" customFormat="1" ht="43.5" x14ac:dyDescent="0.35">
      <c r="B274" s="154" t="s">
        <v>462</v>
      </c>
      <c r="C274" s="89" t="s">
        <v>463</v>
      </c>
      <c r="D274" s="127" t="s">
        <v>710</v>
      </c>
      <c r="E274" s="73">
        <v>620</v>
      </c>
      <c r="F274" s="72" t="s">
        <v>34</v>
      </c>
      <c r="G274" s="267">
        <v>1.77</v>
      </c>
      <c r="H274" s="267">
        <v>1097.4000000000001</v>
      </c>
      <c r="I274" s="75"/>
      <c r="J274" s="171">
        <f>E274*I274</f>
        <v>0</v>
      </c>
    </row>
    <row r="275" spans="2:10" s="266" customFormat="1" ht="44" thickBot="1" x14ac:dyDescent="0.4">
      <c r="B275" s="219" t="s">
        <v>464</v>
      </c>
      <c r="C275" s="220" t="s">
        <v>337</v>
      </c>
      <c r="D275" s="272" t="s">
        <v>651</v>
      </c>
      <c r="E275" s="225">
        <v>620</v>
      </c>
      <c r="F275" s="226" t="s">
        <v>34</v>
      </c>
      <c r="G275" s="269">
        <v>1.27</v>
      </c>
      <c r="H275" s="269">
        <v>787.4</v>
      </c>
      <c r="I275" s="223"/>
      <c r="J275" s="224">
        <f>E275*I275</f>
        <v>0</v>
      </c>
    </row>
    <row r="276" spans="2:10" thickBot="1" x14ac:dyDescent="0.4">
      <c r="B276" s="238"/>
      <c r="C276" s="239"/>
      <c r="D276" s="240" t="s">
        <v>504</v>
      </c>
      <c r="E276" s="241"/>
      <c r="F276" s="242"/>
      <c r="G276" s="243"/>
      <c r="H276" s="243"/>
      <c r="I276" s="244"/>
      <c r="J276" s="245">
        <f>+SUM(J274:J275)</f>
        <v>0</v>
      </c>
    </row>
    <row r="277" spans="2:10" s="37" customFormat="1" ht="14.5" x14ac:dyDescent="0.35">
      <c r="B277" s="79" t="s">
        <v>465</v>
      </c>
      <c r="C277" s="80"/>
      <c r="D277" s="81" t="s">
        <v>466</v>
      </c>
      <c r="E277" s="82"/>
      <c r="F277" s="82"/>
      <c r="G277" s="82"/>
      <c r="H277" s="82"/>
      <c r="I277" s="83"/>
      <c r="J277" s="175">
        <f>J278+J281+J284+J290</f>
        <v>0</v>
      </c>
    </row>
    <row r="278" spans="2:10" s="37" customFormat="1" thickBot="1" x14ac:dyDescent="0.4">
      <c r="B278" s="84" t="s">
        <v>467</v>
      </c>
      <c r="C278" s="85"/>
      <c r="D278" s="86" t="s">
        <v>468</v>
      </c>
      <c r="E278" s="87"/>
      <c r="F278" s="87"/>
      <c r="G278" s="87"/>
      <c r="H278" s="87"/>
      <c r="I278" s="88"/>
      <c r="J278" s="176">
        <f>J279</f>
        <v>0</v>
      </c>
    </row>
    <row r="279" spans="2:10" s="266" customFormat="1" ht="29.5" thickBot="1" x14ac:dyDescent="0.4">
      <c r="B279" s="246" t="s">
        <v>469</v>
      </c>
      <c r="C279" s="247" t="s">
        <v>470</v>
      </c>
      <c r="D279" s="270" t="s">
        <v>711</v>
      </c>
      <c r="E279" s="248">
        <v>2</v>
      </c>
      <c r="F279" s="249" t="s">
        <v>14</v>
      </c>
      <c r="G279" s="271">
        <v>108.28</v>
      </c>
      <c r="H279" s="271">
        <v>216.56</v>
      </c>
      <c r="I279" s="250"/>
      <c r="J279" s="251">
        <f>E279*I279</f>
        <v>0</v>
      </c>
    </row>
    <row r="280" spans="2:10" thickBot="1" x14ac:dyDescent="0.4">
      <c r="B280" s="192"/>
      <c r="C280" s="193"/>
      <c r="D280" s="194" t="s">
        <v>504</v>
      </c>
      <c r="E280" s="195"/>
      <c r="F280" s="196"/>
      <c r="G280" s="197"/>
      <c r="H280" s="197"/>
      <c r="I280" s="198"/>
      <c r="J280" s="199">
        <f>+SUM(J279)</f>
        <v>0</v>
      </c>
    </row>
    <row r="281" spans="2:10" s="37" customFormat="1" thickBot="1" x14ac:dyDescent="0.4">
      <c r="B281" s="67" t="s">
        <v>471</v>
      </c>
      <c r="C281" s="68"/>
      <c r="D281" s="69" t="s">
        <v>472</v>
      </c>
      <c r="E281" s="70"/>
      <c r="F281" s="70"/>
      <c r="G281" s="70"/>
      <c r="H281" s="70"/>
      <c r="I281" s="71"/>
      <c r="J281" s="170">
        <f>J282</f>
        <v>0</v>
      </c>
    </row>
    <row r="282" spans="2:10" s="266" customFormat="1" ht="29.5" thickBot="1" x14ac:dyDescent="0.4">
      <c r="B282" s="246" t="s">
        <v>473</v>
      </c>
      <c r="C282" s="247" t="s">
        <v>474</v>
      </c>
      <c r="D282" s="270" t="s">
        <v>712</v>
      </c>
      <c r="E282" s="248">
        <v>8</v>
      </c>
      <c r="F282" s="249" t="s">
        <v>14</v>
      </c>
      <c r="G282" s="271">
        <v>26.36</v>
      </c>
      <c r="H282" s="247">
        <v>210.88</v>
      </c>
      <c r="I282" s="250"/>
      <c r="J282" s="251">
        <f>E282*I282</f>
        <v>0</v>
      </c>
    </row>
    <row r="283" spans="2:10" thickBot="1" x14ac:dyDescent="0.4">
      <c r="B283" s="192"/>
      <c r="C283" s="193"/>
      <c r="D283" s="194" t="s">
        <v>504</v>
      </c>
      <c r="E283" s="195"/>
      <c r="F283" s="196"/>
      <c r="G283" s="197"/>
      <c r="H283" s="197"/>
      <c r="I283" s="198"/>
      <c r="J283" s="199">
        <f>+SUM(J282)</f>
        <v>0</v>
      </c>
    </row>
    <row r="284" spans="2:10" s="37" customFormat="1" thickBot="1" x14ac:dyDescent="0.4">
      <c r="B284" s="67" t="s">
        <v>475</v>
      </c>
      <c r="C284" s="68"/>
      <c r="D284" s="69" t="s">
        <v>476</v>
      </c>
      <c r="E284" s="70"/>
      <c r="F284" s="70"/>
      <c r="G284" s="70"/>
      <c r="H284" s="70"/>
      <c r="I284" s="71"/>
      <c r="J284" s="170">
        <f>SUM(J285:J288)</f>
        <v>0</v>
      </c>
    </row>
    <row r="285" spans="2:10" s="266" customFormat="1" ht="14.5" x14ac:dyDescent="0.35">
      <c r="B285" s="154" t="s">
        <v>477</v>
      </c>
      <c r="C285" s="74" t="s">
        <v>478</v>
      </c>
      <c r="D285" s="74" t="s">
        <v>713</v>
      </c>
      <c r="E285" s="73">
        <v>2</v>
      </c>
      <c r="F285" s="72" t="s">
        <v>14</v>
      </c>
      <c r="G285" s="267">
        <v>43.61</v>
      </c>
      <c r="H285" s="267">
        <v>87.22</v>
      </c>
      <c r="I285" s="75"/>
      <c r="J285" s="171">
        <f>E285*I285</f>
        <v>0</v>
      </c>
    </row>
    <row r="286" spans="2:10" s="266" customFormat="1" ht="58" x14ac:dyDescent="0.35">
      <c r="B286" s="158" t="s">
        <v>479</v>
      </c>
      <c r="C286" s="43" t="s">
        <v>480</v>
      </c>
      <c r="D286" s="65" t="s">
        <v>714</v>
      </c>
      <c r="E286" s="47">
        <v>4</v>
      </c>
      <c r="F286" s="40" t="s">
        <v>14</v>
      </c>
      <c r="G286" s="159">
        <v>61.2</v>
      </c>
      <c r="H286" s="159">
        <v>244.8</v>
      </c>
      <c r="I286" s="42"/>
      <c r="J286" s="173">
        <f>E286*I286</f>
        <v>0</v>
      </c>
    </row>
    <row r="287" spans="2:10" s="266" customFormat="1" ht="58" x14ac:dyDescent="0.35">
      <c r="B287" s="158" t="s">
        <v>481</v>
      </c>
      <c r="C287" s="43" t="s">
        <v>482</v>
      </c>
      <c r="D287" s="65" t="s">
        <v>715</v>
      </c>
      <c r="E287" s="47">
        <v>1</v>
      </c>
      <c r="F287" s="40" t="s">
        <v>14</v>
      </c>
      <c r="G287" s="159">
        <v>88.58</v>
      </c>
      <c r="H287" s="159">
        <v>88.58</v>
      </c>
      <c r="I287" s="42"/>
      <c r="J287" s="173">
        <f>E287*I287</f>
        <v>0</v>
      </c>
    </row>
    <row r="288" spans="2:10" s="266" customFormat="1" thickBot="1" x14ac:dyDescent="0.4">
      <c r="B288" s="219" t="s">
        <v>483</v>
      </c>
      <c r="C288" s="268" t="s">
        <v>484</v>
      </c>
      <c r="D288" s="268" t="s">
        <v>716</v>
      </c>
      <c r="E288" s="225">
        <v>5</v>
      </c>
      <c r="F288" s="226" t="s">
        <v>14</v>
      </c>
      <c r="G288" s="269">
        <v>8.3800000000000008</v>
      </c>
      <c r="H288" s="269">
        <v>41.9</v>
      </c>
      <c r="I288" s="223"/>
      <c r="J288" s="224">
        <f>E288*I288</f>
        <v>0</v>
      </c>
    </row>
    <row r="289" spans="2:10" thickBot="1" x14ac:dyDescent="0.4">
      <c r="B289" s="192"/>
      <c r="C289" s="193"/>
      <c r="D289" s="194" t="s">
        <v>504</v>
      </c>
      <c r="E289" s="195"/>
      <c r="F289" s="196"/>
      <c r="G289" s="197"/>
      <c r="H289" s="197"/>
      <c r="I289" s="198"/>
      <c r="J289" s="199">
        <f>+SUM(J285:J288)</f>
        <v>0</v>
      </c>
    </row>
    <row r="290" spans="2:10" s="37" customFormat="1" thickBot="1" x14ac:dyDescent="0.4">
      <c r="B290" s="76" t="s">
        <v>485</v>
      </c>
      <c r="C290" s="77"/>
      <c r="D290" s="78" t="s">
        <v>486</v>
      </c>
      <c r="E290" s="78"/>
      <c r="F290" s="78"/>
      <c r="G290" s="78"/>
      <c r="H290" s="78"/>
      <c r="I290" s="78"/>
      <c r="J290" s="177">
        <f>J291</f>
        <v>0</v>
      </c>
    </row>
    <row r="291" spans="2:10" s="37" customFormat="1" thickBot="1" x14ac:dyDescent="0.4">
      <c r="B291" s="252" t="s">
        <v>487</v>
      </c>
      <c r="C291" s="253" t="s">
        <v>488</v>
      </c>
      <c r="D291" s="253" t="s">
        <v>717</v>
      </c>
      <c r="E291" s="254">
        <v>5</v>
      </c>
      <c r="F291" s="255" t="s">
        <v>14</v>
      </c>
      <c r="G291" s="256">
        <v>15.91</v>
      </c>
      <c r="H291" s="256">
        <v>79.55</v>
      </c>
      <c r="I291" s="257"/>
      <c r="J291" s="258">
        <f>E291*I291</f>
        <v>0</v>
      </c>
    </row>
    <row r="292" spans="2:10" thickBot="1" x14ac:dyDescent="0.4">
      <c r="B292" s="192"/>
      <c r="C292" s="193"/>
      <c r="D292" s="194" t="s">
        <v>504</v>
      </c>
      <c r="E292" s="195"/>
      <c r="F292" s="196"/>
      <c r="G292" s="197"/>
      <c r="H292" s="197"/>
      <c r="I292" s="198"/>
      <c r="J292" s="199">
        <f>+SUM(J291)</f>
        <v>0</v>
      </c>
    </row>
    <row r="293" spans="2:10" s="58" customFormat="1" thickBot="1" x14ac:dyDescent="0.4">
      <c r="B293" s="67">
        <v>3</v>
      </c>
      <c r="C293" s="68"/>
      <c r="D293" s="69" t="s">
        <v>489</v>
      </c>
      <c r="E293" s="70"/>
      <c r="F293" s="70"/>
      <c r="G293" s="70"/>
      <c r="H293" s="70"/>
      <c r="I293" s="71"/>
      <c r="J293" s="170">
        <f>J294</f>
        <v>0</v>
      </c>
    </row>
    <row r="294" spans="2:10" s="266" customFormat="1" ht="87.5" thickBot="1" x14ac:dyDescent="0.4">
      <c r="B294" s="252" t="s">
        <v>490</v>
      </c>
      <c r="C294" s="263" t="s">
        <v>491</v>
      </c>
      <c r="D294" s="264" t="s">
        <v>492</v>
      </c>
      <c r="E294" s="254">
        <v>1</v>
      </c>
      <c r="F294" s="255" t="s">
        <v>14</v>
      </c>
      <c r="G294" s="265">
        <v>1050</v>
      </c>
      <c r="H294" s="265">
        <v>1050</v>
      </c>
      <c r="I294" s="257"/>
      <c r="J294" s="258">
        <f>E294*I294</f>
        <v>0</v>
      </c>
    </row>
    <row r="295" spans="2:10" thickBot="1" x14ac:dyDescent="0.4">
      <c r="B295" s="192"/>
      <c r="C295" s="193"/>
      <c r="D295" s="194" t="s">
        <v>504</v>
      </c>
      <c r="E295" s="195"/>
      <c r="F295" s="196"/>
      <c r="G295" s="197"/>
      <c r="H295" s="197"/>
      <c r="I295" s="198"/>
      <c r="J295" s="199">
        <f>+SUM(J294)</f>
        <v>0</v>
      </c>
    </row>
    <row r="296" spans="2:10" s="58" customFormat="1" ht="14.5" x14ac:dyDescent="0.35">
      <c r="B296" s="106">
        <v>4</v>
      </c>
      <c r="C296" s="107"/>
      <c r="D296" s="108" t="s">
        <v>493</v>
      </c>
      <c r="E296" s="109"/>
      <c r="F296" s="109"/>
      <c r="G296" s="109"/>
      <c r="H296" s="109"/>
      <c r="I296" s="110"/>
      <c r="J296" s="180"/>
    </row>
    <row r="297" spans="2:10" s="37" customFormat="1" ht="14.5" x14ac:dyDescent="0.35">
      <c r="B297" s="40" t="s">
        <v>494</v>
      </c>
      <c r="C297" s="41" t="s">
        <v>495</v>
      </c>
      <c r="D297" s="41" t="s">
        <v>718</v>
      </c>
      <c r="E297" s="47">
        <v>8</v>
      </c>
      <c r="F297" s="259" t="s">
        <v>496</v>
      </c>
      <c r="G297" s="164">
        <v>216.88</v>
      </c>
      <c r="H297" s="164">
        <v>1735.04</v>
      </c>
      <c r="I297" s="59"/>
      <c r="J297" s="45">
        <f>E297*I297</f>
        <v>0</v>
      </c>
    </row>
    <row r="298" spans="2:10" s="37" customFormat="1" ht="14.5" x14ac:dyDescent="0.35">
      <c r="B298" s="40" t="s">
        <v>497</v>
      </c>
      <c r="C298" s="41" t="s">
        <v>498</v>
      </c>
      <c r="D298" s="41" t="s">
        <v>499</v>
      </c>
      <c r="E298" s="47">
        <v>1</v>
      </c>
      <c r="F298" s="259" t="s">
        <v>500</v>
      </c>
      <c r="G298" s="164">
        <v>1500</v>
      </c>
      <c r="H298" s="164">
        <v>1500</v>
      </c>
      <c r="I298" s="59"/>
      <c r="J298" s="45">
        <f>E298*I298</f>
        <v>0</v>
      </c>
    </row>
    <row r="299" spans="2:10" s="37" customFormat="1" thickBot="1" x14ac:dyDescent="0.4">
      <c r="B299" s="226" t="s">
        <v>501</v>
      </c>
      <c r="C299" s="221" t="s">
        <v>502</v>
      </c>
      <c r="D299" s="221" t="s">
        <v>503</v>
      </c>
      <c r="E299" s="225">
        <v>1</v>
      </c>
      <c r="F299" s="260" t="s">
        <v>500</v>
      </c>
      <c r="G299" s="222">
        <v>10765.37</v>
      </c>
      <c r="H299" s="222">
        <v>10765.37</v>
      </c>
      <c r="I299" s="261"/>
      <c r="J299" s="220">
        <v>10765.37</v>
      </c>
    </row>
    <row r="300" spans="2:10" thickBot="1" x14ac:dyDescent="0.4">
      <c r="B300" s="192"/>
      <c r="C300" s="193"/>
      <c r="D300" s="194" t="s">
        <v>504</v>
      </c>
      <c r="E300" s="195"/>
      <c r="F300" s="196"/>
      <c r="G300" s="197"/>
      <c r="H300" s="197"/>
      <c r="I300" s="198"/>
      <c r="J300" s="199">
        <f>+J297+J298+J299</f>
        <v>10765.37</v>
      </c>
    </row>
    <row r="301" spans="2:10" s="37" customFormat="1" ht="15" customHeight="1" x14ac:dyDescent="0.35">
      <c r="B301" s="62"/>
      <c r="C301" s="63"/>
      <c r="D301" s="64"/>
      <c r="E301" s="237"/>
      <c r="F301" s="64"/>
      <c r="G301" s="165"/>
      <c r="H301" s="165"/>
      <c r="I301" s="64"/>
      <c r="J301" s="181"/>
    </row>
    <row r="302" spans="2:10" s="37" customFormat="1" ht="15" customHeight="1" x14ac:dyDescent="0.45">
      <c r="B302" s="48"/>
      <c r="C302" s="51"/>
      <c r="D302" s="60" t="s">
        <v>719</v>
      </c>
      <c r="E302" s="57"/>
      <c r="F302" s="61"/>
      <c r="G302" s="51"/>
      <c r="H302" s="51"/>
      <c r="I302" s="49"/>
      <c r="J302" s="182">
        <f>+J30+J35+J46+J53+J57+J63+J69+J75+J81+J101+J116+J128+J138+J145+J152+J161+J166+J185+J190+J198+J207+J217+J232+J246+J256+J261+J272+J276+J280+J283+J289+J292+J295+J300</f>
        <v>10765.37</v>
      </c>
    </row>
    <row r="303" spans="2:10" s="37" customFormat="1" ht="15" customHeight="1" x14ac:dyDescent="0.45">
      <c r="B303" s="48"/>
      <c r="C303" s="51"/>
      <c r="D303" s="60" t="s">
        <v>720</v>
      </c>
      <c r="E303" s="57"/>
      <c r="F303" s="61"/>
      <c r="G303" s="51"/>
      <c r="H303" s="51"/>
      <c r="I303" s="49"/>
      <c r="J303" s="182">
        <f>+J302*0.13</f>
        <v>1399.4981000000002</v>
      </c>
    </row>
    <row r="304" spans="2:10" s="37" customFormat="1" ht="15" customHeight="1" x14ac:dyDescent="0.45">
      <c r="B304" s="48"/>
      <c r="C304" s="51"/>
      <c r="D304" s="60" t="s">
        <v>721</v>
      </c>
      <c r="E304" s="57"/>
      <c r="F304" s="61"/>
      <c r="G304" s="51"/>
      <c r="H304" s="51"/>
      <c r="I304" s="49"/>
      <c r="J304" s="182">
        <f>+J302*0.06</f>
        <v>645.92219999999998</v>
      </c>
    </row>
    <row r="305" spans="2:10" ht="15" customHeight="1" x14ac:dyDescent="0.45">
      <c r="B305" s="12"/>
      <c r="C305" s="14"/>
      <c r="D305" s="60" t="s">
        <v>722</v>
      </c>
      <c r="E305" s="57"/>
      <c r="F305" s="61"/>
      <c r="G305" s="51"/>
      <c r="H305" s="51"/>
      <c r="I305" s="49"/>
      <c r="J305" s="262">
        <f>+J304+J303+J302</f>
        <v>12810.790300000001</v>
      </c>
    </row>
    <row r="306" spans="2:10" ht="15" customHeight="1" x14ac:dyDescent="0.35">
      <c r="B306" s="12"/>
      <c r="C306" s="14"/>
      <c r="D306" s="4"/>
      <c r="E306" s="16"/>
      <c r="F306" s="20"/>
      <c r="G306" s="14"/>
      <c r="H306" s="14"/>
      <c r="I306" s="4"/>
      <c r="J306" s="14"/>
    </row>
    <row r="307" spans="2:10" ht="15" customHeight="1" x14ac:dyDescent="0.35">
      <c r="B307" s="12"/>
      <c r="C307" s="14"/>
      <c r="D307" s="4"/>
      <c r="E307" s="16"/>
      <c r="F307" s="20"/>
      <c r="G307" s="14"/>
      <c r="H307" s="14"/>
      <c r="I307" s="4"/>
      <c r="J307" s="14"/>
    </row>
    <row r="308" spans="2:10" ht="15" customHeight="1" x14ac:dyDescent="0.35">
      <c r="B308" s="12"/>
      <c r="C308" s="14"/>
      <c r="D308" s="4"/>
      <c r="E308" s="16"/>
      <c r="F308" s="20"/>
      <c r="G308" s="14"/>
      <c r="H308" s="14"/>
      <c r="I308" s="4"/>
      <c r="J308" s="14"/>
    </row>
    <row r="309" spans="2:10" ht="15" customHeight="1" x14ac:dyDescent="0.35">
      <c r="B309" s="12"/>
      <c r="C309" s="14"/>
      <c r="D309" s="4"/>
      <c r="E309" s="16"/>
      <c r="F309" s="20"/>
      <c r="G309" s="14"/>
      <c r="H309" s="14"/>
      <c r="I309" s="4"/>
      <c r="J309" s="14"/>
    </row>
    <row r="310" spans="2:10" ht="15" customHeight="1" x14ac:dyDescent="0.35">
      <c r="B310" s="12"/>
      <c r="C310" s="14"/>
      <c r="D310" s="4"/>
      <c r="E310" s="16"/>
      <c r="F310" s="20"/>
      <c r="G310" s="14"/>
      <c r="H310" s="14"/>
      <c r="I310" s="4"/>
      <c r="J310" s="14"/>
    </row>
    <row r="311" spans="2:10" ht="15" customHeight="1" x14ac:dyDescent="0.35">
      <c r="B311" s="12"/>
      <c r="C311" s="14"/>
      <c r="D311" s="4"/>
      <c r="E311" s="16"/>
      <c r="F311" s="20"/>
      <c r="G311" s="14"/>
      <c r="H311" s="14"/>
      <c r="I311" s="4"/>
      <c r="J311" s="14"/>
    </row>
    <row r="312" spans="2:10" ht="15" customHeight="1" x14ac:dyDescent="0.35">
      <c r="B312" s="12"/>
      <c r="C312" s="14"/>
      <c r="D312" s="4"/>
      <c r="E312" s="16"/>
      <c r="F312" s="20"/>
      <c r="G312" s="14"/>
      <c r="H312" s="14"/>
      <c r="I312" s="4"/>
      <c r="J312" s="14"/>
    </row>
    <row r="313" spans="2:10" ht="15" customHeight="1" x14ac:dyDescent="0.35">
      <c r="B313" s="12"/>
      <c r="C313" s="14"/>
      <c r="D313" s="4"/>
      <c r="E313" s="16"/>
      <c r="F313" s="20"/>
      <c r="G313" s="14"/>
      <c r="H313" s="14"/>
      <c r="I313" s="4"/>
      <c r="J313" s="14"/>
    </row>
    <row r="314" spans="2:10" ht="15" customHeight="1" x14ac:dyDescent="0.35">
      <c r="B314" s="12"/>
      <c r="C314" s="14"/>
      <c r="D314" s="4"/>
      <c r="E314" s="16"/>
      <c r="F314" s="20"/>
      <c r="G314" s="14"/>
      <c r="H314" s="14"/>
      <c r="I314" s="4"/>
      <c r="J314" s="14"/>
    </row>
    <row r="315" spans="2:10" ht="15" customHeight="1" x14ac:dyDescent="0.35">
      <c r="B315" s="12"/>
      <c r="C315" s="14"/>
      <c r="D315" s="4"/>
      <c r="E315" s="16"/>
      <c r="F315" s="20"/>
      <c r="G315" s="14"/>
      <c r="H315" s="14"/>
      <c r="I315" s="4"/>
      <c r="J315" s="14"/>
    </row>
    <row r="316" spans="2:10" ht="15" customHeight="1" x14ac:dyDescent="0.35">
      <c r="B316" s="12"/>
      <c r="C316" s="14"/>
      <c r="D316" s="4"/>
      <c r="E316" s="16"/>
      <c r="F316" s="20"/>
      <c r="G316" s="14"/>
      <c r="H316" s="14"/>
      <c r="I316" s="4"/>
      <c r="J316" s="14"/>
    </row>
    <row r="317" spans="2:10" ht="15" customHeight="1" x14ac:dyDescent="0.35">
      <c r="B317" s="12"/>
      <c r="C317" s="14"/>
      <c r="D317" s="4"/>
      <c r="E317" s="16"/>
      <c r="F317" s="20"/>
      <c r="G317" s="14"/>
      <c r="H317" s="14"/>
      <c r="I317" s="4"/>
      <c r="J317" s="14"/>
    </row>
    <row r="318" spans="2:10" ht="15" customHeight="1" x14ac:dyDescent="0.35">
      <c r="B318" s="12"/>
      <c r="C318" s="14"/>
      <c r="D318" s="4"/>
      <c r="E318" s="16"/>
      <c r="F318" s="20"/>
      <c r="G318" s="14"/>
      <c r="H318" s="14"/>
      <c r="I318" s="4"/>
      <c r="J318" s="14"/>
    </row>
    <row r="319" spans="2:10" ht="15" customHeight="1" x14ac:dyDescent="0.35">
      <c r="B319" s="12"/>
      <c r="C319" s="14"/>
      <c r="D319" s="4"/>
      <c r="E319" s="16"/>
      <c r="F319" s="20"/>
      <c r="G319" s="14"/>
      <c r="H319" s="14"/>
      <c r="I319" s="4"/>
      <c r="J319" s="14"/>
    </row>
    <row r="320" spans="2:10" ht="15" customHeight="1" x14ac:dyDescent="0.35">
      <c r="B320" s="12"/>
      <c r="C320" s="14"/>
      <c r="D320" s="4"/>
      <c r="E320" s="16"/>
      <c r="F320" s="20"/>
      <c r="G320" s="14"/>
      <c r="H320" s="14"/>
      <c r="I320" s="4"/>
      <c r="J320" s="14"/>
    </row>
    <row r="321" spans="2:10" ht="15" customHeight="1" x14ac:dyDescent="0.35">
      <c r="B321" s="12"/>
      <c r="C321" s="14"/>
      <c r="D321" s="4"/>
      <c r="E321" s="16"/>
      <c r="F321" s="20"/>
      <c r="G321" s="14"/>
      <c r="H321" s="14"/>
      <c r="I321" s="4"/>
      <c r="J321" s="14"/>
    </row>
    <row r="322" spans="2:10" ht="15" customHeight="1" x14ac:dyDescent="0.35">
      <c r="B322" s="12"/>
      <c r="C322" s="14"/>
      <c r="D322" s="4"/>
      <c r="E322" s="16"/>
      <c r="F322" s="20"/>
      <c r="G322" s="14"/>
      <c r="H322" s="14"/>
      <c r="I322" s="4"/>
      <c r="J322" s="14"/>
    </row>
    <row r="323" spans="2:10" ht="15" customHeight="1" x14ac:dyDescent="0.35">
      <c r="B323" s="12"/>
      <c r="C323" s="14"/>
      <c r="D323" s="4"/>
      <c r="E323" s="16"/>
      <c r="F323" s="20"/>
      <c r="G323" s="14"/>
      <c r="H323" s="14"/>
      <c r="I323" s="4"/>
      <c r="J323" s="14"/>
    </row>
    <row r="324" spans="2:10" ht="15" customHeight="1" x14ac:dyDescent="0.35">
      <c r="B324" s="12"/>
      <c r="C324" s="14"/>
      <c r="D324" s="4"/>
      <c r="E324" s="16"/>
      <c r="F324" s="20"/>
      <c r="G324" s="14"/>
      <c r="H324" s="14"/>
      <c r="I324" s="4"/>
      <c r="J324" s="14"/>
    </row>
    <row r="325" spans="2:10" ht="15" customHeight="1" x14ac:dyDescent="0.35">
      <c r="B325" s="12"/>
      <c r="C325" s="14"/>
      <c r="D325" s="4"/>
      <c r="E325" s="16"/>
      <c r="F325" s="20"/>
      <c r="G325" s="14"/>
      <c r="H325" s="14"/>
      <c r="I325" s="4"/>
      <c r="J325" s="14"/>
    </row>
    <row r="326" spans="2:10" ht="15" customHeight="1" x14ac:dyDescent="0.35">
      <c r="B326" s="12"/>
      <c r="C326" s="14"/>
      <c r="D326" s="4"/>
      <c r="E326" s="16"/>
      <c r="F326" s="20"/>
      <c r="G326" s="14"/>
      <c r="H326" s="14"/>
      <c r="I326" s="4"/>
      <c r="J326" s="14"/>
    </row>
    <row r="327" spans="2:10" ht="15" customHeight="1" x14ac:dyDescent="0.35">
      <c r="B327" s="12"/>
      <c r="C327" s="14"/>
      <c r="D327" s="4"/>
      <c r="E327" s="16"/>
      <c r="F327" s="20"/>
      <c r="G327" s="14"/>
      <c r="H327" s="14"/>
      <c r="I327" s="4"/>
      <c r="J327" s="14"/>
    </row>
    <row r="328" spans="2:10" ht="15" customHeight="1" x14ac:dyDescent="0.35">
      <c r="B328" s="12"/>
      <c r="C328" s="14"/>
      <c r="D328" s="4"/>
      <c r="E328" s="16"/>
      <c r="F328" s="20"/>
      <c r="G328" s="14"/>
      <c r="H328" s="14"/>
      <c r="I328" s="4"/>
      <c r="J328" s="14"/>
    </row>
    <row r="329" spans="2:10" ht="15" customHeight="1" x14ac:dyDescent="0.35">
      <c r="B329" s="12"/>
      <c r="C329" s="14"/>
      <c r="D329" s="4"/>
      <c r="E329" s="16"/>
      <c r="F329" s="20"/>
      <c r="G329" s="14"/>
      <c r="H329" s="14"/>
      <c r="I329" s="4"/>
      <c r="J329" s="14"/>
    </row>
    <row r="330" spans="2:10" ht="15" customHeight="1" x14ac:dyDescent="0.35">
      <c r="B330" s="12"/>
      <c r="C330" s="14"/>
      <c r="D330" s="4"/>
      <c r="E330" s="16"/>
      <c r="F330" s="20"/>
      <c r="G330" s="14"/>
      <c r="H330" s="14"/>
      <c r="I330" s="4"/>
      <c r="J330" s="14"/>
    </row>
    <row r="331" spans="2:10" ht="15" customHeight="1" x14ac:dyDescent="0.35">
      <c r="B331" s="12"/>
      <c r="C331" s="14"/>
      <c r="D331" s="4"/>
      <c r="E331" s="16"/>
      <c r="F331" s="20"/>
      <c r="G331" s="14"/>
      <c r="H331" s="14"/>
      <c r="I331" s="4"/>
      <c r="J331" s="14"/>
    </row>
    <row r="332" spans="2:10" ht="15" customHeight="1" x14ac:dyDescent="0.35">
      <c r="B332" s="12"/>
      <c r="C332" s="14"/>
      <c r="D332" s="4"/>
      <c r="E332" s="16"/>
      <c r="F332" s="20"/>
      <c r="G332" s="14"/>
      <c r="H332" s="14"/>
      <c r="I332" s="4"/>
      <c r="J332" s="14"/>
    </row>
    <row r="333" spans="2:10" ht="15" customHeight="1" x14ac:dyDescent="0.35">
      <c r="B333" s="12"/>
      <c r="C333" s="14"/>
      <c r="D333" s="4"/>
      <c r="E333" s="16"/>
      <c r="F333" s="20"/>
      <c r="G333" s="14"/>
      <c r="H333" s="14"/>
      <c r="I333" s="4"/>
      <c r="J333" s="14"/>
    </row>
    <row r="334" spans="2:10" ht="15" customHeight="1" x14ac:dyDescent="0.35">
      <c r="B334" s="12"/>
      <c r="C334" s="14"/>
      <c r="D334" s="4"/>
      <c r="E334" s="16"/>
      <c r="F334" s="20"/>
      <c r="G334" s="14"/>
      <c r="H334" s="14"/>
      <c r="I334" s="4"/>
      <c r="J334" s="14"/>
    </row>
    <row r="335" spans="2:10" ht="15" customHeight="1" x14ac:dyDescent="0.35">
      <c r="B335" s="12"/>
      <c r="C335" s="14"/>
      <c r="D335" s="4"/>
      <c r="E335" s="16"/>
      <c r="F335" s="20"/>
      <c r="G335" s="14"/>
      <c r="H335" s="14"/>
      <c r="I335" s="4"/>
      <c r="J335" s="14"/>
    </row>
    <row r="336" spans="2:10" ht="15" customHeight="1" x14ac:dyDescent="0.35">
      <c r="B336" s="12"/>
      <c r="C336" s="14"/>
      <c r="D336" s="4"/>
      <c r="E336" s="16"/>
      <c r="F336" s="20"/>
      <c r="G336" s="14"/>
      <c r="H336" s="14"/>
      <c r="I336" s="4"/>
      <c r="J336" s="14"/>
    </row>
    <row r="337" spans="2:10" ht="15" customHeight="1" x14ac:dyDescent="0.35">
      <c r="B337" s="12"/>
      <c r="C337" s="14"/>
      <c r="D337" s="4"/>
      <c r="E337" s="16"/>
      <c r="F337" s="20"/>
      <c r="G337" s="14"/>
      <c r="H337" s="14"/>
      <c r="I337" s="4"/>
      <c r="J337" s="14"/>
    </row>
    <row r="338" spans="2:10" ht="15" customHeight="1" x14ac:dyDescent="0.35">
      <c r="B338" s="12"/>
      <c r="C338" s="14"/>
      <c r="D338" s="4"/>
      <c r="E338" s="16"/>
      <c r="F338" s="20"/>
      <c r="G338" s="14"/>
      <c r="H338" s="14"/>
      <c r="I338" s="4"/>
      <c r="J338" s="14"/>
    </row>
    <row r="339" spans="2:10" ht="15" customHeight="1" x14ac:dyDescent="0.35">
      <c r="B339" s="12"/>
      <c r="C339" s="14"/>
      <c r="D339" s="4"/>
      <c r="E339" s="16"/>
      <c r="F339" s="20"/>
      <c r="G339" s="14"/>
      <c r="H339" s="14"/>
      <c r="I339" s="4"/>
      <c r="J339" s="14"/>
    </row>
    <row r="340" spans="2:10" ht="15" customHeight="1" x14ac:dyDescent="0.35">
      <c r="B340" s="12"/>
      <c r="C340" s="14"/>
      <c r="D340" s="4"/>
      <c r="E340" s="16"/>
      <c r="F340" s="20"/>
      <c r="G340" s="14"/>
      <c r="H340" s="14"/>
      <c r="I340" s="4"/>
      <c r="J340" s="14"/>
    </row>
    <row r="341" spans="2:10" ht="15" customHeight="1" x14ac:dyDescent="0.35">
      <c r="B341" s="12"/>
      <c r="C341" s="14"/>
      <c r="D341" s="4"/>
      <c r="E341" s="16"/>
      <c r="F341" s="20"/>
      <c r="G341" s="14"/>
      <c r="H341" s="14"/>
      <c r="I341" s="4"/>
      <c r="J341" s="14"/>
    </row>
    <row r="342" spans="2:10" ht="15" customHeight="1" x14ac:dyDescent="0.35">
      <c r="B342" s="12"/>
      <c r="C342" s="14"/>
      <c r="D342" s="4"/>
      <c r="E342" s="16"/>
      <c r="F342" s="20"/>
      <c r="G342" s="14"/>
      <c r="H342" s="14"/>
      <c r="I342" s="4"/>
      <c r="J342" s="14"/>
    </row>
    <row r="343" spans="2:10" ht="15" customHeight="1" x14ac:dyDescent="0.35">
      <c r="B343" s="12"/>
      <c r="C343" s="14"/>
      <c r="D343" s="4"/>
      <c r="E343" s="16"/>
      <c r="F343" s="20"/>
      <c r="G343" s="14"/>
      <c r="H343" s="14"/>
      <c r="I343" s="4"/>
      <c r="J343" s="14"/>
    </row>
    <row r="344" spans="2:10" ht="15" customHeight="1" x14ac:dyDescent="0.35">
      <c r="B344" s="12"/>
      <c r="C344" s="14"/>
      <c r="D344" s="4"/>
      <c r="E344" s="16"/>
      <c r="F344" s="20"/>
      <c r="G344" s="14"/>
      <c r="H344" s="14"/>
      <c r="I344" s="4"/>
      <c r="J344" s="14"/>
    </row>
    <row r="345" spans="2:10" ht="15" customHeight="1" x14ac:dyDescent="0.35">
      <c r="B345" s="12"/>
      <c r="C345" s="14"/>
      <c r="D345" s="4"/>
      <c r="E345" s="16"/>
      <c r="F345" s="20"/>
      <c r="G345" s="14"/>
      <c r="H345" s="14"/>
      <c r="I345" s="4"/>
      <c r="J345" s="14"/>
    </row>
    <row r="346" spans="2:10" ht="15" customHeight="1" x14ac:dyDescent="0.35">
      <c r="B346" s="12"/>
      <c r="C346" s="14"/>
      <c r="D346" s="4"/>
      <c r="E346" s="16"/>
      <c r="F346" s="20"/>
      <c r="G346" s="14"/>
      <c r="H346" s="14"/>
      <c r="I346" s="4"/>
      <c r="J346" s="14"/>
    </row>
    <row r="347" spans="2:10" ht="15" customHeight="1" x14ac:dyDescent="0.35">
      <c r="B347" s="12"/>
      <c r="C347" s="14"/>
      <c r="D347" s="4"/>
      <c r="E347" s="16"/>
      <c r="F347" s="20"/>
      <c r="G347" s="14"/>
      <c r="H347" s="14"/>
      <c r="I347" s="4"/>
      <c r="J347" s="14"/>
    </row>
    <row r="348" spans="2:10" ht="15" customHeight="1" x14ac:dyDescent="0.35">
      <c r="B348" s="12"/>
      <c r="C348" s="14"/>
      <c r="D348" s="4"/>
      <c r="E348" s="16"/>
      <c r="F348" s="20"/>
      <c r="G348" s="14"/>
      <c r="H348" s="14"/>
      <c r="I348" s="4"/>
      <c r="J348" s="14"/>
    </row>
    <row r="349" spans="2:10" ht="15" customHeight="1" x14ac:dyDescent="0.35">
      <c r="B349" s="12"/>
      <c r="C349" s="14"/>
      <c r="D349" s="4"/>
      <c r="E349" s="16"/>
      <c r="F349" s="20"/>
      <c r="G349" s="14"/>
      <c r="H349" s="14"/>
      <c r="I349" s="4"/>
      <c r="J349" s="14"/>
    </row>
    <row r="350" spans="2:10" ht="15" customHeight="1" x14ac:dyDescent="0.35">
      <c r="B350" s="12"/>
      <c r="C350" s="14"/>
      <c r="D350" s="4"/>
      <c r="E350" s="16"/>
      <c r="F350" s="20"/>
      <c r="G350" s="14"/>
      <c r="H350" s="14"/>
      <c r="I350" s="4"/>
      <c r="J350" s="14"/>
    </row>
    <row r="351" spans="2:10" ht="15" customHeight="1" x14ac:dyDescent="0.35">
      <c r="B351" s="12"/>
      <c r="C351" s="14"/>
      <c r="D351" s="4"/>
      <c r="E351" s="16"/>
      <c r="F351" s="20"/>
      <c r="G351" s="14"/>
      <c r="H351" s="14"/>
      <c r="I351" s="4"/>
      <c r="J351" s="14"/>
    </row>
    <row r="352" spans="2:10" ht="15" customHeight="1" x14ac:dyDescent="0.35">
      <c r="B352" s="12"/>
      <c r="C352" s="14"/>
      <c r="D352" s="4"/>
      <c r="E352" s="16"/>
      <c r="F352" s="20"/>
      <c r="G352" s="14"/>
      <c r="H352" s="14"/>
      <c r="I352" s="4"/>
      <c r="J352" s="14"/>
    </row>
    <row r="353" spans="2:10" ht="15" customHeight="1" x14ac:dyDescent="0.35">
      <c r="B353" s="12"/>
      <c r="C353" s="14"/>
      <c r="D353" s="4"/>
      <c r="E353" s="16"/>
      <c r="F353" s="20"/>
      <c r="G353" s="14"/>
      <c r="H353" s="14"/>
      <c r="I353" s="4"/>
      <c r="J353" s="14"/>
    </row>
    <row r="354" spans="2:10" ht="15" customHeight="1" x14ac:dyDescent="0.35">
      <c r="B354" s="12"/>
      <c r="C354" s="14"/>
      <c r="D354" s="4"/>
      <c r="E354" s="16"/>
      <c r="F354" s="20"/>
      <c r="G354" s="14"/>
      <c r="H354" s="14"/>
      <c r="I354" s="4"/>
      <c r="J354" s="14"/>
    </row>
    <row r="355" spans="2:10" ht="15" customHeight="1" x14ac:dyDescent="0.35">
      <c r="B355" s="12"/>
      <c r="C355" s="14"/>
      <c r="D355" s="4"/>
      <c r="E355" s="16"/>
      <c r="F355" s="20"/>
      <c r="G355" s="14"/>
      <c r="H355" s="14"/>
      <c r="I355" s="4"/>
      <c r="J355" s="14"/>
    </row>
    <row r="356" spans="2:10" ht="15" customHeight="1" x14ac:dyDescent="0.35">
      <c r="B356" s="12"/>
      <c r="C356" s="14"/>
      <c r="D356" s="4"/>
      <c r="E356" s="16"/>
      <c r="F356" s="20"/>
      <c r="G356" s="14"/>
      <c r="H356" s="14"/>
      <c r="I356" s="4"/>
      <c r="J356" s="14"/>
    </row>
    <row r="357" spans="2:10" ht="15" customHeight="1" x14ac:dyDescent="0.35">
      <c r="B357" s="12"/>
      <c r="C357" s="14"/>
      <c r="D357" s="4"/>
      <c r="E357" s="16"/>
      <c r="F357" s="20"/>
      <c r="G357" s="14"/>
      <c r="H357" s="14"/>
      <c r="I357" s="4"/>
      <c r="J357" s="14"/>
    </row>
    <row r="358" spans="2:10" ht="15" customHeight="1" x14ac:dyDescent="0.35">
      <c r="B358" s="12"/>
      <c r="C358" s="14"/>
      <c r="D358" s="4"/>
      <c r="E358" s="16"/>
      <c r="F358" s="20"/>
      <c r="G358" s="14"/>
      <c r="H358" s="14"/>
      <c r="I358" s="4"/>
      <c r="J358" s="14"/>
    </row>
    <row r="359" spans="2:10" ht="15" customHeight="1" x14ac:dyDescent="0.35">
      <c r="B359" s="12"/>
      <c r="C359" s="14"/>
      <c r="D359" s="4"/>
      <c r="E359" s="16"/>
      <c r="F359" s="20"/>
      <c r="G359" s="14"/>
      <c r="H359" s="14"/>
      <c r="I359" s="4"/>
      <c r="J359" s="14"/>
    </row>
    <row r="360" spans="2:10" ht="15" customHeight="1" x14ac:dyDescent="0.35">
      <c r="B360" s="12"/>
      <c r="C360" s="14"/>
      <c r="D360" s="4"/>
      <c r="E360" s="16"/>
      <c r="F360" s="20"/>
      <c r="G360" s="14"/>
      <c r="H360" s="14"/>
      <c r="I360" s="4"/>
      <c r="J360" s="14"/>
    </row>
    <row r="361" spans="2:10" ht="15" customHeight="1" x14ac:dyDescent="0.35">
      <c r="B361" s="12"/>
      <c r="C361" s="14"/>
      <c r="D361" s="4"/>
      <c r="E361" s="16"/>
      <c r="F361" s="20"/>
      <c r="G361" s="14"/>
      <c r="H361" s="14"/>
      <c r="I361" s="4"/>
      <c r="J361" s="14"/>
    </row>
    <row r="362" spans="2:10" ht="15" customHeight="1" x14ac:dyDescent="0.35">
      <c r="B362" s="12"/>
      <c r="C362" s="14"/>
      <c r="D362" s="4"/>
      <c r="E362" s="16"/>
      <c r="F362" s="20"/>
      <c r="G362" s="14"/>
      <c r="H362" s="14"/>
      <c r="I362" s="4"/>
      <c r="J362" s="14"/>
    </row>
    <row r="363" spans="2:10" ht="15" customHeight="1" x14ac:dyDescent="0.35">
      <c r="B363" s="12"/>
      <c r="C363" s="14"/>
      <c r="D363" s="4"/>
      <c r="E363" s="16"/>
      <c r="F363" s="20"/>
      <c r="G363" s="14"/>
      <c r="H363" s="14"/>
      <c r="I363" s="4"/>
      <c r="J363" s="14"/>
    </row>
    <row r="364" spans="2:10" ht="15" customHeight="1" x14ac:dyDescent="0.35">
      <c r="B364" s="12"/>
      <c r="C364" s="14"/>
      <c r="D364" s="4"/>
      <c r="E364" s="16"/>
      <c r="F364" s="20"/>
      <c r="G364" s="14"/>
      <c r="H364" s="14"/>
      <c r="I364" s="4"/>
      <c r="J364" s="14"/>
    </row>
    <row r="365" spans="2:10" ht="15" customHeight="1" x14ac:dyDescent="0.35">
      <c r="B365" s="12"/>
      <c r="C365" s="14"/>
      <c r="D365" s="4"/>
      <c r="E365" s="16"/>
      <c r="F365" s="20"/>
      <c r="G365" s="14"/>
      <c r="H365" s="14"/>
      <c r="I365" s="4"/>
      <c r="J365" s="14"/>
    </row>
    <row r="366" spans="2:10" ht="15" customHeight="1" x14ac:dyDescent="0.35">
      <c r="B366" s="12"/>
      <c r="C366" s="14"/>
      <c r="D366" s="4"/>
      <c r="E366" s="16"/>
      <c r="F366" s="20"/>
      <c r="G366" s="14"/>
      <c r="H366" s="14"/>
      <c r="I366" s="4"/>
      <c r="J366" s="14"/>
    </row>
    <row r="367" spans="2:10" ht="15" customHeight="1" x14ac:dyDescent="0.35">
      <c r="B367" s="12"/>
      <c r="C367" s="14"/>
      <c r="D367" s="4"/>
      <c r="E367" s="16"/>
      <c r="F367" s="20"/>
      <c r="G367" s="14"/>
      <c r="H367" s="14"/>
      <c r="I367" s="4"/>
      <c r="J367" s="14"/>
    </row>
    <row r="368" spans="2:10" ht="15" customHeight="1" x14ac:dyDescent="0.35">
      <c r="B368" s="12"/>
      <c r="C368" s="14"/>
      <c r="D368" s="4"/>
      <c r="E368" s="16"/>
      <c r="F368" s="20"/>
      <c r="G368" s="14"/>
      <c r="H368" s="14"/>
      <c r="I368" s="4"/>
      <c r="J368" s="14"/>
    </row>
    <row r="369" spans="2:10" ht="15" customHeight="1" x14ac:dyDescent="0.35">
      <c r="B369" s="12"/>
      <c r="C369" s="14"/>
      <c r="D369" s="4"/>
      <c r="E369" s="16"/>
      <c r="F369" s="20"/>
      <c r="G369" s="14"/>
      <c r="H369" s="14"/>
      <c r="I369" s="4"/>
      <c r="J369" s="14"/>
    </row>
    <row r="370" spans="2:10" ht="15" customHeight="1" x14ac:dyDescent="0.35">
      <c r="B370" s="12"/>
      <c r="C370" s="14"/>
      <c r="D370" s="4"/>
      <c r="E370" s="16"/>
      <c r="F370" s="20"/>
      <c r="G370" s="14"/>
      <c r="H370" s="14"/>
      <c r="I370" s="4"/>
      <c r="J370" s="14"/>
    </row>
    <row r="371" spans="2:10" ht="15" customHeight="1" x14ac:dyDescent="0.35">
      <c r="B371" s="12"/>
      <c r="C371" s="14"/>
      <c r="D371" s="4"/>
      <c r="E371" s="16"/>
      <c r="F371" s="20"/>
      <c r="G371" s="14"/>
      <c r="H371" s="14"/>
      <c r="I371" s="4"/>
      <c r="J371" s="14"/>
    </row>
    <row r="372" spans="2:10" ht="15" customHeight="1" x14ac:dyDescent="0.35">
      <c r="B372" s="12"/>
      <c r="C372" s="14"/>
      <c r="D372" s="4"/>
      <c r="E372" s="16"/>
      <c r="F372" s="20"/>
      <c r="G372" s="14"/>
      <c r="H372" s="14"/>
      <c r="I372" s="4"/>
      <c r="J372" s="14"/>
    </row>
    <row r="373" spans="2:10" ht="15" customHeight="1" x14ac:dyDescent="0.35">
      <c r="B373" s="12"/>
      <c r="C373" s="14"/>
      <c r="D373" s="4"/>
      <c r="E373" s="16"/>
      <c r="F373" s="20"/>
      <c r="G373" s="14"/>
      <c r="H373" s="14"/>
      <c r="I373" s="4"/>
      <c r="J373" s="14"/>
    </row>
    <row r="374" spans="2:10" ht="15" customHeight="1" x14ac:dyDescent="0.35">
      <c r="B374" s="12"/>
      <c r="C374" s="14"/>
      <c r="D374" s="4"/>
      <c r="E374" s="16"/>
      <c r="F374" s="20"/>
      <c r="G374" s="14"/>
      <c r="H374" s="14"/>
      <c r="I374" s="4"/>
      <c r="J374" s="14"/>
    </row>
    <row r="375" spans="2:10" ht="15" customHeight="1" x14ac:dyDescent="0.35">
      <c r="B375" s="12"/>
      <c r="C375" s="14"/>
      <c r="D375" s="4"/>
      <c r="E375" s="16"/>
      <c r="F375" s="20"/>
      <c r="G375" s="14"/>
      <c r="H375" s="14"/>
      <c r="I375" s="4"/>
      <c r="J375" s="14"/>
    </row>
    <row r="376" spans="2:10" ht="15" customHeight="1" x14ac:dyDescent="0.35">
      <c r="B376" s="12"/>
      <c r="C376" s="14"/>
      <c r="D376" s="4"/>
      <c r="E376" s="16"/>
      <c r="F376" s="20"/>
      <c r="G376" s="14"/>
      <c r="H376" s="14"/>
      <c r="I376" s="4"/>
      <c r="J376" s="14"/>
    </row>
    <row r="377" spans="2:10" ht="15" customHeight="1" x14ac:dyDescent="0.35">
      <c r="B377" s="12"/>
      <c r="C377" s="14"/>
      <c r="D377" s="4"/>
      <c r="E377" s="16"/>
      <c r="F377" s="20"/>
      <c r="G377" s="14"/>
      <c r="H377" s="14"/>
      <c r="I377" s="4"/>
      <c r="J377" s="14"/>
    </row>
    <row r="378" spans="2:10" ht="15" customHeight="1" x14ac:dyDescent="0.35">
      <c r="B378" s="12"/>
      <c r="C378" s="14"/>
      <c r="D378" s="4"/>
      <c r="E378" s="16"/>
      <c r="F378" s="20"/>
      <c r="G378" s="14"/>
      <c r="H378" s="14"/>
      <c r="I378" s="4"/>
      <c r="J378" s="14"/>
    </row>
    <row r="379" spans="2:10" ht="15" customHeight="1" x14ac:dyDescent="0.35">
      <c r="B379" s="12"/>
      <c r="C379" s="14"/>
      <c r="D379" s="4"/>
      <c r="E379" s="16"/>
      <c r="F379" s="20"/>
      <c r="G379" s="14"/>
      <c r="H379" s="14"/>
      <c r="I379" s="4"/>
      <c r="J379" s="14"/>
    </row>
    <row r="380" spans="2:10" ht="15" customHeight="1" x14ac:dyDescent="0.35">
      <c r="B380" s="12"/>
      <c r="C380" s="14"/>
      <c r="D380" s="4"/>
      <c r="E380" s="16"/>
      <c r="F380" s="20"/>
      <c r="G380" s="14"/>
      <c r="H380" s="14"/>
      <c r="I380" s="4"/>
      <c r="J380" s="14"/>
    </row>
    <row r="381" spans="2:10" ht="15" customHeight="1" x14ac:dyDescent="0.35">
      <c r="B381" s="12"/>
      <c r="C381" s="14"/>
      <c r="D381" s="4"/>
      <c r="E381" s="16"/>
      <c r="F381" s="20"/>
      <c r="G381" s="14"/>
      <c r="H381" s="14"/>
      <c r="I381" s="4"/>
      <c r="J381" s="14"/>
    </row>
    <row r="382" spans="2:10" ht="15" customHeight="1" x14ac:dyDescent="0.35">
      <c r="B382" s="12"/>
      <c r="C382" s="14"/>
      <c r="D382" s="4"/>
      <c r="E382" s="16"/>
      <c r="F382" s="20"/>
      <c r="G382" s="14"/>
      <c r="H382" s="14"/>
      <c r="I382" s="4"/>
      <c r="J382" s="14"/>
    </row>
    <row r="383" spans="2:10" ht="15" customHeight="1" x14ac:dyDescent="0.35">
      <c r="B383" s="12"/>
      <c r="C383" s="14"/>
      <c r="D383" s="4"/>
      <c r="E383" s="16"/>
      <c r="F383" s="20"/>
      <c r="G383" s="14"/>
      <c r="H383" s="14"/>
      <c r="I383" s="4"/>
      <c r="J383" s="14"/>
    </row>
    <row r="384" spans="2:10" ht="15" customHeight="1" x14ac:dyDescent="0.35">
      <c r="B384" s="12"/>
      <c r="C384" s="14"/>
      <c r="D384" s="4"/>
      <c r="E384" s="16"/>
      <c r="F384" s="20"/>
      <c r="G384" s="14"/>
      <c r="H384" s="14"/>
      <c r="I384" s="4"/>
      <c r="J384" s="14"/>
    </row>
    <row r="385" spans="2:10" ht="15" customHeight="1" x14ac:dyDescent="0.35">
      <c r="B385" s="12"/>
      <c r="C385" s="14"/>
      <c r="D385" s="4"/>
      <c r="E385" s="16"/>
      <c r="F385" s="20"/>
      <c r="G385" s="14"/>
      <c r="H385" s="14"/>
      <c r="I385" s="4"/>
      <c r="J385" s="14"/>
    </row>
    <row r="386" spans="2:10" ht="15" customHeight="1" x14ac:dyDescent="0.35">
      <c r="B386" s="12"/>
      <c r="C386" s="14"/>
      <c r="D386" s="4"/>
      <c r="E386" s="16"/>
      <c r="F386" s="20"/>
      <c r="G386" s="14"/>
      <c r="H386" s="14"/>
      <c r="I386" s="4"/>
      <c r="J386" s="14"/>
    </row>
    <row r="387" spans="2:10" ht="15" customHeight="1" x14ac:dyDescent="0.35">
      <c r="B387" s="12"/>
      <c r="C387" s="14"/>
      <c r="D387" s="4"/>
      <c r="E387" s="16"/>
      <c r="F387" s="20"/>
      <c r="G387" s="14"/>
      <c r="H387" s="14"/>
      <c r="I387" s="4"/>
      <c r="J387" s="14"/>
    </row>
    <row r="388" spans="2:10" ht="15" customHeight="1" x14ac:dyDescent="0.35">
      <c r="B388" s="12"/>
      <c r="C388" s="14"/>
      <c r="D388" s="4"/>
      <c r="E388" s="16"/>
      <c r="F388" s="20"/>
      <c r="G388" s="14"/>
      <c r="H388" s="14"/>
      <c r="I388" s="4"/>
      <c r="J388" s="14"/>
    </row>
    <row r="389" spans="2:10" ht="15" customHeight="1" x14ac:dyDescent="0.35">
      <c r="B389" s="12"/>
      <c r="C389" s="14"/>
      <c r="D389" s="4"/>
      <c r="E389" s="16"/>
      <c r="F389" s="20"/>
      <c r="G389" s="14"/>
      <c r="H389" s="14"/>
      <c r="I389" s="4"/>
      <c r="J389" s="14"/>
    </row>
    <row r="390" spans="2:10" ht="15" customHeight="1" x14ac:dyDescent="0.35">
      <c r="B390" s="12"/>
      <c r="C390" s="14"/>
      <c r="D390" s="4"/>
      <c r="E390" s="16"/>
      <c r="F390" s="20"/>
      <c r="G390" s="14"/>
      <c r="H390" s="14"/>
      <c r="I390" s="4"/>
      <c r="J390" s="14"/>
    </row>
    <row r="391" spans="2:10" ht="15" customHeight="1" x14ac:dyDescent="0.35">
      <c r="B391" s="12"/>
      <c r="C391" s="14"/>
      <c r="D391" s="4"/>
      <c r="E391" s="16"/>
      <c r="F391" s="20"/>
      <c r="G391" s="14"/>
      <c r="H391" s="14"/>
      <c r="I391" s="4"/>
      <c r="J391" s="14"/>
    </row>
    <row r="392" spans="2:10" ht="15" customHeight="1" x14ac:dyDescent="0.35">
      <c r="B392" s="12"/>
      <c r="C392" s="14"/>
      <c r="D392" s="4"/>
      <c r="E392" s="16"/>
      <c r="F392" s="20"/>
      <c r="G392" s="14"/>
      <c r="H392" s="14"/>
      <c r="I392" s="4"/>
      <c r="J392" s="14"/>
    </row>
    <row r="393" spans="2:10" ht="15" customHeight="1" x14ac:dyDescent="0.35">
      <c r="B393" s="12"/>
      <c r="C393" s="14"/>
      <c r="D393" s="4"/>
      <c r="E393" s="16"/>
      <c r="F393" s="20"/>
      <c r="G393" s="14"/>
      <c r="H393" s="14"/>
      <c r="I393" s="4"/>
      <c r="J393" s="14"/>
    </row>
    <row r="394" spans="2:10" ht="15" customHeight="1" x14ac:dyDescent="0.35">
      <c r="B394" s="12"/>
      <c r="C394" s="14"/>
      <c r="D394" s="4"/>
      <c r="E394" s="16"/>
      <c r="F394" s="20"/>
      <c r="G394" s="14"/>
      <c r="H394" s="14"/>
      <c r="I394" s="4"/>
      <c r="J394" s="14"/>
    </row>
    <row r="395" spans="2:10" ht="15" customHeight="1" x14ac:dyDescent="0.35">
      <c r="B395" s="12"/>
      <c r="C395" s="14"/>
      <c r="D395" s="4"/>
      <c r="E395" s="16"/>
      <c r="F395" s="20"/>
      <c r="G395" s="14"/>
      <c r="H395" s="14"/>
      <c r="I395" s="4"/>
      <c r="J395" s="14"/>
    </row>
    <row r="396" spans="2:10" ht="15" customHeight="1" x14ac:dyDescent="0.35">
      <c r="B396" s="12"/>
      <c r="C396" s="14"/>
      <c r="D396" s="4"/>
      <c r="E396" s="16"/>
      <c r="F396" s="20"/>
      <c r="G396" s="14"/>
      <c r="H396" s="14"/>
      <c r="I396" s="4"/>
      <c r="J396" s="14"/>
    </row>
    <row r="397" spans="2:10" ht="15" customHeight="1" x14ac:dyDescent="0.35">
      <c r="B397" s="12"/>
      <c r="C397" s="14"/>
      <c r="D397" s="4"/>
      <c r="E397" s="16"/>
      <c r="F397" s="20"/>
      <c r="G397" s="14"/>
      <c r="H397" s="14"/>
      <c r="I397" s="4"/>
      <c r="J397" s="14"/>
    </row>
    <row r="398" spans="2:10" ht="15" customHeight="1" x14ac:dyDescent="0.35">
      <c r="B398" s="12"/>
      <c r="C398" s="14"/>
      <c r="D398" s="4"/>
      <c r="E398" s="16"/>
      <c r="F398" s="20"/>
      <c r="G398" s="14"/>
      <c r="H398" s="14"/>
      <c r="I398" s="4"/>
      <c r="J398" s="14"/>
    </row>
    <row r="399" spans="2:10" ht="15" customHeight="1" x14ac:dyDescent="0.35">
      <c r="B399" s="12"/>
      <c r="C399" s="14"/>
      <c r="D399" s="4"/>
      <c r="E399" s="16"/>
      <c r="F399" s="20"/>
      <c r="G399" s="14"/>
      <c r="H399" s="14"/>
      <c r="I399" s="4"/>
      <c r="J399" s="14"/>
    </row>
    <row r="400" spans="2:10" ht="15" customHeight="1" x14ac:dyDescent="0.35">
      <c r="B400" s="12"/>
      <c r="C400" s="14"/>
      <c r="D400" s="4"/>
      <c r="E400" s="16"/>
      <c r="F400" s="20"/>
      <c r="G400" s="14"/>
      <c r="H400" s="14"/>
      <c r="I400" s="4"/>
      <c r="J400" s="14"/>
    </row>
    <row r="401" spans="2:10" ht="15" customHeight="1" x14ac:dyDescent="0.35">
      <c r="B401" s="12"/>
      <c r="C401" s="14"/>
      <c r="D401" s="4"/>
      <c r="E401" s="16"/>
      <c r="F401" s="20"/>
      <c r="G401" s="14"/>
      <c r="H401" s="14"/>
      <c r="I401" s="4"/>
      <c r="J401" s="14"/>
    </row>
    <row r="402" spans="2:10" ht="15" customHeight="1" x14ac:dyDescent="0.35">
      <c r="B402" s="12"/>
      <c r="C402" s="14"/>
      <c r="D402" s="4"/>
      <c r="E402" s="16"/>
      <c r="F402" s="20"/>
      <c r="G402" s="14"/>
      <c r="H402" s="14"/>
      <c r="I402" s="4"/>
      <c r="J402" s="14"/>
    </row>
    <row r="403" spans="2:10" ht="15" customHeight="1" x14ac:dyDescent="0.35">
      <c r="B403" s="12"/>
      <c r="C403" s="14"/>
      <c r="D403" s="4"/>
      <c r="E403" s="16"/>
      <c r="F403" s="20"/>
      <c r="G403" s="14"/>
      <c r="H403" s="14"/>
      <c r="I403" s="4"/>
      <c r="J403" s="14"/>
    </row>
    <row r="404" spans="2:10" ht="15" customHeight="1" x14ac:dyDescent="0.35">
      <c r="B404" s="12"/>
      <c r="C404" s="14"/>
      <c r="D404" s="4"/>
      <c r="E404" s="16"/>
      <c r="F404" s="20"/>
      <c r="G404" s="14"/>
      <c r="H404" s="14"/>
      <c r="I404" s="4"/>
      <c r="J404" s="14"/>
    </row>
    <row r="405" spans="2:10" ht="15" customHeight="1" x14ac:dyDescent="0.35">
      <c r="B405" s="12"/>
      <c r="C405" s="14"/>
      <c r="D405" s="4"/>
      <c r="E405" s="16"/>
      <c r="F405" s="20"/>
      <c r="G405" s="14"/>
      <c r="H405" s="14"/>
      <c r="I405" s="4"/>
      <c r="J405" s="14"/>
    </row>
    <row r="406" spans="2:10" ht="15" customHeight="1" x14ac:dyDescent="0.35">
      <c r="B406" s="12"/>
      <c r="C406" s="14"/>
      <c r="D406" s="4"/>
      <c r="E406" s="16"/>
      <c r="F406" s="20"/>
      <c r="G406" s="14"/>
      <c r="H406" s="14"/>
      <c r="I406" s="4"/>
      <c r="J406" s="14"/>
    </row>
    <row r="407" spans="2:10" ht="15" customHeight="1" x14ac:dyDescent="0.35">
      <c r="B407" s="12"/>
      <c r="C407" s="14"/>
      <c r="D407" s="4"/>
      <c r="E407" s="16"/>
      <c r="F407" s="20"/>
      <c r="G407" s="14"/>
      <c r="H407" s="14"/>
      <c r="I407" s="4"/>
      <c r="J407" s="14"/>
    </row>
    <row r="408" spans="2:10" ht="15" customHeight="1" x14ac:dyDescent="0.35">
      <c r="B408" s="12"/>
      <c r="C408" s="14"/>
      <c r="D408" s="4"/>
      <c r="E408" s="16"/>
      <c r="F408" s="20"/>
      <c r="G408" s="14"/>
      <c r="H408" s="14"/>
      <c r="I408" s="4"/>
      <c r="J408" s="14"/>
    </row>
    <row r="409" spans="2:10" ht="15" customHeight="1" x14ac:dyDescent="0.35">
      <c r="B409" s="12"/>
      <c r="C409" s="14"/>
      <c r="D409" s="4"/>
      <c r="E409" s="16"/>
      <c r="F409" s="20"/>
      <c r="G409" s="14"/>
      <c r="H409" s="14"/>
      <c r="I409" s="4"/>
      <c r="J409" s="14"/>
    </row>
    <row r="410" spans="2:10" ht="15" customHeight="1" x14ac:dyDescent="0.35">
      <c r="B410" s="12"/>
      <c r="C410" s="14"/>
      <c r="D410" s="4"/>
      <c r="E410" s="16"/>
      <c r="F410" s="20"/>
      <c r="G410" s="14"/>
      <c r="H410" s="14"/>
      <c r="I410" s="4"/>
      <c r="J410" s="14"/>
    </row>
    <row r="411" spans="2:10" ht="15" customHeight="1" x14ac:dyDescent="0.35">
      <c r="B411" s="12"/>
      <c r="C411" s="14"/>
      <c r="D411" s="4"/>
      <c r="E411" s="16"/>
      <c r="F411" s="20"/>
      <c r="G411" s="14"/>
      <c r="H411" s="14"/>
      <c r="I411" s="4"/>
      <c r="J411" s="14"/>
    </row>
    <row r="412" spans="2:10" ht="15" customHeight="1" x14ac:dyDescent="0.35">
      <c r="B412" s="12"/>
      <c r="C412" s="14"/>
      <c r="D412" s="4"/>
      <c r="E412" s="16"/>
      <c r="F412" s="20"/>
      <c r="G412" s="14"/>
      <c r="H412" s="14"/>
      <c r="I412" s="4"/>
      <c r="J412" s="14"/>
    </row>
    <row r="413" spans="2:10" ht="15" customHeight="1" x14ac:dyDescent="0.35">
      <c r="B413" s="12"/>
      <c r="C413" s="14"/>
      <c r="D413" s="4"/>
      <c r="E413" s="16"/>
      <c r="F413" s="20"/>
      <c r="G413" s="14"/>
      <c r="H413" s="14"/>
      <c r="I413" s="4"/>
      <c r="J413" s="14"/>
    </row>
    <row r="414" spans="2:10" ht="15" customHeight="1" x14ac:dyDescent="0.35">
      <c r="B414" s="12"/>
      <c r="C414" s="14"/>
      <c r="D414" s="4"/>
      <c r="E414" s="16"/>
      <c r="F414" s="20"/>
      <c r="G414" s="14"/>
      <c r="H414" s="14"/>
      <c r="I414" s="4"/>
      <c r="J414" s="14"/>
    </row>
    <row r="415" spans="2:10" ht="15" customHeight="1" x14ac:dyDescent="0.35">
      <c r="B415" s="12"/>
      <c r="C415" s="14"/>
      <c r="D415" s="4"/>
      <c r="E415" s="16"/>
      <c r="F415" s="20"/>
      <c r="G415" s="14"/>
      <c r="H415" s="14"/>
      <c r="I415" s="4"/>
      <c r="J415" s="14"/>
    </row>
    <row r="416" spans="2:10" ht="15" customHeight="1" x14ac:dyDescent="0.35">
      <c r="B416" s="12"/>
      <c r="C416" s="14"/>
      <c r="D416" s="4"/>
      <c r="E416" s="16"/>
      <c r="F416" s="20"/>
      <c r="G416" s="14"/>
      <c r="H416" s="14"/>
      <c r="I416" s="4"/>
      <c r="J416" s="14"/>
    </row>
    <row r="417" spans="2:10" ht="15" customHeight="1" x14ac:dyDescent="0.35">
      <c r="B417" s="12"/>
      <c r="C417" s="14"/>
      <c r="D417" s="4"/>
      <c r="E417" s="16"/>
      <c r="F417" s="20"/>
      <c r="G417" s="14"/>
      <c r="H417" s="14"/>
      <c r="I417" s="4"/>
      <c r="J417" s="14"/>
    </row>
    <row r="418" spans="2:10" ht="15" customHeight="1" x14ac:dyDescent="0.35">
      <c r="B418" s="12"/>
      <c r="C418" s="14"/>
      <c r="D418" s="4"/>
      <c r="E418" s="16"/>
      <c r="F418" s="20"/>
      <c r="G418" s="14"/>
      <c r="H418" s="14"/>
      <c r="I418" s="4"/>
      <c r="J418" s="14"/>
    </row>
    <row r="419" spans="2:10" ht="15" customHeight="1" x14ac:dyDescent="0.35">
      <c r="B419" s="12"/>
      <c r="C419" s="14"/>
      <c r="D419" s="4"/>
      <c r="E419" s="16"/>
      <c r="F419" s="20"/>
      <c r="G419" s="14"/>
      <c r="H419" s="14"/>
      <c r="I419" s="4"/>
      <c r="J419" s="14"/>
    </row>
    <row r="420" spans="2:10" ht="15" customHeight="1" x14ac:dyDescent="0.35">
      <c r="B420" s="12"/>
      <c r="C420" s="14"/>
      <c r="D420" s="4"/>
      <c r="E420" s="16"/>
      <c r="F420" s="20"/>
      <c r="G420" s="14"/>
      <c r="H420" s="14"/>
      <c r="I420" s="4"/>
      <c r="J420" s="14"/>
    </row>
    <row r="421" spans="2:10" ht="15" customHeight="1" x14ac:dyDescent="0.35">
      <c r="B421" s="12"/>
      <c r="C421" s="14"/>
      <c r="D421" s="4"/>
      <c r="E421" s="16"/>
      <c r="F421" s="20"/>
      <c r="G421" s="14"/>
      <c r="H421" s="14"/>
      <c r="I421" s="4"/>
      <c r="J421" s="14"/>
    </row>
    <row r="422" spans="2:10" ht="15" customHeight="1" x14ac:dyDescent="0.35">
      <c r="B422" s="12"/>
      <c r="C422" s="14"/>
      <c r="D422" s="4"/>
      <c r="E422" s="16"/>
      <c r="F422" s="20"/>
      <c r="G422" s="14"/>
      <c r="H422" s="14"/>
      <c r="I422" s="4"/>
      <c r="J422" s="14"/>
    </row>
    <row r="423" spans="2:10" ht="15" customHeight="1" x14ac:dyDescent="0.35">
      <c r="B423" s="12"/>
      <c r="C423" s="14"/>
      <c r="D423" s="4"/>
      <c r="E423" s="16"/>
      <c r="F423" s="20"/>
      <c r="G423" s="14"/>
      <c r="H423" s="14"/>
      <c r="I423" s="4"/>
      <c r="J423" s="14"/>
    </row>
    <row r="424" spans="2:10" ht="15" customHeight="1" x14ac:dyDescent="0.35">
      <c r="B424" s="12"/>
      <c r="C424" s="14"/>
      <c r="D424" s="4"/>
      <c r="E424" s="16"/>
      <c r="F424" s="20"/>
      <c r="G424" s="14"/>
      <c r="H424" s="14"/>
      <c r="I424" s="4"/>
      <c r="J424" s="14"/>
    </row>
    <row r="425" spans="2:10" ht="15" customHeight="1" x14ac:dyDescent="0.35">
      <c r="B425" s="12"/>
      <c r="C425" s="14"/>
      <c r="D425" s="4"/>
      <c r="E425" s="16"/>
      <c r="F425" s="20"/>
      <c r="G425" s="14"/>
      <c r="H425" s="14"/>
      <c r="I425" s="4"/>
      <c r="J425" s="14"/>
    </row>
    <row r="426" spans="2:10" ht="15" customHeight="1" x14ac:dyDescent="0.35">
      <c r="B426" s="12"/>
      <c r="C426" s="14"/>
      <c r="D426" s="4"/>
      <c r="E426" s="16"/>
      <c r="F426" s="20"/>
      <c r="G426" s="14"/>
      <c r="H426" s="14"/>
      <c r="I426" s="4"/>
      <c r="J426" s="14"/>
    </row>
    <row r="427" spans="2:10" ht="15" customHeight="1" x14ac:dyDescent="0.35">
      <c r="B427" s="12"/>
      <c r="C427" s="14"/>
      <c r="D427" s="4"/>
      <c r="E427" s="16"/>
      <c r="F427" s="20"/>
      <c r="G427" s="14"/>
      <c r="H427" s="14"/>
      <c r="I427" s="4"/>
      <c r="J427" s="14"/>
    </row>
    <row r="428" spans="2:10" ht="15" customHeight="1" x14ac:dyDescent="0.35">
      <c r="B428" s="12"/>
      <c r="C428" s="14"/>
      <c r="D428" s="4"/>
      <c r="E428" s="16"/>
      <c r="F428" s="20"/>
      <c r="G428" s="14"/>
      <c r="H428" s="14"/>
      <c r="I428" s="4"/>
      <c r="J428" s="14"/>
    </row>
    <row r="429" spans="2:10" ht="15" customHeight="1" x14ac:dyDescent="0.35">
      <c r="B429" s="12"/>
      <c r="C429" s="14"/>
      <c r="D429" s="4"/>
      <c r="E429" s="16"/>
      <c r="F429" s="20"/>
      <c r="G429" s="14"/>
      <c r="H429" s="14"/>
      <c r="I429" s="4"/>
      <c r="J429" s="14"/>
    </row>
    <row r="430" spans="2:10" ht="15" customHeight="1" x14ac:dyDescent="0.35">
      <c r="B430" s="12"/>
      <c r="C430" s="14"/>
      <c r="D430" s="4"/>
      <c r="E430" s="16"/>
      <c r="F430" s="20"/>
      <c r="G430" s="14"/>
      <c r="H430" s="14"/>
      <c r="I430" s="4"/>
      <c r="J430" s="14"/>
    </row>
    <row r="431" spans="2:10" ht="15" customHeight="1" x14ac:dyDescent="0.35">
      <c r="B431" s="12"/>
      <c r="C431" s="14"/>
      <c r="D431" s="4"/>
      <c r="E431" s="16"/>
      <c r="F431" s="20"/>
      <c r="G431" s="14"/>
      <c r="H431" s="14"/>
      <c r="I431" s="4"/>
      <c r="J431" s="14"/>
    </row>
    <row r="432" spans="2:10" ht="15" customHeight="1" x14ac:dyDescent="0.35">
      <c r="B432" s="12"/>
      <c r="C432" s="14"/>
      <c r="D432" s="4"/>
      <c r="E432" s="16"/>
      <c r="F432" s="20"/>
      <c r="G432" s="14"/>
      <c r="H432" s="14"/>
      <c r="I432" s="4"/>
      <c r="J432" s="14"/>
    </row>
    <row r="433" spans="2:10" ht="15" customHeight="1" x14ac:dyDescent="0.35">
      <c r="B433" s="12"/>
      <c r="C433" s="14"/>
      <c r="D433" s="4"/>
      <c r="E433" s="16"/>
      <c r="F433" s="20"/>
      <c r="G433" s="14"/>
      <c r="H433" s="14"/>
      <c r="I433" s="4"/>
      <c r="J433" s="14"/>
    </row>
    <row r="434" spans="2:10" ht="15" customHeight="1" x14ac:dyDescent="0.35">
      <c r="B434" s="12"/>
      <c r="C434" s="14"/>
      <c r="D434" s="4"/>
      <c r="E434" s="16"/>
      <c r="F434" s="20"/>
      <c r="G434" s="14"/>
      <c r="H434" s="14"/>
      <c r="I434" s="4"/>
      <c r="J434" s="14"/>
    </row>
    <row r="435" spans="2:10" ht="15" customHeight="1" x14ac:dyDescent="0.35">
      <c r="B435" s="12"/>
      <c r="C435" s="14"/>
      <c r="D435" s="4"/>
      <c r="E435" s="16"/>
      <c r="F435" s="20"/>
      <c r="G435" s="14"/>
      <c r="H435" s="14"/>
      <c r="I435" s="4"/>
      <c r="J435" s="14"/>
    </row>
    <row r="436" spans="2:10" ht="15" customHeight="1" x14ac:dyDescent="0.35">
      <c r="B436" s="12"/>
      <c r="C436" s="14"/>
      <c r="D436" s="4"/>
      <c r="E436" s="16"/>
      <c r="F436" s="20"/>
      <c r="G436" s="14"/>
      <c r="H436" s="14"/>
      <c r="I436" s="4"/>
      <c r="J436" s="14"/>
    </row>
    <row r="437" spans="2:10" ht="15" customHeight="1" x14ac:dyDescent="0.35">
      <c r="B437" s="12"/>
      <c r="C437" s="14"/>
      <c r="D437" s="4"/>
      <c r="E437" s="16"/>
      <c r="F437" s="20"/>
      <c r="G437" s="14"/>
      <c r="H437" s="14"/>
      <c r="I437" s="4"/>
      <c r="J437" s="14"/>
    </row>
    <row r="438" spans="2:10" ht="15" customHeight="1" x14ac:dyDescent="0.35">
      <c r="B438" s="12"/>
      <c r="C438" s="14"/>
      <c r="D438" s="4"/>
      <c r="E438" s="16"/>
      <c r="F438" s="20"/>
      <c r="G438" s="14"/>
      <c r="H438" s="14"/>
      <c r="I438" s="4"/>
      <c r="J438" s="14"/>
    </row>
    <row r="439" spans="2:10" ht="15" customHeight="1" x14ac:dyDescent="0.35">
      <c r="B439" s="12"/>
      <c r="C439" s="14"/>
      <c r="D439" s="4"/>
      <c r="E439" s="16"/>
      <c r="F439" s="20"/>
      <c r="G439" s="14"/>
      <c r="H439" s="14"/>
      <c r="I439" s="4"/>
      <c r="J439" s="14"/>
    </row>
    <row r="440" spans="2:10" ht="15" customHeight="1" x14ac:dyDescent="0.35">
      <c r="B440" s="12"/>
      <c r="C440" s="14"/>
      <c r="D440" s="4"/>
      <c r="E440" s="16"/>
      <c r="F440" s="20"/>
      <c r="G440" s="14"/>
      <c r="H440" s="14"/>
      <c r="I440" s="4"/>
      <c r="J440" s="14"/>
    </row>
    <row r="441" spans="2:10" ht="15" customHeight="1" x14ac:dyDescent="0.35">
      <c r="B441" s="12"/>
      <c r="C441" s="14"/>
      <c r="D441" s="4"/>
      <c r="E441" s="16"/>
      <c r="F441" s="20"/>
      <c r="G441" s="14"/>
      <c r="H441" s="14"/>
      <c r="I441" s="4"/>
      <c r="J441" s="14"/>
    </row>
    <row r="442" spans="2:10" ht="15" customHeight="1" x14ac:dyDescent="0.35">
      <c r="B442" s="12"/>
      <c r="C442" s="14"/>
      <c r="D442" s="4"/>
      <c r="E442" s="16"/>
      <c r="F442" s="20"/>
      <c r="G442" s="14"/>
      <c r="H442" s="14"/>
      <c r="I442" s="4"/>
      <c r="J442" s="14"/>
    </row>
    <row r="443" spans="2:10" ht="15" customHeight="1" x14ac:dyDescent="0.35">
      <c r="B443" s="12"/>
      <c r="C443" s="14"/>
      <c r="D443" s="4"/>
      <c r="E443" s="16"/>
      <c r="F443" s="20"/>
      <c r="G443" s="14"/>
      <c r="H443" s="14"/>
      <c r="I443" s="4"/>
      <c r="J443" s="14"/>
    </row>
    <row r="444" spans="2:10" ht="15" customHeight="1" x14ac:dyDescent="0.35">
      <c r="B444" s="12"/>
      <c r="C444" s="14"/>
      <c r="D444" s="4"/>
      <c r="E444" s="16"/>
      <c r="F444" s="20"/>
      <c r="G444" s="14"/>
      <c r="H444" s="14"/>
      <c r="I444" s="4"/>
      <c r="J444" s="14"/>
    </row>
    <row r="445" spans="2:10" ht="15" customHeight="1" x14ac:dyDescent="0.35">
      <c r="B445" s="12"/>
      <c r="C445" s="14"/>
      <c r="D445" s="4"/>
      <c r="E445" s="16"/>
      <c r="F445" s="20"/>
      <c r="G445" s="14"/>
      <c r="H445" s="14"/>
      <c r="I445" s="4"/>
      <c r="J445" s="14"/>
    </row>
    <row r="446" spans="2:10" ht="15" customHeight="1" x14ac:dyDescent="0.35">
      <c r="B446" s="12"/>
      <c r="C446" s="14"/>
      <c r="D446" s="4"/>
      <c r="E446" s="16"/>
      <c r="F446" s="20"/>
      <c r="G446" s="14"/>
      <c r="H446" s="14"/>
      <c r="I446" s="4"/>
      <c r="J446" s="14"/>
    </row>
    <row r="447" spans="2:10" ht="15" customHeight="1" x14ac:dyDescent="0.35">
      <c r="B447" s="12"/>
      <c r="C447" s="14"/>
      <c r="D447" s="4"/>
      <c r="E447" s="16"/>
      <c r="F447" s="20"/>
      <c r="G447" s="14"/>
      <c r="H447" s="14"/>
      <c r="I447" s="4"/>
      <c r="J447" s="14"/>
    </row>
    <row r="448" spans="2:10" ht="15" customHeight="1" x14ac:dyDescent="0.35">
      <c r="B448" s="12"/>
      <c r="C448" s="14"/>
      <c r="D448" s="4"/>
      <c r="E448" s="16"/>
      <c r="F448" s="20"/>
      <c r="G448" s="14"/>
      <c r="H448" s="14"/>
      <c r="I448" s="4"/>
      <c r="J448" s="14"/>
    </row>
    <row r="449" spans="2:10" ht="15" customHeight="1" x14ac:dyDescent="0.35">
      <c r="B449" s="12"/>
      <c r="C449" s="14"/>
      <c r="D449" s="4"/>
      <c r="E449" s="16"/>
      <c r="F449" s="20"/>
      <c r="G449" s="14"/>
      <c r="H449" s="14"/>
      <c r="I449" s="4"/>
      <c r="J449" s="14"/>
    </row>
    <row r="450" spans="2:10" ht="15" customHeight="1" x14ac:dyDescent="0.35">
      <c r="B450" s="12"/>
      <c r="C450" s="14"/>
      <c r="D450" s="4"/>
      <c r="E450" s="16"/>
      <c r="F450" s="20"/>
      <c r="G450" s="14"/>
      <c r="H450" s="14"/>
      <c r="I450" s="4"/>
      <c r="J450" s="14"/>
    </row>
    <row r="451" spans="2:10" ht="15" customHeight="1" x14ac:dyDescent="0.35">
      <c r="B451" s="12"/>
      <c r="C451" s="14"/>
      <c r="D451" s="4"/>
      <c r="E451" s="16"/>
      <c r="F451" s="20"/>
      <c r="G451" s="14"/>
      <c r="H451" s="14"/>
      <c r="I451" s="4"/>
      <c r="J451" s="14"/>
    </row>
    <row r="452" spans="2:10" ht="15" customHeight="1" x14ac:dyDescent="0.35">
      <c r="B452" s="12"/>
      <c r="C452" s="14"/>
      <c r="D452" s="4"/>
      <c r="E452" s="16"/>
      <c r="F452" s="20"/>
      <c r="G452" s="14"/>
      <c r="H452" s="14"/>
      <c r="I452" s="4"/>
      <c r="J452" s="14"/>
    </row>
    <row r="453" spans="2:10" ht="15" customHeight="1" x14ac:dyDescent="0.35">
      <c r="B453" s="12"/>
      <c r="C453" s="14"/>
      <c r="D453" s="4"/>
      <c r="E453" s="16"/>
      <c r="F453" s="20"/>
      <c r="G453" s="14"/>
      <c r="H453" s="14"/>
      <c r="I453" s="4"/>
      <c r="J453" s="14"/>
    </row>
    <row r="454" spans="2:10" ht="15" customHeight="1" x14ac:dyDescent="0.35">
      <c r="B454" s="12"/>
      <c r="C454" s="14"/>
      <c r="D454" s="4"/>
      <c r="E454" s="16"/>
      <c r="F454" s="20"/>
      <c r="G454" s="14"/>
      <c r="H454" s="14"/>
      <c r="I454" s="4"/>
      <c r="J454" s="14"/>
    </row>
    <row r="455" spans="2:10" ht="15" customHeight="1" x14ac:dyDescent="0.35">
      <c r="B455" s="12"/>
      <c r="C455" s="14"/>
      <c r="D455" s="4"/>
      <c r="E455" s="16"/>
      <c r="F455" s="20"/>
      <c r="G455" s="14"/>
      <c r="H455" s="14"/>
      <c r="I455" s="4"/>
      <c r="J455" s="14"/>
    </row>
    <row r="456" spans="2:10" ht="15" customHeight="1" x14ac:dyDescent="0.35">
      <c r="B456" s="12"/>
      <c r="C456" s="14"/>
      <c r="D456" s="4"/>
      <c r="E456" s="16"/>
      <c r="F456" s="20"/>
      <c r="G456" s="14"/>
      <c r="H456" s="14"/>
      <c r="I456" s="4"/>
      <c r="J456" s="14"/>
    </row>
    <row r="457" spans="2:10" ht="15" customHeight="1" x14ac:dyDescent="0.35">
      <c r="B457" s="12"/>
      <c r="C457" s="14"/>
      <c r="D457" s="4"/>
      <c r="E457" s="16"/>
      <c r="F457" s="20"/>
      <c r="G457" s="14"/>
      <c r="H457" s="14"/>
      <c r="I457" s="4"/>
      <c r="J457" s="14"/>
    </row>
    <row r="458" spans="2:10" ht="15" customHeight="1" x14ac:dyDescent="0.35">
      <c r="B458" s="12"/>
      <c r="C458" s="14"/>
      <c r="D458" s="4"/>
      <c r="E458" s="16"/>
      <c r="F458" s="20"/>
      <c r="G458" s="14"/>
      <c r="H458" s="14"/>
      <c r="I458" s="4"/>
      <c r="J458" s="14"/>
    </row>
    <row r="459" spans="2:10" ht="15" customHeight="1" x14ac:dyDescent="0.35">
      <c r="B459" s="12"/>
      <c r="C459" s="14"/>
      <c r="D459" s="4"/>
      <c r="E459" s="16"/>
      <c r="F459" s="20"/>
      <c r="G459" s="14"/>
      <c r="H459" s="14"/>
      <c r="I459" s="4"/>
      <c r="J459" s="14"/>
    </row>
    <row r="460" spans="2:10" ht="15" customHeight="1" x14ac:dyDescent="0.35">
      <c r="B460" s="12"/>
      <c r="C460" s="14"/>
      <c r="D460" s="4"/>
      <c r="E460" s="16"/>
      <c r="F460" s="20"/>
      <c r="G460" s="14"/>
      <c r="H460" s="14"/>
      <c r="I460" s="4"/>
      <c r="J460" s="14"/>
    </row>
    <row r="461" spans="2:10" ht="15" customHeight="1" x14ac:dyDescent="0.35">
      <c r="B461" s="12"/>
      <c r="C461" s="14"/>
      <c r="D461" s="4"/>
      <c r="E461" s="16"/>
      <c r="F461" s="20"/>
      <c r="G461" s="14"/>
      <c r="H461" s="14"/>
      <c r="I461" s="4"/>
      <c r="J461" s="14"/>
    </row>
    <row r="462" spans="2:10" ht="15" customHeight="1" x14ac:dyDescent="0.35">
      <c r="B462" s="12"/>
      <c r="C462" s="14"/>
      <c r="D462" s="4"/>
      <c r="E462" s="16"/>
      <c r="F462" s="20"/>
      <c r="G462" s="14"/>
      <c r="H462" s="14"/>
      <c r="I462" s="4"/>
      <c r="J462" s="14"/>
    </row>
    <row r="463" spans="2:10" ht="15" customHeight="1" x14ac:dyDescent="0.35">
      <c r="B463" s="12"/>
      <c r="C463" s="14"/>
      <c r="D463" s="4"/>
      <c r="E463" s="16"/>
      <c r="F463" s="20"/>
      <c r="G463" s="14"/>
      <c r="H463" s="14"/>
      <c r="I463" s="4"/>
      <c r="J463" s="14"/>
    </row>
    <row r="464" spans="2:10" ht="15" customHeight="1" x14ac:dyDescent="0.35">
      <c r="B464" s="12"/>
      <c r="C464" s="14"/>
      <c r="D464" s="4"/>
      <c r="E464" s="16"/>
      <c r="F464" s="20"/>
      <c r="G464" s="14"/>
      <c r="H464" s="14"/>
      <c r="I464" s="4"/>
      <c r="J464" s="14"/>
    </row>
    <row r="465" spans="2:10" ht="15" customHeight="1" x14ac:dyDescent="0.35">
      <c r="B465" s="12"/>
      <c r="C465" s="14"/>
      <c r="D465" s="4"/>
      <c r="E465" s="16"/>
      <c r="F465" s="20"/>
      <c r="G465" s="14"/>
      <c r="H465" s="14"/>
      <c r="I465" s="4"/>
      <c r="J465" s="14"/>
    </row>
    <row r="466" spans="2:10" ht="15" customHeight="1" x14ac:dyDescent="0.35">
      <c r="B466" s="12"/>
      <c r="C466" s="14"/>
      <c r="D466" s="4"/>
      <c r="E466" s="16"/>
      <c r="F466" s="20"/>
      <c r="G466" s="14"/>
      <c r="H466" s="14"/>
      <c r="I466" s="4"/>
      <c r="J466" s="14"/>
    </row>
    <row r="467" spans="2:10" ht="15" customHeight="1" x14ac:dyDescent="0.35">
      <c r="B467" s="12"/>
      <c r="C467" s="14"/>
      <c r="D467" s="4"/>
      <c r="E467" s="16"/>
      <c r="F467" s="20"/>
      <c r="G467" s="14"/>
      <c r="H467" s="14"/>
      <c r="I467" s="4"/>
      <c r="J467" s="14"/>
    </row>
    <row r="468" spans="2:10" ht="15" customHeight="1" x14ac:dyDescent="0.35">
      <c r="B468" s="12"/>
      <c r="C468" s="14"/>
      <c r="D468" s="4"/>
      <c r="E468" s="16"/>
      <c r="F468" s="20"/>
      <c r="G468" s="14"/>
      <c r="H468" s="14"/>
      <c r="I468" s="4"/>
      <c r="J468" s="14"/>
    </row>
    <row r="469" spans="2:10" ht="15" customHeight="1" x14ac:dyDescent="0.35">
      <c r="B469" s="12"/>
      <c r="C469" s="14"/>
      <c r="D469" s="4"/>
      <c r="E469" s="16"/>
      <c r="F469" s="20"/>
      <c r="G469" s="14"/>
      <c r="H469" s="14"/>
      <c r="I469" s="4"/>
      <c r="J469" s="14"/>
    </row>
    <row r="470" spans="2:10" ht="15" customHeight="1" x14ac:dyDescent="0.35">
      <c r="B470" s="12"/>
      <c r="C470" s="14"/>
      <c r="D470" s="4"/>
      <c r="E470" s="16"/>
      <c r="F470" s="20"/>
      <c r="G470" s="14"/>
      <c r="H470" s="14"/>
      <c r="I470" s="4"/>
      <c r="J470" s="14"/>
    </row>
    <row r="471" spans="2:10" ht="15" customHeight="1" x14ac:dyDescent="0.35">
      <c r="B471" s="12"/>
      <c r="C471" s="14"/>
      <c r="D471" s="4"/>
      <c r="E471" s="16"/>
      <c r="F471" s="20"/>
      <c r="G471" s="14"/>
      <c r="H471" s="14"/>
      <c r="I471" s="4"/>
      <c r="J471" s="14"/>
    </row>
    <row r="472" spans="2:10" ht="15" customHeight="1" x14ac:dyDescent="0.35">
      <c r="B472" s="12"/>
      <c r="C472" s="14"/>
      <c r="D472" s="4"/>
      <c r="E472" s="16"/>
      <c r="F472" s="20"/>
      <c r="G472" s="14"/>
      <c r="H472" s="14"/>
      <c r="I472" s="4"/>
      <c r="J472" s="14"/>
    </row>
    <row r="473" spans="2:10" ht="15" customHeight="1" x14ac:dyDescent="0.35">
      <c r="B473" s="12"/>
      <c r="C473" s="14"/>
      <c r="D473" s="4"/>
      <c r="E473" s="16"/>
      <c r="F473" s="20"/>
      <c r="G473" s="14"/>
      <c r="H473" s="14"/>
      <c r="I473" s="4"/>
      <c r="J473" s="14"/>
    </row>
    <row r="474" spans="2:10" ht="15" customHeight="1" x14ac:dyDescent="0.35">
      <c r="B474" s="12"/>
      <c r="C474" s="14"/>
      <c r="D474" s="4"/>
      <c r="E474" s="16"/>
      <c r="F474" s="20"/>
      <c r="G474" s="14"/>
      <c r="H474" s="14"/>
      <c r="I474" s="4"/>
      <c r="J474" s="14"/>
    </row>
    <row r="475" spans="2:10" ht="15" customHeight="1" x14ac:dyDescent="0.35">
      <c r="B475" s="12"/>
      <c r="C475" s="14"/>
      <c r="D475" s="4"/>
      <c r="E475" s="16"/>
      <c r="F475" s="20"/>
      <c r="G475" s="14"/>
      <c r="H475" s="14"/>
      <c r="I475" s="4"/>
      <c r="J475" s="14"/>
    </row>
    <row r="476" spans="2:10" ht="15" customHeight="1" x14ac:dyDescent="0.35">
      <c r="B476" s="12"/>
      <c r="C476" s="14"/>
      <c r="D476" s="4"/>
      <c r="E476" s="16"/>
      <c r="F476" s="20"/>
      <c r="G476" s="14"/>
      <c r="H476" s="14"/>
      <c r="I476" s="4"/>
      <c r="J476" s="14"/>
    </row>
    <row r="477" spans="2:10" ht="15" customHeight="1" x14ac:dyDescent="0.35">
      <c r="B477" s="12"/>
      <c r="C477" s="14"/>
      <c r="D477" s="4"/>
      <c r="E477" s="16"/>
      <c r="F477" s="20"/>
      <c r="G477" s="14"/>
      <c r="H477" s="14"/>
      <c r="I477" s="4"/>
      <c r="J477" s="14"/>
    </row>
    <row r="478" spans="2:10" ht="15" customHeight="1" x14ac:dyDescent="0.35">
      <c r="B478" s="12"/>
      <c r="C478" s="14"/>
      <c r="D478" s="4"/>
      <c r="E478" s="16"/>
      <c r="F478" s="20"/>
      <c r="G478" s="14"/>
      <c r="H478" s="14"/>
      <c r="I478" s="4"/>
      <c r="J478" s="14"/>
    </row>
    <row r="479" spans="2:10" ht="15" customHeight="1" x14ac:dyDescent="0.35">
      <c r="B479" s="12"/>
      <c r="C479" s="14"/>
      <c r="D479" s="4"/>
      <c r="E479" s="16"/>
      <c r="F479" s="20"/>
      <c r="G479" s="14"/>
      <c r="H479" s="14"/>
      <c r="I479" s="4"/>
      <c r="J479" s="14"/>
    </row>
    <row r="480" spans="2:10" ht="15" customHeight="1" x14ac:dyDescent="0.35">
      <c r="B480" s="12"/>
      <c r="C480" s="14"/>
      <c r="D480" s="4"/>
      <c r="E480" s="16"/>
      <c r="F480" s="20"/>
      <c r="G480" s="14"/>
      <c r="H480" s="14"/>
      <c r="I480" s="4"/>
      <c r="J480" s="14"/>
    </row>
    <row r="481" spans="2:10" ht="15" customHeight="1" x14ac:dyDescent="0.35">
      <c r="B481" s="12"/>
      <c r="C481" s="14"/>
      <c r="D481" s="4"/>
      <c r="E481" s="16"/>
      <c r="F481" s="20"/>
      <c r="G481" s="14"/>
      <c r="H481" s="14"/>
      <c r="I481" s="4"/>
      <c r="J481" s="14"/>
    </row>
    <row r="482" spans="2:10" ht="15" customHeight="1" x14ac:dyDescent="0.35">
      <c r="B482" s="12"/>
      <c r="C482" s="14"/>
      <c r="D482" s="4"/>
      <c r="E482" s="16"/>
      <c r="F482" s="20"/>
      <c r="G482" s="14"/>
      <c r="H482" s="14"/>
      <c r="I482" s="4"/>
      <c r="J482" s="14"/>
    </row>
    <row r="483" spans="2:10" ht="15" customHeight="1" x14ac:dyDescent="0.35">
      <c r="B483" s="12"/>
      <c r="C483" s="14"/>
      <c r="D483" s="4"/>
      <c r="E483" s="16"/>
      <c r="F483" s="20"/>
      <c r="G483" s="14"/>
      <c r="H483" s="14"/>
      <c r="I483" s="4"/>
      <c r="J483" s="14"/>
    </row>
    <row r="484" spans="2:10" ht="15" customHeight="1" x14ac:dyDescent="0.35">
      <c r="B484" s="12"/>
      <c r="C484" s="14"/>
      <c r="D484" s="4"/>
      <c r="E484" s="16"/>
      <c r="F484" s="20"/>
      <c r="G484" s="14"/>
      <c r="H484" s="14"/>
      <c r="I484" s="4"/>
      <c r="J484" s="14"/>
    </row>
    <row r="485" spans="2:10" ht="15" customHeight="1" x14ac:dyDescent="0.35">
      <c r="B485" s="12"/>
      <c r="C485" s="14"/>
      <c r="D485" s="4"/>
      <c r="E485" s="16"/>
      <c r="F485" s="20"/>
      <c r="G485" s="14"/>
      <c r="H485" s="14"/>
      <c r="I485" s="4"/>
      <c r="J485" s="14"/>
    </row>
    <row r="486" spans="2:10" ht="15" customHeight="1" x14ac:dyDescent="0.35">
      <c r="B486" s="12"/>
      <c r="C486" s="14"/>
      <c r="D486" s="4"/>
      <c r="E486" s="16"/>
      <c r="F486" s="20"/>
      <c r="G486" s="14"/>
      <c r="H486" s="14"/>
      <c r="I486" s="4"/>
      <c r="J486" s="14"/>
    </row>
    <row r="487" spans="2:10" ht="15" customHeight="1" x14ac:dyDescent="0.35">
      <c r="B487" s="12"/>
      <c r="C487" s="14"/>
      <c r="D487" s="4"/>
      <c r="E487" s="16"/>
      <c r="F487" s="20"/>
      <c r="G487" s="14"/>
      <c r="H487" s="14"/>
      <c r="I487" s="4"/>
      <c r="J487" s="14"/>
    </row>
    <row r="488" spans="2:10" ht="15" customHeight="1" x14ac:dyDescent="0.35">
      <c r="B488" s="12"/>
      <c r="C488" s="14"/>
      <c r="D488" s="4"/>
      <c r="E488" s="16"/>
      <c r="F488" s="20"/>
      <c r="G488" s="14"/>
      <c r="H488" s="14"/>
      <c r="I488" s="4"/>
      <c r="J488" s="14"/>
    </row>
    <row r="489" spans="2:10" ht="15" customHeight="1" x14ac:dyDescent="0.35">
      <c r="B489" s="12"/>
      <c r="C489" s="14"/>
      <c r="D489" s="4"/>
      <c r="E489" s="16"/>
      <c r="F489" s="20"/>
      <c r="G489" s="14"/>
      <c r="H489" s="14"/>
      <c r="I489" s="4"/>
      <c r="J489" s="14"/>
    </row>
    <row r="490" spans="2:10" ht="15" customHeight="1" x14ac:dyDescent="0.35">
      <c r="B490" s="12"/>
      <c r="C490" s="14"/>
      <c r="D490" s="4"/>
      <c r="E490" s="16"/>
      <c r="F490" s="20"/>
      <c r="G490" s="14"/>
      <c r="H490" s="14"/>
      <c r="I490" s="4"/>
      <c r="J490" s="14"/>
    </row>
    <row r="491" spans="2:10" ht="15" customHeight="1" x14ac:dyDescent="0.35">
      <c r="B491" s="12"/>
      <c r="C491" s="14"/>
      <c r="D491" s="4"/>
      <c r="E491" s="16"/>
      <c r="F491" s="20"/>
      <c r="G491" s="14"/>
      <c r="H491" s="14"/>
      <c r="I491" s="4"/>
      <c r="J491" s="14"/>
    </row>
    <row r="492" spans="2:10" ht="15" customHeight="1" x14ac:dyDescent="0.35">
      <c r="B492" s="12"/>
      <c r="C492" s="14"/>
      <c r="D492" s="4"/>
      <c r="E492" s="16"/>
      <c r="F492" s="20"/>
      <c r="G492" s="14"/>
      <c r="H492" s="14"/>
      <c r="I492" s="4"/>
      <c r="J492" s="14"/>
    </row>
    <row r="493" spans="2:10" ht="15" customHeight="1" x14ac:dyDescent="0.35">
      <c r="B493" s="12"/>
      <c r="C493" s="14"/>
      <c r="D493" s="4"/>
      <c r="E493" s="16"/>
      <c r="F493" s="20"/>
      <c r="G493" s="14"/>
      <c r="H493" s="14"/>
      <c r="I493" s="4"/>
      <c r="J493" s="14"/>
    </row>
    <row r="494" spans="2:10" ht="15" customHeight="1" x14ac:dyDescent="0.35">
      <c r="B494" s="12"/>
      <c r="C494" s="14"/>
      <c r="D494" s="4"/>
      <c r="E494" s="16"/>
      <c r="F494" s="20"/>
      <c r="G494" s="14"/>
      <c r="H494" s="14"/>
      <c r="I494" s="4"/>
      <c r="J494" s="14"/>
    </row>
    <row r="495" spans="2:10" ht="15" customHeight="1" x14ac:dyDescent="0.35">
      <c r="B495" s="12"/>
      <c r="C495" s="14"/>
      <c r="D495" s="4"/>
      <c r="E495" s="16"/>
      <c r="F495" s="20"/>
      <c r="G495" s="14"/>
      <c r="H495" s="14"/>
      <c r="I495" s="4"/>
      <c r="J495" s="14"/>
    </row>
    <row r="496" spans="2:10" ht="15" customHeight="1" x14ac:dyDescent="0.35">
      <c r="B496" s="12"/>
      <c r="C496" s="14"/>
      <c r="D496" s="4"/>
      <c r="E496" s="16"/>
      <c r="F496" s="20"/>
      <c r="G496" s="14"/>
      <c r="H496" s="14"/>
      <c r="I496" s="4"/>
      <c r="J496" s="14"/>
    </row>
    <row r="497" spans="2:10" ht="15" customHeight="1" x14ac:dyDescent="0.35">
      <c r="B497" s="12"/>
      <c r="C497" s="14"/>
      <c r="D497" s="4"/>
      <c r="E497" s="16"/>
      <c r="F497" s="20"/>
      <c r="G497" s="14"/>
      <c r="H497" s="14"/>
      <c r="I497" s="4"/>
      <c r="J497" s="14"/>
    </row>
    <row r="498" spans="2:10" ht="15" customHeight="1" x14ac:dyDescent="0.35">
      <c r="B498" s="12"/>
      <c r="C498" s="14"/>
      <c r="D498" s="4"/>
      <c r="E498" s="16"/>
      <c r="F498" s="20"/>
      <c r="G498" s="14"/>
      <c r="H498" s="14"/>
      <c r="I498" s="4"/>
      <c r="J498" s="14"/>
    </row>
    <row r="499" spans="2:10" ht="15" customHeight="1" x14ac:dyDescent="0.35">
      <c r="B499" s="12"/>
      <c r="C499" s="14"/>
      <c r="D499" s="4"/>
      <c r="E499" s="16"/>
      <c r="F499" s="20"/>
      <c r="G499" s="14"/>
      <c r="H499" s="14"/>
      <c r="I499" s="4"/>
      <c r="J499" s="14"/>
    </row>
    <row r="500" spans="2:10" ht="15" customHeight="1" x14ac:dyDescent="0.35">
      <c r="B500" s="12"/>
      <c r="C500" s="14"/>
      <c r="D500" s="4"/>
      <c r="E500" s="16"/>
      <c r="F500" s="20"/>
      <c r="G500" s="14"/>
      <c r="H500" s="14"/>
      <c r="I500" s="4"/>
      <c r="J500" s="14"/>
    </row>
    <row r="501" spans="2:10" ht="15" customHeight="1" x14ac:dyDescent="0.35">
      <c r="B501" s="12"/>
      <c r="C501" s="14"/>
      <c r="D501" s="4"/>
      <c r="E501" s="16"/>
      <c r="F501" s="20"/>
      <c r="G501" s="14"/>
      <c r="H501" s="14"/>
      <c r="I501" s="4"/>
      <c r="J501" s="14"/>
    </row>
    <row r="502" spans="2:10" ht="15" customHeight="1" x14ac:dyDescent="0.35">
      <c r="B502" s="12"/>
      <c r="C502" s="14"/>
      <c r="D502" s="4"/>
      <c r="E502" s="16"/>
      <c r="F502" s="20"/>
      <c r="G502" s="14"/>
      <c r="H502" s="14"/>
      <c r="I502" s="4"/>
      <c r="J502" s="14"/>
    </row>
    <row r="503" spans="2:10" ht="15" customHeight="1" x14ac:dyDescent="0.35">
      <c r="B503" s="12"/>
      <c r="C503" s="14"/>
      <c r="D503" s="4"/>
      <c r="E503" s="16"/>
      <c r="F503" s="20"/>
      <c r="G503" s="14"/>
      <c r="H503" s="14"/>
      <c r="I503" s="4"/>
      <c r="J503" s="14"/>
    </row>
    <row r="504" spans="2:10" ht="15" customHeight="1" x14ac:dyDescent="0.35">
      <c r="B504" s="12"/>
      <c r="C504" s="14"/>
      <c r="D504" s="4"/>
      <c r="E504" s="16"/>
      <c r="F504" s="20"/>
      <c r="G504" s="14"/>
      <c r="H504" s="14"/>
      <c r="I504" s="4"/>
      <c r="J504" s="14"/>
    </row>
    <row r="505" spans="2:10" ht="15" customHeight="1" x14ac:dyDescent="0.35">
      <c r="B505" s="12"/>
      <c r="C505" s="14"/>
      <c r="D505" s="4"/>
      <c r="E505" s="16"/>
      <c r="F505" s="20"/>
      <c r="G505" s="14"/>
      <c r="H505" s="14"/>
      <c r="I505" s="4"/>
      <c r="J505" s="14"/>
    </row>
    <row r="506" spans="2:10" ht="15" customHeight="1" x14ac:dyDescent="0.35">
      <c r="B506" s="12"/>
      <c r="C506" s="14"/>
      <c r="D506" s="4"/>
      <c r="E506" s="16"/>
      <c r="F506" s="20"/>
      <c r="G506" s="14"/>
      <c r="H506" s="14"/>
      <c r="I506" s="4"/>
      <c r="J506" s="14"/>
    </row>
    <row r="507" spans="2:10" ht="15" customHeight="1" x14ac:dyDescent="0.35">
      <c r="B507" s="12"/>
      <c r="C507" s="14"/>
      <c r="D507" s="4"/>
      <c r="E507" s="16"/>
      <c r="F507" s="20"/>
      <c r="G507" s="14"/>
      <c r="H507" s="14"/>
      <c r="I507" s="4"/>
      <c r="J507" s="14"/>
    </row>
    <row r="508" spans="2:10" ht="15" customHeight="1" x14ac:dyDescent="0.35">
      <c r="B508" s="12"/>
      <c r="C508" s="14"/>
      <c r="D508" s="4"/>
      <c r="E508" s="16"/>
      <c r="F508" s="20"/>
      <c r="G508" s="14"/>
      <c r="H508" s="14"/>
      <c r="I508" s="4"/>
      <c r="J508" s="14"/>
    </row>
    <row r="509" spans="2:10" ht="15" customHeight="1" x14ac:dyDescent="0.35">
      <c r="B509" s="12"/>
      <c r="C509" s="14"/>
      <c r="D509" s="4"/>
      <c r="E509" s="16"/>
      <c r="F509" s="20"/>
      <c r="G509" s="14"/>
      <c r="H509" s="14"/>
      <c r="I509" s="4"/>
      <c r="J509" s="14"/>
    </row>
    <row r="510" spans="2:10" ht="15" customHeight="1" x14ac:dyDescent="0.35">
      <c r="B510" s="12"/>
      <c r="C510" s="14"/>
      <c r="D510" s="4"/>
      <c r="E510" s="16"/>
      <c r="F510" s="20"/>
      <c r="G510" s="14"/>
      <c r="H510" s="14"/>
      <c r="I510" s="4"/>
      <c r="J510" s="14"/>
    </row>
    <row r="511" spans="2:10" ht="15" customHeight="1" x14ac:dyDescent="0.35">
      <c r="B511" s="12"/>
      <c r="C511" s="14"/>
      <c r="D511" s="4"/>
      <c r="E511" s="16"/>
      <c r="F511" s="20"/>
      <c r="G511" s="14"/>
      <c r="H511" s="14"/>
      <c r="I511" s="4"/>
      <c r="J511" s="14"/>
    </row>
    <row r="512" spans="2:10" ht="15" customHeight="1" x14ac:dyDescent="0.35">
      <c r="B512" s="12"/>
      <c r="C512" s="14"/>
      <c r="D512" s="4"/>
      <c r="E512" s="16"/>
      <c r="F512" s="20"/>
      <c r="G512" s="14"/>
      <c r="H512" s="14"/>
      <c r="I512" s="4"/>
      <c r="J512" s="14"/>
    </row>
    <row r="513" spans="2:10" ht="15" customHeight="1" x14ac:dyDescent="0.35">
      <c r="B513" s="12"/>
      <c r="C513" s="14"/>
      <c r="D513" s="4"/>
      <c r="E513" s="16"/>
      <c r="F513" s="20"/>
      <c r="G513" s="14"/>
      <c r="H513" s="14"/>
      <c r="I513" s="4"/>
      <c r="J513" s="14"/>
    </row>
    <row r="514" spans="2:10" ht="15" customHeight="1" x14ac:dyDescent="0.35">
      <c r="B514" s="12"/>
      <c r="C514" s="14"/>
      <c r="D514" s="4"/>
      <c r="E514" s="16"/>
      <c r="F514" s="20"/>
      <c r="G514" s="14"/>
      <c r="H514" s="14"/>
      <c r="I514" s="4"/>
      <c r="J514" s="14"/>
    </row>
    <row r="515" spans="2:10" ht="15" customHeight="1" x14ac:dyDescent="0.35">
      <c r="B515" s="12"/>
      <c r="C515" s="14"/>
      <c r="D515" s="4"/>
      <c r="E515" s="16"/>
      <c r="F515" s="20"/>
      <c r="G515" s="14"/>
      <c r="H515" s="14"/>
      <c r="I515" s="4"/>
      <c r="J515" s="14"/>
    </row>
    <row r="516" spans="2:10" ht="15" customHeight="1" x14ac:dyDescent="0.35">
      <c r="B516" s="12"/>
      <c r="C516" s="14"/>
      <c r="D516" s="4"/>
      <c r="E516" s="16"/>
      <c r="F516" s="20"/>
      <c r="G516" s="14"/>
      <c r="H516" s="14"/>
      <c r="I516" s="4"/>
      <c r="J516" s="14"/>
    </row>
    <row r="517" spans="2:10" ht="15" customHeight="1" x14ac:dyDescent="0.35">
      <c r="B517" s="12"/>
      <c r="C517" s="14"/>
      <c r="D517" s="4"/>
      <c r="E517" s="16"/>
      <c r="F517" s="20"/>
      <c r="G517" s="14"/>
      <c r="H517" s="14"/>
      <c r="I517" s="4"/>
      <c r="J517" s="14"/>
    </row>
    <row r="518" spans="2:10" ht="15" customHeight="1" x14ac:dyDescent="0.35">
      <c r="B518" s="12"/>
      <c r="C518" s="14"/>
      <c r="D518" s="4"/>
      <c r="E518" s="16"/>
      <c r="F518" s="20"/>
      <c r="G518" s="14"/>
      <c r="H518" s="14"/>
      <c r="I518" s="4"/>
      <c r="J518" s="14"/>
    </row>
    <row r="519" spans="2:10" ht="15" customHeight="1" x14ac:dyDescent="0.35">
      <c r="B519" s="12"/>
      <c r="C519" s="14"/>
      <c r="D519" s="4"/>
      <c r="E519" s="16"/>
      <c r="F519" s="20"/>
      <c r="G519" s="14"/>
      <c r="H519" s="14"/>
      <c r="I519" s="4"/>
      <c r="J519" s="14"/>
    </row>
    <row r="520" spans="2:10" ht="15" customHeight="1" x14ac:dyDescent="0.35">
      <c r="B520" s="12"/>
      <c r="C520" s="14"/>
      <c r="D520" s="4"/>
      <c r="E520" s="16"/>
      <c r="F520" s="20"/>
      <c r="G520" s="14"/>
      <c r="H520" s="14"/>
      <c r="I520" s="4"/>
      <c r="J520" s="14"/>
    </row>
    <row r="521" spans="2:10" ht="15" customHeight="1" x14ac:dyDescent="0.35">
      <c r="B521" s="12"/>
      <c r="C521" s="14"/>
      <c r="D521" s="4"/>
      <c r="E521" s="16"/>
      <c r="F521" s="20"/>
      <c r="G521" s="14"/>
      <c r="H521" s="14"/>
      <c r="I521" s="4"/>
      <c r="J521" s="14"/>
    </row>
    <row r="522" spans="2:10" ht="15" customHeight="1" x14ac:dyDescent="0.35">
      <c r="B522" s="12"/>
      <c r="C522" s="14"/>
      <c r="D522" s="4"/>
      <c r="E522" s="16"/>
      <c r="F522" s="20"/>
      <c r="G522" s="14"/>
      <c r="H522" s="14"/>
      <c r="I522" s="4"/>
      <c r="J522" s="14"/>
    </row>
    <row r="523" spans="2:10" ht="15" customHeight="1" x14ac:dyDescent="0.35">
      <c r="B523" s="12"/>
      <c r="C523" s="14"/>
      <c r="D523" s="4"/>
      <c r="E523" s="16"/>
      <c r="F523" s="20"/>
      <c r="G523" s="14"/>
      <c r="H523" s="14"/>
      <c r="I523" s="4"/>
      <c r="J523" s="14"/>
    </row>
    <row r="524" spans="2:10" ht="15" customHeight="1" x14ac:dyDescent="0.35">
      <c r="B524" s="12"/>
      <c r="C524" s="14"/>
      <c r="D524" s="4"/>
      <c r="E524" s="16"/>
      <c r="F524" s="20"/>
      <c r="G524" s="14"/>
      <c r="H524" s="14"/>
      <c r="I524" s="4"/>
      <c r="J524" s="14"/>
    </row>
    <row r="525" spans="2:10" ht="15" customHeight="1" x14ac:dyDescent="0.35">
      <c r="B525" s="12"/>
      <c r="C525" s="14"/>
      <c r="D525" s="4"/>
      <c r="E525" s="16"/>
      <c r="F525" s="20"/>
      <c r="G525" s="14"/>
      <c r="H525" s="14"/>
      <c r="I525" s="4"/>
      <c r="J525" s="14"/>
    </row>
    <row r="526" spans="2:10" ht="15" customHeight="1" x14ac:dyDescent="0.35">
      <c r="B526" s="12"/>
      <c r="C526" s="14"/>
      <c r="D526" s="4"/>
      <c r="E526" s="16"/>
      <c r="F526" s="20"/>
      <c r="G526" s="14"/>
      <c r="H526" s="14"/>
      <c r="I526" s="4"/>
      <c r="J526" s="14"/>
    </row>
    <row r="527" spans="2:10" ht="15" customHeight="1" x14ac:dyDescent="0.35">
      <c r="B527" s="12"/>
      <c r="C527" s="14"/>
      <c r="D527" s="4"/>
      <c r="E527" s="16"/>
      <c r="F527" s="20"/>
      <c r="G527" s="14"/>
      <c r="H527" s="14"/>
      <c r="I527" s="4"/>
      <c r="J527" s="14"/>
    </row>
    <row r="528" spans="2:10" ht="15" customHeight="1" x14ac:dyDescent="0.35">
      <c r="B528" s="12"/>
      <c r="C528" s="14"/>
      <c r="D528" s="4"/>
      <c r="E528" s="16"/>
      <c r="F528" s="20"/>
      <c r="G528" s="14"/>
      <c r="H528" s="14"/>
      <c r="I528" s="4"/>
      <c r="J528" s="14"/>
    </row>
    <row r="529" spans="2:10" ht="15" customHeight="1" x14ac:dyDescent="0.35">
      <c r="B529" s="12"/>
      <c r="C529" s="14"/>
      <c r="D529" s="4"/>
      <c r="E529" s="16"/>
      <c r="F529" s="20"/>
      <c r="G529" s="14"/>
      <c r="H529" s="14"/>
      <c r="I529" s="4"/>
      <c r="J529" s="14"/>
    </row>
    <row r="530" spans="2:10" ht="15" customHeight="1" x14ac:dyDescent="0.35">
      <c r="B530" s="12"/>
      <c r="C530" s="14"/>
      <c r="D530" s="4"/>
      <c r="E530" s="16"/>
      <c r="F530" s="20"/>
      <c r="G530" s="14"/>
      <c r="H530" s="14"/>
      <c r="I530" s="4"/>
      <c r="J530" s="14"/>
    </row>
    <row r="531" spans="2:10" ht="15" customHeight="1" x14ac:dyDescent="0.35">
      <c r="B531" s="12"/>
      <c r="C531" s="14"/>
      <c r="D531" s="4"/>
      <c r="E531" s="16"/>
      <c r="F531" s="20"/>
      <c r="G531" s="14"/>
      <c r="H531" s="14"/>
      <c r="I531" s="4"/>
      <c r="J531" s="14"/>
    </row>
    <row r="532" spans="2:10" ht="15" customHeight="1" x14ac:dyDescent="0.35">
      <c r="B532" s="12"/>
      <c r="C532" s="14"/>
      <c r="D532" s="4"/>
      <c r="E532" s="16"/>
      <c r="F532" s="20"/>
      <c r="G532" s="14"/>
      <c r="H532" s="14"/>
      <c r="I532" s="4"/>
      <c r="J532" s="14"/>
    </row>
    <row r="533" spans="2:10" ht="15" customHeight="1" x14ac:dyDescent="0.35">
      <c r="B533" s="12"/>
      <c r="C533" s="14"/>
      <c r="D533" s="4"/>
      <c r="E533" s="16"/>
      <c r="F533" s="20"/>
      <c r="G533" s="14"/>
      <c r="H533" s="14"/>
      <c r="I533" s="4"/>
      <c r="J533" s="14"/>
    </row>
    <row r="534" spans="2:10" ht="15" customHeight="1" x14ac:dyDescent="0.35">
      <c r="B534" s="12"/>
      <c r="C534" s="14"/>
      <c r="D534" s="4"/>
      <c r="E534" s="16"/>
      <c r="F534" s="20"/>
      <c r="G534" s="14"/>
      <c r="H534" s="14"/>
      <c r="I534" s="4"/>
      <c r="J534" s="14"/>
    </row>
    <row r="535" spans="2:10" ht="15" customHeight="1" x14ac:dyDescent="0.35">
      <c r="B535" s="12"/>
      <c r="C535" s="14"/>
      <c r="D535" s="4"/>
      <c r="E535" s="16"/>
      <c r="F535" s="20"/>
      <c r="G535" s="14"/>
      <c r="H535" s="14"/>
      <c r="I535" s="4"/>
      <c r="J535" s="14"/>
    </row>
    <row r="536" spans="2:10" ht="15" customHeight="1" x14ac:dyDescent="0.35">
      <c r="B536" s="12"/>
      <c r="C536" s="14"/>
      <c r="D536" s="4"/>
      <c r="E536" s="16"/>
      <c r="F536" s="20"/>
      <c r="G536" s="14"/>
      <c r="H536" s="14"/>
      <c r="I536" s="4"/>
      <c r="J536" s="14"/>
    </row>
    <row r="537" spans="2:10" ht="15" customHeight="1" x14ac:dyDescent="0.35">
      <c r="B537" s="12"/>
      <c r="C537" s="14"/>
      <c r="D537" s="4"/>
      <c r="E537" s="16"/>
      <c r="F537" s="20"/>
      <c r="G537" s="14"/>
      <c r="H537" s="14"/>
      <c r="I537" s="4"/>
      <c r="J537" s="14"/>
    </row>
    <row r="538" spans="2:10" ht="15" customHeight="1" x14ac:dyDescent="0.35">
      <c r="B538" s="12"/>
      <c r="C538" s="14"/>
      <c r="D538" s="4"/>
      <c r="E538" s="16"/>
      <c r="F538" s="20"/>
      <c r="G538" s="14"/>
      <c r="H538" s="14"/>
      <c r="I538" s="4"/>
      <c r="J538" s="14"/>
    </row>
    <row r="539" spans="2:10" ht="15" customHeight="1" x14ac:dyDescent="0.35">
      <c r="B539" s="12"/>
      <c r="C539" s="14"/>
      <c r="D539" s="4"/>
      <c r="E539" s="16"/>
      <c r="F539" s="20"/>
      <c r="G539" s="14"/>
      <c r="H539" s="14"/>
      <c r="I539" s="4"/>
      <c r="J539" s="14"/>
    </row>
    <row r="540" spans="2:10" ht="15" customHeight="1" x14ac:dyDescent="0.35">
      <c r="B540" s="12"/>
      <c r="C540" s="14"/>
      <c r="D540" s="4"/>
      <c r="E540" s="16"/>
      <c r="F540" s="20"/>
      <c r="G540" s="14"/>
      <c r="H540" s="14"/>
      <c r="I540" s="4"/>
      <c r="J540" s="14"/>
    </row>
    <row r="541" spans="2:10" ht="15" customHeight="1" x14ac:dyDescent="0.35">
      <c r="B541" s="12"/>
      <c r="C541" s="14"/>
      <c r="D541" s="4"/>
      <c r="E541" s="16"/>
      <c r="F541" s="20"/>
      <c r="G541" s="14"/>
      <c r="H541" s="14"/>
      <c r="I541" s="4"/>
      <c r="J541" s="14"/>
    </row>
    <row r="542" spans="2:10" ht="15" customHeight="1" x14ac:dyDescent="0.35">
      <c r="B542" s="12"/>
      <c r="C542" s="14"/>
      <c r="D542" s="4"/>
      <c r="E542" s="16"/>
      <c r="F542" s="20"/>
      <c r="G542" s="14"/>
      <c r="H542" s="14"/>
      <c r="I542" s="4"/>
      <c r="J542" s="14"/>
    </row>
    <row r="543" spans="2:10" ht="15" customHeight="1" x14ac:dyDescent="0.35">
      <c r="B543" s="12"/>
      <c r="C543" s="14"/>
      <c r="D543" s="4"/>
      <c r="E543" s="16"/>
      <c r="F543" s="20"/>
      <c r="G543" s="14"/>
      <c r="H543" s="14"/>
      <c r="I543" s="4"/>
      <c r="J543" s="14"/>
    </row>
    <row r="544" spans="2:10" ht="15" customHeight="1" x14ac:dyDescent="0.35">
      <c r="B544" s="12"/>
      <c r="C544" s="14"/>
      <c r="D544" s="4"/>
      <c r="E544" s="16"/>
      <c r="F544" s="20"/>
      <c r="G544" s="14"/>
      <c r="H544" s="14"/>
      <c r="I544" s="4"/>
      <c r="J544" s="14"/>
    </row>
    <row r="545" spans="1:12" ht="15" customHeight="1" x14ac:dyDescent="0.35">
      <c r="B545" s="12"/>
      <c r="C545" s="14"/>
      <c r="D545" s="4"/>
      <c r="E545" s="16"/>
      <c r="F545" s="20"/>
      <c r="G545" s="14"/>
      <c r="H545" s="14"/>
      <c r="I545" s="4"/>
      <c r="J545" s="14"/>
    </row>
    <row r="546" spans="1:12" ht="15" customHeight="1" x14ac:dyDescent="0.35">
      <c r="B546" s="12"/>
      <c r="C546" s="14"/>
      <c r="D546" s="4"/>
      <c r="E546" s="16"/>
      <c r="F546" s="20"/>
      <c r="G546" s="14"/>
      <c r="H546" s="14"/>
      <c r="I546" s="4"/>
      <c r="J546" s="14"/>
    </row>
    <row r="547" spans="1:12" ht="15" customHeight="1" x14ac:dyDescent="0.35">
      <c r="B547" s="12"/>
      <c r="C547" s="14"/>
      <c r="D547" s="4"/>
      <c r="E547" s="16"/>
      <c r="F547" s="20"/>
      <c r="G547" s="14"/>
      <c r="H547" s="14"/>
      <c r="I547" s="4"/>
      <c r="J547" s="14"/>
    </row>
    <row r="548" spans="1:12" ht="15" customHeight="1" x14ac:dyDescent="0.35">
      <c r="B548" s="12"/>
      <c r="C548" s="14"/>
      <c r="D548" s="4"/>
      <c r="E548" s="16"/>
      <c r="F548" s="20"/>
      <c r="G548" s="14"/>
      <c r="H548" s="14"/>
      <c r="I548" s="4"/>
      <c r="J548" s="14"/>
    </row>
    <row r="549" spans="1:12" ht="15" customHeight="1" x14ac:dyDescent="0.35">
      <c r="B549" s="12"/>
      <c r="C549" s="14"/>
      <c r="D549" s="4"/>
      <c r="E549" s="16"/>
      <c r="F549" s="20"/>
      <c r="G549" s="14"/>
      <c r="H549" s="14"/>
      <c r="I549" s="4"/>
      <c r="J549" s="14"/>
    </row>
    <row r="550" spans="1:12" ht="15" customHeight="1" x14ac:dyDescent="0.35">
      <c r="B550" s="12"/>
      <c r="C550" s="14"/>
      <c r="D550" s="4"/>
      <c r="E550" s="16"/>
      <c r="F550" s="20"/>
      <c r="G550" s="14"/>
      <c r="H550" s="14"/>
      <c r="I550" s="4"/>
      <c r="J550" s="14"/>
    </row>
    <row r="551" spans="1:12" ht="15" customHeight="1" x14ac:dyDescent="0.35">
      <c r="B551" s="12"/>
      <c r="C551" s="14"/>
      <c r="D551" s="4"/>
      <c r="E551" s="16"/>
      <c r="F551" s="20"/>
      <c r="G551" s="14"/>
      <c r="H551" s="14"/>
      <c r="I551" s="4"/>
      <c r="J551" s="14"/>
    </row>
    <row r="552" spans="1:12" ht="15" customHeight="1" x14ac:dyDescent="0.35">
      <c r="B552" s="12"/>
      <c r="C552" s="14"/>
      <c r="D552" s="4"/>
      <c r="E552" s="16"/>
      <c r="F552" s="20"/>
      <c r="G552" s="14"/>
      <c r="H552" s="14"/>
      <c r="I552" s="4"/>
      <c r="J552" s="14"/>
    </row>
    <row r="553" spans="1:12" ht="15" customHeight="1" x14ac:dyDescent="0.35">
      <c r="B553" s="12"/>
      <c r="C553" s="14"/>
      <c r="D553" s="4"/>
      <c r="E553" s="16"/>
      <c r="F553" s="20"/>
      <c r="G553" s="14"/>
      <c r="H553" s="14"/>
      <c r="I553" s="4"/>
      <c r="J553" s="14"/>
    </row>
    <row r="554" spans="1:12" ht="15" customHeight="1" x14ac:dyDescent="0.35">
      <c r="B554" s="12"/>
      <c r="C554" s="14"/>
      <c r="D554" s="4"/>
      <c r="E554" s="16"/>
      <c r="F554" s="20"/>
      <c r="G554" s="14"/>
      <c r="H554" s="14"/>
      <c r="I554" s="4"/>
      <c r="J554" s="14"/>
    </row>
    <row r="555" spans="1:12" ht="15" customHeight="1" x14ac:dyDescent="0.35">
      <c r="B555" s="12"/>
      <c r="C555" s="14"/>
      <c r="D555" s="4"/>
      <c r="E555" s="16"/>
      <c r="F555" s="20"/>
      <c r="G555" s="14"/>
      <c r="H555" s="14"/>
      <c r="I555" s="4"/>
      <c r="J555" s="14"/>
    </row>
    <row r="556" spans="1:12" ht="15" customHeight="1" x14ac:dyDescent="0.35">
      <c r="A556" s="4"/>
      <c r="B556" s="12"/>
      <c r="C556" s="14"/>
      <c r="D556" s="4"/>
      <c r="E556" s="16"/>
      <c r="F556" s="20"/>
      <c r="G556" s="14"/>
      <c r="H556" s="14"/>
      <c r="I556" s="4"/>
      <c r="J556" s="14"/>
      <c r="K556" s="4"/>
      <c r="L556" s="4"/>
    </row>
    <row r="557" spans="1:12" ht="15" customHeight="1" x14ac:dyDescent="0.35">
      <c r="B557" s="13"/>
      <c r="C557" s="15"/>
      <c r="D557" s="5"/>
      <c r="E557" s="17"/>
      <c r="F557" s="21"/>
      <c r="G557" s="15"/>
      <c r="H557" s="15"/>
      <c r="I557" s="5"/>
      <c r="J557" s="15"/>
    </row>
  </sheetData>
  <mergeCells count="41">
    <mergeCell ref="D186:I186"/>
    <mergeCell ref="D187:I187"/>
    <mergeCell ref="D167:I167"/>
    <mergeCell ref="D31:I31"/>
    <mergeCell ref="D32:I32"/>
    <mergeCell ref="D262:I262"/>
    <mergeCell ref="D257:I257"/>
    <mergeCell ref="D247:I247"/>
    <mergeCell ref="D233:I233"/>
    <mergeCell ref="D153:I153"/>
    <mergeCell ref="D162:I162"/>
    <mergeCell ref="D191:I191"/>
    <mergeCell ref="D199:I199"/>
    <mergeCell ref="D218:I218"/>
    <mergeCell ref="D209:I209"/>
    <mergeCell ref="D117:I117"/>
    <mergeCell ref="D118:I118"/>
    <mergeCell ref="D146:I146"/>
    <mergeCell ref="D139:I139"/>
    <mergeCell ref="D293:I293"/>
    <mergeCell ref="D278:I278"/>
    <mergeCell ref="D277:I277"/>
    <mergeCell ref="D273:I273"/>
    <mergeCell ref="D296:I296"/>
    <mergeCell ref="D284:I284"/>
    <mergeCell ref="D290:I290"/>
    <mergeCell ref="D281:I281"/>
    <mergeCell ref="D131:I131"/>
    <mergeCell ref="D130:I130"/>
    <mergeCell ref="D129:I129"/>
    <mergeCell ref="D102:I102"/>
    <mergeCell ref="D37:I37"/>
    <mergeCell ref="D64:I64"/>
    <mergeCell ref="D70:I70"/>
    <mergeCell ref="D76:I76"/>
    <mergeCell ref="D82:I82"/>
    <mergeCell ref="D36:I36"/>
    <mergeCell ref="D47:I47"/>
    <mergeCell ref="D54:I54"/>
    <mergeCell ref="D55:I55"/>
    <mergeCell ref="D58:I58"/>
  </mergeCells>
  <phoneticPr fontId="3" type="noConversion"/>
  <pageMargins left="0.75" right="0.75" top="0.75" bottom="0.5" header="0.5" footer="0.75"/>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fe2c56db-766c-4c36-b3e5-267db87031a2" xsi:nil="true"/>
    <lcf76f155ced4ddcb4097134ff3c332f xmlns="0cc523da-d425-4f99-a8e5-5c2e3b2a633d">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C69B9B56904BF949B5686BF4A38EDA2A" ma:contentTypeVersion="18" ma:contentTypeDescription="Crear nuevo documento." ma:contentTypeScope="" ma:versionID="ce64fcf8c612fba45971834635b357a2">
  <xsd:schema xmlns:xsd="http://www.w3.org/2001/XMLSchema" xmlns:xs="http://www.w3.org/2001/XMLSchema" xmlns:p="http://schemas.microsoft.com/office/2006/metadata/properties" xmlns:ns2="0cc523da-d425-4f99-a8e5-5c2e3b2a633d" xmlns:ns3="fe2c56db-766c-4c36-b3e5-267db87031a2" targetNamespace="http://schemas.microsoft.com/office/2006/metadata/properties" ma:root="true" ma:fieldsID="88200ffd2aa9acd56f0813d37853f238" ns2:_="" ns3:_="">
    <xsd:import namespace="0cc523da-d425-4f99-a8e5-5c2e3b2a633d"/>
    <xsd:import namespace="fe2c56db-766c-4c36-b3e5-267db87031a2"/>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lcf76f155ced4ddcb4097134ff3c332f" minOccurs="0"/>
                <xsd:element ref="ns3:TaxCatchAll" minOccurs="0"/>
                <xsd:element ref="ns2:MediaServiceDateTaken" minOccurs="0"/>
                <xsd:element ref="ns2:MediaLengthInSeconds" minOccurs="0"/>
                <xsd:element ref="ns3:SharedWithUsers" minOccurs="0"/>
                <xsd:element ref="ns3:SharedWithDetails" minOccurs="0"/>
                <xsd:element ref="ns2:MediaServiceObjectDetectorVersion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cc523da-d425-4f99-a8e5-5c2e3b2a633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9b152b31-2f70-47a2-955d-47e10eaa1681" ma:termSetId="09814cd3-568e-fe90-9814-8d621ff8fb84" ma:anchorId="fba54fb3-c3e1-fe81-a776-ca4b69148c4d" ma:open="true" ma:isKeyword="false">
      <xsd:complexType>
        <xsd:sequence>
          <xsd:element ref="pc:Terms" minOccurs="0" maxOccurs="1"/>
        </xsd:sequence>
      </xsd:complex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Location" ma:index="24" nillable="true" ma:displayName="Location" ma:description="" ma:indexed="true" ma:internalName="MediaServiceLocation"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e2c56db-766c-4c36-b3e5-267db87031a2"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61a09c49-242a-4d4c-82d1-3bbd2dc8038b}" ma:internalName="TaxCatchAll" ma:showField="CatchAllData" ma:web="fe2c56db-766c-4c36-b3e5-267db87031a2">
      <xsd:complexType>
        <xsd:complexContent>
          <xsd:extension base="dms:MultiChoiceLookup">
            <xsd:sequence>
              <xsd:element name="Value" type="dms:Lookup" maxOccurs="unbounded" minOccurs="0" nillable="true"/>
            </xsd:sequence>
          </xsd:extension>
        </xsd:complexContent>
      </xsd:complexType>
    </xsd:element>
    <xsd:element name="SharedWithUsers" ma:index="2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4DB0DDA-F3A6-450E-B563-CB36205708A5}">
  <ds:schemaRefs>
    <ds:schemaRef ds:uri="http://schemas.microsoft.com/office/2006/metadata/properties"/>
    <ds:schemaRef ds:uri="http://schemas.microsoft.com/office/infopath/2007/PartnerControls"/>
    <ds:schemaRef ds:uri="b218134c-4d02-46a6-9f1e-c879cc46fdaf"/>
    <ds:schemaRef ds:uri="fe2c56db-766c-4c36-b3e5-267db87031a2"/>
  </ds:schemaRefs>
</ds:datastoreItem>
</file>

<file path=customXml/itemProps2.xml><?xml version="1.0" encoding="utf-8"?>
<ds:datastoreItem xmlns:ds="http://schemas.openxmlformats.org/officeDocument/2006/customXml" ds:itemID="{3314A9CB-EC54-4A56-BD18-1A1120C0C24A}">
  <ds:schemaRefs>
    <ds:schemaRef ds:uri="http://schemas.microsoft.com/sharepoint/v3/contenttype/forms"/>
  </ds:schemaRefs>
</ds:datastoreItem>
</file>

<file path=customXml/itemProps3.xml><?xml version="1.0" encoding="utf-8"?>
<ds:datastoreItem xmlns:ds="http://schemas.openxmlformats.org/officeDocument/2006/customXml" ds:itemID="{60334360-A7FD-4AFA-839A-9898F685D17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Page1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tecnic03</dc:creator>
  <cp:keywords/>
  <dc:description/>
  <cp:lastModifiedBy>Marc Solano Reyes</cp:lastModifiedBy>
  <cp:revision/>
  <dcterms:created xsi:type="dcterms:W3CDTF">2024-06-27T13:37:26Z</dcterms:created>
  <dcterms:modified xsi:type="dcterms:W3CDTF">2024-09-30T09:59:23Z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0x01010400607F63CF1C99534796A57BAC73640E930098ED324AEC155A44A87DC7E913B2A855</vt:lpwstr>
  </property>
  <property fmtid="{D5CDD505-2E9C-101B-9397-08002B2CF9AE}" pid="3" name="MediaServiceImageTags">
    <vt:lpwstr/>
  </property>
</Properties>
</file>