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90" windowWidth="19395" windowHeight="10530"/>
  </bookViews>
  <sheets>
    <sheet name="Full 1" sheetId="1" r:id="rId1"/>
  </sheets>
  <calcPr calcId="145621"/>
</workbook>
</file>

<file path=xl/calcChain.xml><?xml version="1.0" encoding="utf-8"?>
<calcChain xmlns="http://schemas.openxmlformats.org/spreadsheetml/2006/main">
  <c r="M54" i="1" l="1"/>
  <c r="K137" i="1" l="1"/>
  <c r="J44" i="1"/>
  <c r="K41" i="1"/>
  <c r="K24" i="1"/>
  <c r="J27" i="1"/>
  <c r="K18" i="1"/>
  <c r="K145" i="1" l="1"/>
  <c r="J146" i="1"/>
  <c r="K114" i="1" l="1"/>
  <c r="K112" i="1"/>
  <c r="K7" i="1" l="1"/>
  <c r="K167" i="1"/>
  <c r="K164" i="1"/>
  <c r="K163" i="1"/>
  <c r="M163" i="1" s="1"/>
  <c r="K162" i="1"/>
  <c r="M162" i="1" s="1"/>
  <c r="K161" i="1"/>
  <c r="K160" i="1"/>
  <c r="K159" i="1"/>
  <c r="M159" i="1" s="1"/>
  <c r="M168" i="1" l="1"/>
  <c r="M167" i="1"/>
  <c r="M166" i="1"/>
  <c r="M165" i="1"/>
  <c r="M161" i="1"/>
  <c r="M160" i="1"/>
  <c r="M164" i="1"/>
  <c r="J120" i="1" l="1"/>
  <c r="K123" i="1"/>
  <c r="K121" i="1" s="1"/>
  <c r="K39" i="1"/>
  <c r="J40" i="1"/>
  <c r="K218" i="1"/>
  <c r="K216" i="1" s="1"/>
  <c r="M216" i="1" s="1"/>
  <c r="K215" i="1"/>
  <c r="K213" i="1" s="1"/>
  <c r="M213" i="1" s="1"/>
  <c r="J212" i="1"/>
  <c r="K212" i="1" s="1"/>
  <c r="K210" i="1" s="1"/>
  <c r="K209" i="1"/>
  <c r="K207" i="1" s="1"/>
  <c r="M207" i="1" s="1"/>
  <c r="K204" i="1"/>
  <c r="K202" i="1" s="1"/>
  <c r="M202" i="1" s="1"/>
  <c r="J201" i="1"/>
  <c r="K201" i="1" s="1"/>
  <c r="K199" i="1" s="1"/>
  <c r="M199" i="1" s="1"/>
  <c r="K10" i="1"/>
  <c r="M10" i="1" s="1"/>
  <c r="M210" i="1" l="1"/>
  <c r="M219" i="1" l="1"/>
  <c r="M206" i="1"/>
  <c r="M198" i="1"/>
  <c r="M205" i="1"/>
  <c r="J399" i="1"/>
  <c r="K399" i="1" s="1"/>
  <c r="K397" i="1" s="1"/>
  <c r="M397" i="1" s="1"/>
  <c r="J396" i="1"/>
  <c r="K396" i="1" s="1"/>
  <c r="K394" i="1" s="1"/>
  <c r="M394" i="1" s="1"/>
  <c r="J393" i="1"/>
  <c r="K393" i="1" s="1"/>
  <c r="K391" i="1" s="1"/>
  <c r="M391" i="1" s="1"/>
  <c r="K386" i="1"/>
  <c r="M386" i="1" s="1"/>
  <c r="K385" i="1"/>
  <c r="M385" i="1" s="1"/>
  <c r="K384" i="1"/>
  <c r="M384" i="1" s="1"/>
  <c r="J381" i="1"/>
  <c r="K381" i="1" s="1"/>
  <c r="K379" i="1" s="1"/>
  <c r="M379" i="1" s="1"/>
  <c r="J378" i="1"/>
  <c r="K378" i="1" s="1"/>
  <c r="K376" i="1" s="1"/>
  <c r="M376" i="1" s="1"/>
  <c r="J375" i="1"/>
  <c r="J374" i="1"/>
  <c r="J371" i="1"/>
  <c r="J370" i="1"/>
  <c r="J367" i="1"/>
  <c r="K367" i="1" s="1"/>
  <c r="K365" i="1" s="1"/>
  <c r="M365" i="1" s="1"/>
  <c r="K362" i="1"/>
  <c r="M362" i="1" s="1"/>
  <c r="K361" i="1"/>
  <c r="M361" i="1" s="1"/>
  <c r="K360" i="1"/>
  <c r="M360" i="1" s="1"/>
  <c r="J357" i="1"/>
  <c r="K357" i="1" s="1"/>
  <c r="K355" i="1" s="1"/>
  <c r="M355" i="1" s="1"/>
  <c r="J354" i="1"/>
  <c r="J353" i="1"/>
  <c r="J352" i="1"/>
  <c r="J351" i="1"/>
  <c r="J350" i="1"/>
  <c r="J349" i="1"/>
  <c r="J344" i="1"/>
  <c r="K344" i="1" s="1"/>
  <c r="K342" i="1" s="1"/>
  <c r="M342" i="1" s="1"/>
  <c r="J341" i="1"/>
  <c r="K341" i="1" s="1"/>
  <c r="K339" i="1" s="1"/>
  <c r="M339" i="1" s="1"/>
  <c r="J338" i="1"/>
  <c r="K338" i="1" s="1"/>
  <c r="K336" i="1" s="1"/>
  <c r="M336" i="1" s="1"/>
  <c r="J335" i="1"/>
  <c r="K335" i="1" s="1"/>
  <c r="K333" i="1" s="1"/>
  <c r="M333" i="1" s="1"/>
  <c r="J332" i="1"/>
  <c r="K332" i="1" s="1"/>
  <c r="K330" i="1" s="1"/>
  <c r="M330" i="1" s="1"/>
  <c r="J329" i="1"/>
  <c r="K329" i="1" s="1"/>
  <c r="K327" i="1" s="1"/>
  <c r="M327" i="1" s="1"/>
  <c r="J326" i="1"/>
  <c r="J325" i="1"/>
  <c r="J324" i="1"/>
  <c r="J321" i="1"/>
  <c r="K321" i="1" s="1"/>
  <c r="K319" i="1" s="1"/>
  <c r="M319" i="1" s="1"/>
  <c r="J318" i="1"/>
  <c r="K318" i="1" s="1"/>
  <c r="K316" i="1" s="1"/>
  <c r="M316" i="1" s="1"/>
  <c r="J315" i="1"/>
  <c r="K315" i="1" s="1"/>
  <c r="K313" i="1" s="1"/>
  <c r="M313" i="1" s="1"/>
  <c r="J312" i="1"/>
  <c r="K312" i="1" s="1"/>
  <c r="K310" i="1" s="1"/>
  <c r="M310" i="1" s="1"/>
  <c r="J309" i="1"/>
  <c r="J308" i="1"/>
  <c r="J307" i="1"/>
  <c r="J302" i="1"/>
  <c r="K302" i="1" s="1"/>
  <c r="K300" i="1" s="1"/>
  <c r="M300" i="1" s="1"/>
  <c r="J299" i="1"/>
  <c r="K299" i="1" s="1"/>
  <c r="K297" i="1" s="1"/>
  <c r="M297" i="1" s="1"/>
  <c r="J296" i="1"/>
  <c r="K296" i="1" s="1"/>
  <c r="K294" i="1" s="1"/>
  <c r="M294" i="1" s="1"/>
  <c r="J293" i="1"/>
  <c r="K293" i="1" s="1"/>
  <c r="K291" i="1" s="1"/>
  <c r="M291" i="1" s="1"/>
  <c r="J290" i="1"/>
  <c r="K290" i="1" s="1"/>
  <c r="K288" i="1" s="1"/>
  <c r="M288" i="1" s="1"/>
  <c r="J287" i="1"/>
  <c r="K287" i="1" s="1"/>
  <c r="K285" i="1" s="1"/>
  <c r="M285" i="1" s="1"/>
  <c r="J284" i="1"/>
  <c r="K284" i="1" s="1"/>
  <c r="K282" i="1" s="1"/>
  <c r="M282" i="1" s="1"/>
  <c r="J281" i="1"/>
  <c r="K281" i="1" s="1"/>
  <c r="K279" i="1" s="1"/>
  <c r="M279" i="1" s="1"/>
  <c r="J278" i="1"/>
  <c r="K278" i="1" s="1"/>
  <c r="K276" i="1" s="1"/>
  <c r="M276" i="1" s="1"/>
  <c r="J275" i="1"/>
  <c r="K275" i="1" s="1"/>
  <c r="K273" i="1" s="1"/>
  <c r="M273" i="1" s="1"/>
  <c r="J272" i="1"/>
  <c r="K272" i="1" s="1"/>
  <c r="K270" i="1" s="1"/>
  <c r="M270" i="1" s="1"/>
  <c r="J269" i="1"/>
  <c r="K269" i="1" s="1"/>
  <c r="K267" i="1" s="1"/>
  <c r="M267" i="1" s="1"/>
  <c r="J266" i="1"/>
  <c r="K266" i="1" s="1"/>
  <c r="K264" i="1" s="1"/>
  <c r="M264" i="1" s="1"/>
  <c r="J263" i="1"/>
  <c r="K263" i="1" s="1"/>
  <c r="K261" i="1" s="1"/>
  <c r="M261" i="1" s="1"/>
  <c r="J260" i="1"/>
  <c r="K260" i="1" s="1"/>
  <c r="K258" i="1" s="1"/>
  <c r="M258" i="1" s="1"/>
  <c r="J257" i="1"/>
  <c r="K257" i="1" s="1"/>
  <c r="K255" i="1" s="1"/>
  <c r="M255" i="1" s="1"/>
  <c r="J254" i="1"/>
  <c r="K254" i="1" s="1"/>
  <c r="K252" i="1" s="1"/>
  <c r="M252" i="1" s="1"/>
  <c r="J251" i="1"/>
  <c r="K251" i="1" s="1"/>
  <c r="K249" i="1" s="1"/>
  <c r="M249" i="1" s="1"/>
  <c r="J248" i="1"/>
  <c r="K248" i="1" s="1"/>
  <c r="K246" i="1" s="1"/>
  <c r="M246" i="1" s="1"/>
  <c r="K245" i="1"/>
  <c r="M245" i="1" s="1"/>
  <c r="K242" i="1"/>
  <c r="M242" i="1" s="1"/>
  <c r="K241" i="1"/>
  <c r="M241" i="1" s="1"/>
  <c r="K240" i="1"/>
  <c r="M240" i="1" s="1"/>
  <c r="J239" i="1"/>
  <c r="J238" i="1"/>
  <c r="J235" i="1"/>
  <c r="J234" i="1"/>
  <c r="J233" i="1"/>
  <c r="K226" i="1"/>
  <c r="M226" i="1" s="1"/>
  <c r="K225" i="1"/>
  <c r="M225" i="1" s="1"/>
  <c r="K224" i="1"/>
  <c r="M224" i="1" s="1"/>
  <c r="K371" i="1" l="1"/>
  <c r="K368" i="1" s="1"/>
  <c r="M368" i="1" s="1"/>
  <c r="K375" i="1"/>
  <c r="K372" i="1" s="1"/>
  <c r="M372" i="1" s="1"/>
  <c r="K239" i="1"/>
  <c r="K236" i="1" s="1"/>
  <c r="M236" i="1" s="1"/>
  <c r="K235" i="1"/>
  <c r="K231" i="1" s="1"/>
  <c r="M231" i="1" s="1"/>
  <c r="K326" i="1"/>
  <c r="K322" i="1" s="1"/>
  <c r="M322" i="1" s="1"/>
  <c r="K309" i="1"/>
  <c r="K305" i="1" s="1"/>
  <c r="M305" i="1" s="1"/>
  <c r="K354" i="1"/>
  <c r="K347" i="1" s="1"/>
  <c r="M347" i="1" s="1"/>
  <c r="M400" i="1"/>
  <c r="M244" i="1"/>
  <c r="K78" i="1"/>
  <c r="K76" i="1" s="1"/>
  <c r="J66" i="1"/>
  <c r="M382" i="1" l="1"/>
  <c r="M230" i="1"/>
  <c r="M345" i="1"/>
  <c r="M358" i="1"/>
  <c r="M346" i="1"/>
  <c r="M390" i="1"/>
  <c r="M303" i="1"/>
  <c r="M389" i="1"/>
  <c r="M401" i="1"/>
  <c r="M223" i="1"/>
  <c r="M227" i="1"/>
  <c r="M359" i="1"/>
  <c r="M363" i="1"/>
  <c r="M387" i="1"/>
  <c r="M383" i="1"/>
  <c r="J92" i="1"/>
  <c r="J93" i="1"/>
  <c r="M364" i="1" l="1"/>
  <c r="K92" i="1"/>
  <c r="M304" i="1"/>
  <c r="M243" i="1"/>
  <c r="M222" i="1"/>
  <c r="M228" i="1"/>
  <c r="J20" i="1"/>
  <c r="M388" i="1" l="1"/>
  <c r="M229" i="1"/>
  <c r="J190" i="1"/>
  <c r="K190" i="1" s="1"/>
  <c r="K188" i="1" s="1"/>
  <c r="M188" i="1" s="1"/>
  <c r="J187" i="1"/>
  <c r="K187" i="1" s="1"/>
  <c r="K185" i="1" s="1"/>
  <c r="M185" i="1" s="1"/>
  <c r="J184" i="1"/>
  <c r="K184" i="1" s="1"/>
  <c r="K182" i="1" s="1"/>
  <c r="M182" i="1" s="1"/>
  <c r="J181" i="1"/>
  <c r="K181" i="1" s="1"/>
  <c r="K179" i="1" s="1"/>
  <c r="M179" i="1" s="1"/>
  <c r="J177" i="1"/>
  <c r="K177" i="1" s="1"/>
  <c r="K175" i="1" s="1"/>
  <c r="M175" i="1" s="1"/>
  <c r="J174" i="1"/>
  <c r="K174" i="1" s="1"/>
  <c r="K172" i="1" s="1"/>
  <c r="M172" i="1" s="1"/>
  <c r="J171" i="1"/>
  <c r="K171" i="1" s="1"/>
  <c r="K169" i="1" s="1"/>
  <c r="M169" i="1" s="1"/>
  <c r="M402" i="1" l="1"/>
  <c r="J155" i="1"/>
  <c r="K155" i="1" s="1"/>
  <c r="J138" i="1"/>
  <c r="J139" i="1"/>
  <c r="J137" i="1"/>
  <c r="J132" i="1"/>
  <c r="K135" i="1" l="1"/>
  <c r="J117" i="1"/>
  <c r="J116" i="1"/>
  <c r="J115" i="1"/>
  <c r="J119" i="1"/>
  <c r="J118" i="1"/>
  <c r="J114" i="1"/>
  <c r="J193" i="1"/>
  <c r="K191" i="1" s="1"/>
  <c r="M191" i="1" s="1"/>
  <c r="J23" i="1"/>
  <c r="K23" i="1" s="1"/>
  <c r="K21" i="1" s="1"/>
  <c r="J19" i="1"/>
  <c r="J18" i="1"/>
  <c r="J102" i="1"/>
  <c r="J107" i="1"/>
  <c r="J106" i="1"/>
  <c r="J81" i="1"/>
  <c r="K81" i="1" s="1"/>
  <c r="K79" i="1" s="1"/>
  <c r="J84" i="1"/>
  <c r="K84" i="1" s="1"/>
  <c r="K82" i="1" s="1"/>
  <c r="J50" i="1"/>
  <c r="K50" i="1" s="1"/>
  <c r="K48" i="1" s="1"/>
  <c r="J53" i="1"/>
  <c r="K53" i="1" s="1"/>
  <c r="K51" i="1" s="1"/>
  <c r="K13" i="1"/>
  <c r="J30" i="1"/>
  <c r="K30" i="1" s="1"/>
  <c r="K28" i="1" s="1"/>
  <c r="J33" i="1"/>
  <c r="K33" i="1" s="1"/>
  <c r="K31" i="1" s="1"/>
  <c r="J36" i="1"/>
  <c r="K36" i="1" s="1"/>
  <c r="K34" i="1" s="1"/>
  <c r="K37" i="1"/>
  <c r="J43" i="1"/>
  <c r="K43" i="1" s="1"/>
  <c r="J47" i="1"/>
  <c r="K47" i="1" s="1"/>
  <c r="K45" i="1" s="1"/>
  <c r="J56" i="1"/>
  <c r="K56" i="1" s="1"/>
  <c r="K54" i="1" s="1"/>
  <c r="J39" i="1"/>
  <c r="K410" i="1"/>
  <c r="K409" i="1"/>
  <c r="K408" i="1"/>
  <c r="K407" i="1"/>
  <c r="K404" i="1"/>
  <c r="J196" i="1"/>
  <c r="K196" i="1" s="1"/>
  <c r="K194" i="1" s="1"/>
  <c r="K153" i="1"/>
  <c r="J152" i="1"/>
  <c r="K152" i="1" s="1"/>
  <c r="K150" i="1" s="1"/>
  <c r="J145" i="1"/>
  <c r="K143" i="1" s="1"/>
  <c r="J142" i="1"/>
  <c r="K142" i="1" s="1"/>
  <c r="K140" i="1" s="1"/>
  <c r="J131" i="1"/>
  <c r="J130" i="1"/>
  <c r="J129" i="1"/>
  <c r="J111" i="1"/>
  <c r="K111" i="1" s="1"/>
  <c r="K109" i="1" s="1"/>
  <c r="J108" i="1"/>
  <c r="J103" i="1"/>
  <c r="J99" i="1"/>
  <c r="K99" i="1" s="1"/>
  <c r="K97" i="1" s="1"/>
  <c r="J96" i="1"/>
  <c r="K96" i="1" s="1"/>
  <c r="J89" i="1"/>
  <c r="K89" i="1" s="1"/>
  <c r="K87" i="1" s="1"/>
  <c r="J75" i="1"/>
  <c r="K75" i="1" s="1"/>
  <c r="K73" i="1" s="1"/>
  <c r="J69" i="1"/>
  <c r="K69" i="1" s="1"/>
  <c r="K67" i="1" s="1"/>
  <c r="J65" i="1"/>
  <c r="J64" i="1"/>
  <c r="J61" i="1"/>
  <c r="K61" i="1" s="1"/>
  <c r="K59" i="1" s="1"/>
  <c r="M112" i="1" l="1"/>
  <c r="K129" i="1"/>
  <c r="K127" i="1" s="1"/>
  <c r="K16" i="1"/>
  <c r="M16" i="1" s="1"/>
  <c r="K64" i="1"/>
  <c r="K62" i="1" s="1"/>
  <c r="M62" i="1" s="1"/>
  <c r="K106" i="1"/>
  <c r="K104" i="1" s="1"/>
  <c r="M104" i="1" s="1"/>
  <c r="K102" i="1"/>
  <c r="K100" i="1" s="1"/>
  <c r="M100" i="1" s="1"/>
  <c r="M82" i="1"/>
  <c r="M404" i="1"/>
  <c r="M405" i="1" s="1"/>
  <c r="M408" i="1"/>
  <c r="M410" i="1"/>
  <c r="M67" i="1"/>
  <c r="M21" i="1"/>
  <c r="K26" i="1"/>
  <c r="M140" i="1"/>
  <c r="M31" i="1"/>
  <c r="K94" i="1"/>
  <c r="M94" i="1" s="1"/>
  <c r="M97" i="1"/>
  <c r="M48" i="1"/>
  <c r="M34" i="1"/>
  <c r="M407" i="1"/>
  <c r="M409" i="1"/>
  <c r="M45" i="1"/>
  <c r="K90" i="1"/>
  <c r="M90" i="1" s="1"/>
  <c r="M109" i="1"/>
  <c r="M194" i="1"/>
  <c r="M37" i="1"/>
  <c r="M28" i="1"/>
  <c r="M51" i="1"/>
  <c r="M73" i="1"/>
  <c r="K44" i="1"/>
  <c r="M13" i="1"/>
  <c r="M135" i="1"/>
  <c r="M150" i="1"/>
  <c r="M59" i="1"/>
  <c r="M87" i="1"/>
  <c r="M143" i="1"/>
  <c r="M153" i="1"/>
  <c r="M79" i="1"/>
  <c r="M41" i="1" l="1"/>
  <c r="M24" i="1"/>
  <c r="M127" i="1"/>
  <c r="M121" i="1"/>
  <c r="M403" i="1"/>
  <c r="M58" i="1"/>
  <c r="M197" i="1"/>
  <c r="M133" i="1" l="1"/>
  <c r="M70" i="1"/>
  <c r="M157" i="1"/>
  <c r="M411" i="1"/>
  <c r="M406" i="1"/>
  <c r="M147" i="1"/>
  <c r="M134" i="1"/>
  <c r="M156" i="1"/>
  <c r="M149" i="1"/>
  <c r="M86" i="1" l="1"/>
  <c r="M221" i="1" l="1"/>
  <c r="M76" i="1" l="1"/>
  <c r="M72" i="1" s="1"/>
  <c r="M85" i="1" l="1"/>
  <c r="M71" i="1" l="1"/>
  <c r="M148" i="1"/>
  <c r="M7" i="1"/>
  <c r="M57" i="1" s="1"/>
  <c r="M6" i="1" l="1"/>
  <c r="M220" i="1"/>
  <c r="M412" i="1" s="1"/>
  <c r="M5" i="1" l="1"/>
  <c r="M4" i="1"/>
</calcChain>
</file>

<file path=xl/sharedStrings.xml><?xml version="1.0" encoding="utf-8"?>
<sst xmlns="http://schemas.openxmlformats.org/spreadsheetml/2006/main" count="1296" uniqueCount="381">
  <si>
    <t>Obra:</t>
  </si>
  <si>
    <t>Pressupost</t>
  </si>
  <si>
    <t>% C.I.</t>
  </si>
  <si>
    <t>Codi</t>
  </si>
  <si>
    <t>Tipus</t>
  </si>
  <si>
    <t>U</t>
  </si>
  <si>
    <t>Resum</t>
  </si>
  <si>
    <t>Quantitat</t>
  </si>
  <si>
    <t>Preu (€)</t>
  </si>
  <si>
    <t>Import (€)</t>
  </si>
  <si>
    <t>19015 PEA PRESS R05</t>
  </si>
  <si>
    <t>Capítol</t>
  </si>
  <si>
    <t>01</t>
  </si>
  <si>
    <t>OBRA CIVIL</t>
  </si>
  <si>
    <t>01.01</t>
  </si>
  <si>
    <t>ENDERROCS i ACONDICIONAMENT</t>
  </si>
  <si>
    <t>DEH060</t>
  </si>
  <si>
    <t>Partida</t>
  </si>
  <si>
    <t>m²</t>
  </si>
  <si>
    <t>Uts.</t>
  </si>
  <si>
    <t>Llargada</t>
  </si>
  <si>
    <t>Amplada</t>
  </si>
  <si>
    <t>Alçada</t>
  </si>
  <si>
    <t>Parcial</t>
  </si>
  <si>
    <t>Subtotal</t>
  </si>
  <si>
    <t>DEH020</t>
  </si>
  <si>
    <t>DRF011</t>
  </si>
  <si>
    <t>Eliminació d'esquerdejat de calç i ciment, aplicat sobre parament horitzontal interior de més de 3 m d'altura, amb mitjans manuals, sense deteriorar la superfície suport, que quedarà al descobert i preparada per al seu posterior revestiment, i càrrega manual sobre camió o contenidor.</t>
  </si>
  <si>
    <t>DRA010</t>
  </si>
  <si>
    <t>Demolició de revestiments dels paraments verticals existents (aplacats, enrajolats, enguixats, empapaperats o pintats), amb mitjans manuals i càrrega manual sobre camió o contenidor.</t>
  </si>
  <si>
    <t>Perímetre</t>
  </si>
  <si>
    <t>DPT020</t>
  </si>
  <si>
    <t>Demolició de partició interior de fàbrica revestida, amb mitjans manuals, sense afectar a l'estabilitat dels elements constructius contigus, i càrrega manual sobre camió o contenidor.</t>
  </si>
  <si>
    <t>Accés</t>
  </si>
  <si>
    <t>DLP220</t>
  </si>
  <si>
    <t>Desmuntatge de fulla de porta interior de fusteria de fusta, amb mitjans manuals i càrrega manual sobre camió o contenidor.</t>
  </si>
  <si>
    <t>Portes</t>
  </si>
  <si>
    <t>DIE010</t>
  </si>
  <si>
    <t>Desmuntatge i arrancada d'instal·lacions existents, inclòs equipaments, sanitaris, accessoris, elements de distribucions, fixacions, conductes i elements terminalsde caixa de protecció i mesura, amb mitjans manuals, i càrrega manual sobre camió o contenidor.</t>
  </si>
  <si>
    <t>Instal·lacions</t>
  </si>
  <si>
    <t>DSM010</t>
  </si>
  <si>
    <t>Desmuntatge i retirada d'elements de mobiliari i equipaments, amb mitjans manuals, sense afectar a l'estabilitat dels elements constructius als quals pugui estar subjecte, i càrrega manual sobre camió o contenidor.</t>
  </si>
  <si>
    <t>ADE040</t>
  </si>
  <si>
    <t>m³</t>
  </si>
  <si>
    <t>Excavació de rases i pous sota solera de formigó, prèviament demolida, de 1,0 m de profunditat màxima, en qualsevol tipus de terreny, amb mitjans manuals, retirada dels materials excavats i càrrega a camió o contenidor, sense incloure transport a l'abocador autoritzat.</t>
  </si>
  <si>
    <t>ADR010</t>
  </si>
  <si>
    <t>Rebliments de rases per instal·lacions, amb terra de la pròpia excavació, i compactació al 100% del Proctor Modificat amb picó vibrant de guiat manual.</t>
  </si>
  <si>
    <t>GRA020</t>
  </si>
  <si>
    <t>Transport amb camió de mescla sense classificar de residus inerts produïts en obres de construcció i/o demolició, a abocador específic, instal·lació de tractament de residus de construcció i demolició externa a l'obra o centre de valorització o eliminació de residus, situat a 10 km de distància.</t>
  </si>
  <si>
    <t>Residus</t>
  </si>
  <si>
    <t>GRB020</t>
  </si>
  <si>
    <t>Cànon d'abocament per lliurament de mescla sense classificar de residus inerts produïts a obres de construcció i/o demolició, en abocador específic, instal·lació de tractament de residus de construcció i demolició externa a l'obra o centre de valorització o eliminació de residus.</t>
  </si>
  <si>
    <t>HYA010</t>
  </si>
  <si>
    <t>Repercussió per m² de superfície construïda d'obra, d'ajudes de qualsevol treball de ram de paleta, necessàries per a la correcta execució de l'instal·lació de fontaneria formada per: connexió de servei, tub d'alimentació, bateria de comptadors, grup de pressió, dipòsit, muntants, instal·lació interior, qualsevol altre element component de l'instal·lació, accessoris i peces especials, amb un grau de complexitat mig, en edifici d'altres utilitats, inclosa p/p d'elements comuns. Inclús material auxiliar per a la correcta execució dels treballs.</t>
  </si>
  <si>
    <t>Local comercial</t>
  </si>
  <si>
    <t>u</t>
  </si>
  <si>
    <t>Pati</t>
  </si>
  <si>
    <t>EMV010</t>
  </si>
  <si>
    <t>Reparació de biga existent. Inclús talls, entalles per al seu correcte acoblament, anivellació i col·locació dels elements de lligat i reforç.</t>
  </si>
  <si>
    <t>01.02</t>
  </si>
  <si>
    <t>TANCAMENTS I DIVISÒRIES</t>
  </si>
  <si>
    <t>REARQ</t>
  </si>
  <si>
    <t>Arquetes</t>
  </si>
  <si>
    <t>FBY010</t>
  </si>
  <si>
    <t>Envà múltiple (12,5+48+12,5)/400 (48) LM - (4 hidrofugat), amb plaques de guix laminat, sobre banda acústica, format per una estructura simple, amb disposició normal "N" dels muntants; aïllament acústic mitjançant panell semirígid de llana mineral, espessor 45 mm, en l'ànima; 98 mm de gruix total.</t>
  </si>
  <si>
    <t>Bany</t>
  </si>
  <si>
    <t>Recrescuts</t>
  </si>
  <si>
    <t>m</t>
  </si>
  <si>
    <t>01.03</t>
  </si>
  <si>
    <t>REVESTIMENTS</t>
  </si>
  <si>
    <t>01.03.01</t>
  </si>
  <si>
    <t>PAVIMENTS</t>
  </si>
  <si>
    <t>ANS010</t>
  </si>
  <si>
    <t>Solera</t>
  </si>
  <si>
    <t>RSA020</t>
  </si>
  <si>
    <t>Capa fina de pasta anivelladora de terres CT - C20 - F6 segons UNE-EN 13813, de 2 mm d'espessor, aplicada manualment, per a la regularització i anivellació de la superfície suport interior de formigó o morter, prèvia aplicació d'emprimació de resines sintètiques modificades, que actua com a pont d'unió (sense incloure la preparació del suport), preparada per rebre paviment ceràmic, de suro, de fusta, laminatge, flexible o tèxtil (no inclòs en aquest preu).</t>
  </si>
  <si>
    <t>01.03.02</t>
  </si>
  <si>
    <t>VERTICALS</t>
  </si>
  <si>
    <t>RSD020</t>
  </si>
  <si>
    <t>Entornpeu de formigó polímer, de 70x7 mm, acabat brillant, rebut amb adhesiu de ciment flexible i de gran adherència, C2 S2. Rejuntat amb massilla de poliuretà impermeable, deixant una separació de 5 mm.</t>
  </si>
  <si>
    <t>Entrada</t>
  </si>
  <si>
    <t>RAG011</t>
  </si>
  <si>
    <t>RPG010</t>
  </si>
  <si>
    <t>Guarnit de guix de construcció B1 reglejat, sobre parament vertical, de més de 3 m d'altura, armat i reforçat amb malla antiàlcalis inclús en els canvis de material, amb cantoneres.</t>
  </si>
  <si>
    <t>RIP030c</t>
  </si>
  <si>
    <t>RME030</t>
  </si>
  <si>
    <t>F1</t>
  </si>
  <si>
    <t>F2</t>
  </si>
  <si>
    <t>F3</t>
  </si>
  <si>
    <t>F4</t>
  </si>
  <si>
    <t>01.03.03</t>
  </si>
  <si>
    <t>SOSTRES</t>
  </si>
  <si>
    <t>RIP030</t>
  </si>
  <si>
    <t>RIP030b</t>
  </si>
  <si>
    <t>Aplicació manual de dues mans de pintura plàstica color blanc, acabat mat, textura llisa, la primera mà diluïda amb un 20% d'aigua i la següent sense diluir, (rendiment: 0,1 l/m² cada mà); prèvia aplicació d'una mà d'emprimació a base de copolímers acrílics en suspensió aquosa, sobre parament interior de guix o escaiola, horitzontal, fins a 3 m d'altura.</t>
  </si>
  <si>
    <t>01.04</t>
  </si>
  <si>
    <t>TANCAMENTS I DIVISÒRIES PRACTICABLES</t>
  </si>
  <si>
    <t>01.05</t>
  </si>
  <si>
    <t>EQUIPAMENTS i MOBILIARI</t>
  </si>
  <si>
    <t>RVE010</t>
  </si>
  <si>
    <t>Mirall de lluna incolora de 5 mm d'espessor, fixat mecànicament al parament.</t>
  </si>
  <si>
    <t>Mirall</t>
  </si>
  <si>
    <t>02</t>
  </si>
  <si>
    <t>INSTAL·LACIONS</t>
  </si>
  <si>
    <t>Calefacció, climatització i A.C.S.</t>
  </si>
  <si>
    <t>ICN015</t>
  </si>
  <si>
    <t>Elèctriques</t>
  </si>
  <si>
    <t>IEO010</t>
  </si>
  <si>
    <t>Línia general d'alimentació</t>
  </si>
  <si>
    <t>IEO010b</t>
  </si>
  <si>
    <t>Instal·lació interior (Local (Quadre de local comercial))</t>
  </si>
  <si>
    <t>IEO010d</t>
  </si>
  <si>
    <t>IEO010e</t>
  </si>
  <si>
    <t>IEO010f</t>
  </si>
  <si>
    <t>Derivació individual (Local (Quadre de local comercial))</t>
  </si>
  <si>
    <t>IEI070</t>
  </si>
  <si>
    <t>Quadre de local comercial format per caixa de material aïllant i els dispositius de comandament i protecció.</t>
  </si>
  <si>
    <t>Local (Quadre de local comercial)</t>
  </si>
  <si>
    <t>IEI090</t>
  </si>
  <si>
    <t>ICA010</t>
  </si>
  <si>
    <t>IFW010</t>
  </si>
  <si>
    <t>IFI008</t>
  </si>
  <si>
    <t>IFI005b</t>
  </si>
  <si>
    <t>IFI005</t>
  </si>
  <si>
    <t>NAA010c</t>
  </si>
  <si>
    <t>NAA010b</t>
  </si>
  <si>
    <t>NAA010</t>
  </si>
  <si>
    <t>Contra incendis</t>
  </si>
  <si>
    <t>IOA020</t>
  </si>
  <si>
    <t>IOS010</t>
  </si>
  <si>
    <t>IOS020</t>
  </si>
  <si>
    <t>IOX010</t>
  </si>
  <si>
    <t>Extintor portàtil de pols químic ABC polivalent antibrasa, amb pressió incorporada, d'eficàcia 21A-144B-C, amb 6 kg d'agent extintor, amb manòmetre i mànega amb filtre difusor. Inclús suport i accessoris de muntatge.</t>
  </si>
  <si>
    <t>IOX010b</t>
  </si>
  <si>
    <t>ISD005</t>
  </si>
  <si>
    <t>ISD005b</t>
  </si>
  <si>
    <t>Audiovisuals</t>
  </si>
  <si>
    <t>RITU</t>
  </si>
  <si>
    <t>IAA100</t>
  </si>
  <si>
    <t>Xarxa interior (RTV)</t>
  </si>
  <si>
    <t>Xarxa de dispersió (RTV)</t>
  </si>
  <si>
    <t>IAA115b</t>
  </si>
  <si>
    <t>IAA120</t>
  </si>
  <si>
    <t>IAA120b</t>
  </si>
  <si>
    <t>IAF020</t>
  </si>
  <si>
    <t>Punt d'interconnexió de cables de parells trenats, per a xarxa de distribució de 12 parells, format per un registre principal metàl·lic de 450x450x120 mm proveït de 3 connectors tipus RJ-45 i 1 panell amb capacitat per a 24 connectors. Inclús accessoris de fixació.</t>
  </si>
  <si>
    <t>IAF070</t>
  </si>
  <si>
    <t>Cable rígid U/UTP no propagador de la flama de 4 parells trenats de coure, categoria 6, reacció al foc classe Dca-s2,d2,a2 segons UNE-EN 50575, amb conductor unifilar de coure, aïllament de polietilè i beina exterior de poliolefina termoplàstica LSFH lliure de halògens, amb baixa emissió de fums i gasos corrosius, de 6,2 mm de diàmetre. Inclús accessoris i elements de subjecció.</t>
  </si>
  <si>
    <t>Xarxa de dispersió</t>
  </si>
  <si>
    <t>Xarxa interior</t>
  </si>
  <si>
    <t>IAF075</t>
  </si>
  <si>
    <t>Roseta de terminació de xarxa de dispersió formada per connector femella tipus RJ-45 de 8 contactes, categoria 6 i caixa de superfície, de 47x64,5x25,2 mm, color blanc.</t>
  </si>
  <si>
    <t>IAF090</t>
  </si>
  <si>
    <t>IAO012</t>
  </si>
  <si>
    <t>IAO020</t>
  </si>
  <si>
    <t>IAO030</t>
  </si>
  <si>
    <t>Punt de distribució de fibra òptica format per caixa de segregació, d'acer galvanitzat, de 80x80x30 mm, amb capacitat per a fusionar 8 cables. Inclús elements pel guiat de les fibres, tancament amb clau, accessoris i fixacions.</t>
  </si>
  <si>
    <t>IAO035</t>
  </si>
  <si>
    <t>Roseta de fibra òptica formada per connector tipus SC doble i caixa de superfície.</t>
  </si>
  <si>
    <t>03</t>
  </si>
  <si>
    <t>CONTROL DE QUALITAT</t>
  </si>
  <si>
    <t>XUX010</t>
  </si>
  <si>
    <t>Conjunt de proves i assajos, realitzats per un laboratori acreditat a l'àrea tècnica corresponent, necessaris per al compliment de la normativa vigent.</t>
  </si>
  <si>
    <t>04</t>
  </si>
  <si>
    <t>SEGURETAT I SALUT</t>
  </si>
  <si>
    <t>YSX010</t>
  </si>
  <si>
    <t>Conjunt d'elements d'abalisament i senyalització provisional d'obres, necessaris per al compliment de la normativa vigent en matèria de Seguretat i Salut en el Treball.</t>
  </si>
  <si>
    <t>YPX010</t>
  </si>
  <si>
    <t>Conjunt d'instal·lacions provisionals d'higiene i benestar, necessàries per al compliment de la normativa vigent en matèria de Seguretat i Salut en el Treball.</t>
  </si>
  <si>
    <t>YIX010</t>
  </si>
  <si>
    <t>Conjunt d'equips de protecció individual, necessaris per al compliment de la normativa vigent en matèria de Seguretat i Salut en el Treball.</t>
  </si>
  <si>
    <t>YCX010</t>
  </si>
  <si>
    <t>Conjunt de sistemes de protecció col·lectiva, necessaris per al compliment de la normativa vigent en matèria de Seguretat i Salut en el Treball. Inclús manteniment en condicions segures durant tot el període de temps que es requereixi, reparació o reposició i transport fins al lloc d'emmagatzematge o retirada a contenidor.</t>
  </si>
  <si>
    <t>REFORMA DE LOCAL AL CARRER D’EN ROBADOR 17 BARCELONA</t>
  </si>
  <si>
    <t>forat escala cargol</t>
  </si>
  <si>
    <t>Demolició de paviment i llosa de formigó armat, fins a 25 cm d'espessor, amb mitjans manuals, martell pneumàtic i equip de oxitall, i càrrega manual sobre camió o contenidor. Inclou retirada de sòcol perimetral</t>
  </si>
  <si>
    <t>Desmuntatge d’escala interior de fusteria de fusta, amb mitjans manuals, i càrrega manual sobre camió o contenidor. Inclou barana de ferro de planta altell</t>
  </si>
  <si>
    <t>Connexió arqueta - col·lector</t>
  </si>
  <si>
    <t>Connexió baixant edifici - col·lector</t>
  </si>
  <si>
    <t>Divisòries lavabo i magatzem</t>
  </si>
  <si>
    <t>Connexió baixant edifici, vàter i nova arqueta</t>
  </si>
  <si>
    <t>Formació d’arquetes mitjançant obra de fàbrica. Inclòs marc, tapa formigonable per a pavimentar posteriorment (no inclòs), accessoris i tots els elements auxiliaris per a deixar el conjunt totalment acabat.</t>
  </si>
  <si>
    <t>Paret tancament finestra pati</t>
  </si>
  <si>
    <t>passadís</t>
  </si>
  <si>
    <t>pintat de paviment existent amb pintura acrílica satinada per a parking</t>
  </si>
  <si>
    <t>Perímetre lavabo</t>
  </si>
  <si>
    <t>Formació de nova finestra, amb reparació de brancals i formació d'ampit inferior, amb acabat enrajolat fix, tipus convencional, amb goteró. Inclou col·locació de premarc i arrebossat de brancals laterals</t>
  </si>
  <si>
    <t>Arrebossat amb morter drenant hidròfug fins a 1,5 mts d'alçada, aplicat sobre un parament vertical interior,  amb una primera ma escardejat per a servir de base a un posterior acabat lliscat, amb morter drenant transpirable tipus Webercal Hidromur de Weber</t>
  </si>
  <si>
    <t>planta baixa</t>
  </si>
  <si>
    <t>perímetre</t>
  </si>
  <si>
    <t>PA</t>
  </si>
  <si>
    <t>Enrajolat amb gres esmaltat 30x7,5 cm, 40 €/m², capacitat d'absorció d'aigua E&lt;3%, grup BIb, resistència al lliscament Rd&lt;=15, classe 0, col·locat sobre una superfície suport de fàbrica en paraments interiors, mitjançant morter de ciment M-5, sense junt (separació entre 1,5 i 3 mm); amb cantoneres de perfil d'acer inoxidable AISI 304, Schlüter-JOLLY-E 60 EB "SCHLÜTER-SYSTEMS", de 6 mm d'altura.</t>
  </si>
  <si>
    <t>Subministrament i col·locació d'enrajolat de rajola hidràulica 20x20 dos colors, de Mosaics Torra, inclòs aplicació de vorada, i acabat amb tapaporus amb impermeabilitzant Torra Sealer</t>
  </si>
  <si>
    <t>bany</t>
  </si>
  <si>
    <t>repassos trobades amb morter</t>
  </si>
  <si>
    <t>Aplicació manual de dues mans de pintura transpirable al silicat color a escollir, acabat mat, textura llisa, una ma de base i dos d'acabat , en parament vertical, de més de 3 m d'altura.</t>
  </si>
  <si>
    <t>magatzem1</t>
  </si>
  <si>
    <t>altell</t>
  </si>
  <si>
    <t>escala de cargol</t>
  </si>
  <si>
    <t>Subministrament i col·locació d'escala de cargol de ferro pintat diàmetre 100 cm. amb barana de barretes verticals i passamà metàl·lic. Acabat pintat pintura oxiron. Fixada a subbase de formigó amb placa de base i cargols fixats amb resina epoxi</t>
  </si>
  <si>
    <t>F5</t>
  </si>
  <si>
    <t>F6</t>
  </si>
  <si>
    <t>Vernís a l'aigua, transparent, acabat mat, sobre superfície de fusteria interior de fusta, preparació del suport, mà de fons (rendiment: 0,111 l/m²) i dues mans d'acabat amb esmalt a l'aigua (rendiment: 0,1 l/m² cada mà). Dues cares</t>
  </si>
  <si>
    <t>Aplicació manual de dues mans de pintura plàstica color a escollir, acabat mat, textura llisa, la primera mà diluïda amb un 20% d'aigua i la següent sense diluir, (rendiment: 0,11 l/m² cada mà); prèvia aplicació d'una mà d'emprimació a base de copolímers acrílics en suspensió aquosa, sobre parament interior de guix o escaiola, vertical, de fins 3 m d'altura. Dues cares</t>
  </si>
  <si>
    <t>Pintura al oxirón, color a decidir, , sobre elements metàl·lics, prèvia imprimació antiòxid, preparació del suport, mà de fons (rendiment: 0,111 l/m²) i dues mans d'acabat  (rendiment: 0,1 l/m² cada mà).</t>
  </si>
  <si>
    <t>finestra altell</t>
  </si>
  <si>
    <t>m2</t>
  </si>
  <si>
    <t>porta entrada i reixa</t>
  </si>
  <si>
    <t>barana escala</t>
  </si>
  <si>
    <t xml:space="preserve">barana finestra </t>
  </si>
  <si>
    <t>forjat escala</t>
  </si>
  <si>
    <t>passadís (antic lavabo</t>
  </si>
  <si>
    <t>enguixat reglejat sobre parament horitzontal</t>
  </si>
  <si>
    <t xml:space="preserve">Aplicació manual de dues mans de pintura plàstica color blanc, acabat mat, textura llisa, la primera mà diluïda amb un 20% d'aigua i la següent sense diluir, (rendiment: 0,1 l/m² cada mà); prèvia aplicació d'una mà d'emprimació a base de copolímers acrílics en suspensió aquosa, sobre parament interior de guix o escaiola, horitzontal, a més de 3 m d'altura. </t>
  </si>
  <si>
    <t>sostre planta baixa</t>
  </si>
  <si>
    <t>Reparació de porta metàl·lica entrada i persiana enrotllable</t>
  </si>
  <si>
    <t>Subministrament i muntatge de fusteria de fusta finestra pati, vidre 6+6, dues fulles de 52x140 cm, composta per bastiment, fulles, ferraments de penjar i obertura, elements d'estanquitat i accessoris homologats. Inclús p/p de bastiment de base d'acer, grapes de fixació, segellat perimetral de junts mitjançant un cordó de silicona neutra i ajust final a l'obra. Elaborada en taller. Totalment muntada i provada.</t>
  </si>
  <si>
    <t>F1 PRESTATGERIA
Conjunt d'armaris de fusta d'avet tricapa acabat envernissat amb cinc portes batents de dimensions 19 cm de fons amb sobre de tricapa de 3 cm de gruix. Armari alt de 245 cm d'alçada i 48 cm d'ample amb porta alta de 151 cm i porta baixa de 97 en continuitat amb les anteriors. 
El mobles estan recolzats sobre un plafó de fons d'armari que està separat de la paret amb rastrells de 2 x 4 cm cada 60 cm agafats sobre el nou morter drenant. 
Tot el moble s'aixeca sobre un sòcol inferior de fusta amb reixa perforada per ventilar. 
Inclou tiradors d'acer inoxidable. 
Prestatges interiors i plafó de fons d'armari de melamina blanca. 
Els prestages de paret son de tricapa amb acabat envernissat i fons de 24 cmInclou tots els elements, accessoris i fixacions per tal de deixar tot el conjunt acabat i instal·lat
d'acord amb la documentació gràfica.</t>
  </si>
  <si>
    <t>F2 PLAFONS
Els plafons s'aixequen 5 cm del terra d'obra i tenen unes dimensions de 385 x 100 cm amb gruix de 1,5 cm, recolzats sobre muntants verticals de 102 x 4 x 2 cm situats cada 60 cm, agafats sobre el nou morter drenant. Remat amb tricapa de 3 x 3 cm.Inclou tots els elements, accessoris i fixacions per tal de deixar tot el conjunt acabat i instal·lat d'acord amb la documentació gràfica.</t>
  </si>
  <si>
    <t>F3 PORTES MAGATZEM SOTA PATI
Conjunt de marc amb portes per accedir al magatzem sota el pati.
Marc de 5 x 5 cm i dues portes batents de fusta d'avet tricapa de 63 x 155 cm..Inclou tots els elements, accessoris i fixacions per tal de deixar tot el conjunt acabat i instal·lat d'acord amb la documentació gràfica.</t>
  </si>
  <si>
    <t>magatzem sota pati</t>
  </si>
  <si>
    <t>sòcol sala principal</t>
  </si>
  <si>
    <t>Armaris sala principal</t>
  </si>
  <si>
    <t>F4 PORTA BANY
Porta corredera amb marc de fusta DM esmaltat amb guia i pestell a l'interior. Fulla de 210 x 90 cm..Inclou tots els elements, accessoris i fixacions per tal de deixar tot el conjunt acabat i instal·lat d'acord amb la documentació gràfica.</t>
  </si>
  <si>
    <t>entrada</t>
  </si>
  <si>
    <t>lavabo</t>
  </si>
  <si>
    <t>F6 TAULELL BANY
Taulell de fusta tricapa d'avet envernissat de 41 x 130 x 3 cm  fixat a la paret amb perfils T encastats inferiorment.  
Forat de diàmetre 5 cm per pas de desiagüe amb el centre del diàmetre situat a 64 i 20 cm dels límits indicats a la planta..Inclou tots els elements, accessoris i fixacions per tal de deixar tot el conjunt acabat i instal·lat d'acord amb la documentació gràfica.</t>
  </si>
  <si>
    <t>S1 BARANA OBERTURA ALTELL
Passamà superior, travesser inferior i muntants laterals en pletina de 40 x 10 mm, amb brèndoles de secció ∅10 mm i centrades a eix passamà. Intereix de brèndoles de 100 mm màxim. Tot el conjunt amb unions soldades d'acer galvanitzat. 
Fixacions a forjat amb pletines soldades.</t>
  </si>
  <si>
    <t>S1</t>
  </si>
  <si>
    <t>S3</t>
  </si>
  <si>
    <t>S2</t>
  </si>
  <si>
    <t>S2 BARANA FINESTRA ALTELL
Passamà superior, travesser inferior i muntants laterals en pletina de 40 x 10 mm, amb brèndoles de secció ∅10 mm i centrades a eix passamà. Intereix de brèndoles de 100 mm màxim. Tot el conjunt amb unions soldades d'acer galvanitzat. 
Fixacions a forjat amb pletines soldades.</t>
  </si>
  <si>
    <t>brancals porta entrada</t>
  </si>
  <si>
    <t>calaix ventilació lavabo</t>
  </si>
  <si>
    <t>tapiat de forat d'escala existent amb nou forjat a base de marc metàl·lic perimetral de 126x75 a base de L 50 fixat al cantell amb tacs químics, encadellat ceràmic i xapa de morter amb mallat, acabat de morter lliscat fi per a pintar</t>
  </si>
  <si>
    <t>A</t>
  </si>
  <si>
    <t>Acondicionamiento del terreno</t>
  </si>
  <si>
    <t>AS</t>
  </si>
  <si>
    <t>Red de saneamiento horizontal</t>
  </si>
  <si>
    <t>ASA010b</t>
  </si>
  <si>
    <t>Ud</t>
  </si>
  <si>
    <t>Arqueta sifónica, registrable, enterrada, construida con fábrica de ladrillo cerámico macizo, de 1/2 pie de espesor, recibido con mortero de cemento, industrial, M-5, de dimensiones interiores 70x70x50 cm, sobre solera de hormigón en masa HM-30/B/20/I+Qb de 15 cm de espesor, enfoscada y bruñida interiormente con mortero de cemento, industrial, con aditivo hidrófugo, M-15 formando aristas y esquinas a media caña, con sifón formado por un codo de 87°30' de PVC largo, cerrada superiormente con marco y tapa de fundición clase B-125 según UNE-EN 124. Incluso mortero para sellado de juntas y sumidero sifónico prefabricado de hormigón con salida horizontal de 90/110 mm y rejilla homologada de PVC.</t>
  </si>
  <si>
    <t>ASC010</t>
  </si>
  <si>
    <t>Colector enterrado de red horizontal de saneamiento, sin arquetas, mediante sistema integral registrable, con una pendiente mínima del 2%, para la evacuación de aguas residuales y/o pluviales, formado por tubo de PVC liso, serie SN-2, rigidez anular nominal 2 kN/m², de 160 mm de diámetro exterior, con junta elástica, colocado sobre lecho de arena de 10 cm de espesor, debidamente compactada y nivelada con pisón vibrante de guiado manual, relleno lateral compactando hasta los riñones y posterior relleno con la misma arena hasta 30 cm por encima de la generatriz superior de la tubería. Incluso accesorios, registros, uniones, piezas especiales y lubricante para montaje.</t>
  </si>
  <si>
    <t>ASI020</t>
  </si>
  <si>
    <t>Instalación de sumidero sifónico de PVC, de salida vertical de 75 mm de diámetro, con rejilla de PVC de 200x200 mm, para recogida de aguas pluviales o de locales húmedos. Incluso accesorios de montaje, piezas especiales y elementos de sujeción.</t>
  </si>
  <si>
    <t>I</t>
  </si>
  <si>
    <t>IO</t>
  </si>
  <si>
    <t>Lluminària d'emergència, amb dos led de 1 W, flux lluminós 220 lúmens, carcassa de 154x80x47 mm, classe I, protecció IP20, amb bateries de Ni-Cd d'alta temperatura, autonomia de 2 h, alimentació a 230 V, temps de càrrega 24 h. Instal·lació en superfície en zones comuns. Inclús accessoris i elements de fixació.</t>
  </si>
  <si>
    <t>Placa de senyalització de equips contra incendis, de PVC fotoluminiscent, amb categoria de fotoluminiscència A segons UNE 23035-4, de 210x210 mm. Inclús elements de fixació.</t>
  </si>
  <si>
    <t>Placa de senyalització de mitjans d'evacuació, de PVC fotoluminiscent, amb categoria de fotoluminiscència A segons UNE 23035-4, de 224x224 mm. Inclús elements de fixació.</t>
  </si>
  <si>
    <t>Extintor portàtil de neu carbònica CO2, d'eficàcia 34B, amb 2 kg d'agent extintor, amb vas difusor. Inclús suport i accessoris de muntatge.</t>
  </si>
  <si>
    <t>IE</t>
  </si>
  <si>
    <t>IEP010</t>
  </si>
  <si>
    <t>Xarxa de connexió a terra per a estructura de formigó de l'edifici amb 58 m de conductor de coure nu de 35 mm².</t>
  </si>
  <si>
    <t>Canalització de canal protectora de PVC rígid, de 20x75 mm. Instal·lació fix en superfície. Inclús accessoris.</t>
  </si>
  <si>
    <t>Canalització de canal protectora de PVC rígid, de 40x90 mm. Instal·lació fix en superfície. Inclús accessoris.</t>
  </si>
  <si>
    <t>IEO010c</t>
  </si>
  <si>
    <t>Canalització de tub de PVC, sèrie B, de 32 mm de diàmetre i 3 mm de gruix. Instal·lació fix en superfície. Inclús accessoris i peces especials.</t>
  </si>
  <si>
    <t>Canalització de tub corbable de poliamida, exempt d'halògens, transversalment elàstic, corrugat, de color gris, de 16 mm de diàmetre nominal, resistència a la compressió 320 N, amb grau de protecció IP547. Instal·lació encastada en element de construcció d'obra de fàbrica.</t>
  </si>
  <si>
    <t>Canalització de tub corbable de poliamida, exempt d'halògens, transversalment elàstic, corrugat, de color gris, de 20 mm de diàmetre nominal, resistència a la compressió 320 N, amb grau de protecció IP547. Instal·lació encastada en element de construcció d'obra de fàbrica.</t>
  </si>
  <si>
    <t>Canalització de tub corbable de poliamida, exempt d'halògens, transversalment elàstic, corrugat, de color gris, de 25 mm de diàmetre nominal, resistència a la compressió 320 N, amb grau de protecció IP547. Instal·lació encastada en element de construcció d'obra de fàbrica.</t>
  </si>
  <si>
    <t>IEO010g</t>
  </si>
  <si>
    <t>Canalització de tub corbable de poliamida, exempt d'halògens, transversalment elàstic, corrugat, de color gris, de 16 mm de diàmetre nominal, resistència a la compressió 320 N, amb grau de protecció IP547. Instal·lació encastada en element de construcció tèrmicament aïllant.</t>
  </si>
  <si>
    <t>IEO010h</t>
  </si>
  <si>
    <t>Canalització de tub corbable de poliamida, exempt d'halògens, transversalment elàstic, corrugat, de color gris, de 20 mm de diàmetre nominal, resistència a la compressió 320 N, amb grau de protecció IP547. Instal·lació encastada en element de construcció tèrmicament aïllant.</t>
  </si>
  <si>
    <t>IEO010i</t>
  </si>
  <si>
    <t>Canalització de tub corbable de poliamida, exempt d'halògens, transversalment elàstic, corrugat, de color gris, de 25 mm de diàmetre nominal, resistència a la compressió 320 N, amb grau de protecció IP547. Instal·lació encastada en element de construcció tèrmicament aïllant.</t>
  </si>
  <si>
    <t>IEO010j</t>
  </si>
  <si>
    <t>Canalització de tub rígid de policarbonat, exempt d'halògens, endollable, corbable en calent, de color gris, de 16 mm de diàmetre nominal, resistència a la compressió 1250 N, amb grau de protecció IP547. Instal·lació fix en superfície.</t>
  </si>
  <si>
    <t>IEO010k</t>
  </si>
  <si>
    <t>Canalització de tub rígid de policarbonat, exempt d'halògens, endollable, corbable en calent, de color gris, de 20 mm de diàmetre nominal, resistència a la compressió 1250 N, amb grau de protecció IP547. Instal·lació fix en superfície.</t>
  </si>
  <si>
    <t>IEH012</t>
  </si>
  <si>
    <t>Cable unipolar RZ1-K (AS), sent la seva tensió assignada de 0,6/1 kV, reacció al foc classe Cca-s1b,d1,a1, amb conductor de coure classe 5 (-K) de 2,5 mm² de secció, amb aïllament de polietilè reticulat (R) i coberta de compost termoplàstic a força de poliolefina lliure de halògens amb baixa emissió de fums i gasos corrosius (Z1). Inclús accessoris i elements de subjecció.</t>
  </si>
  <si>
    <t>IEH012b</t>
  </si>
  <si>
    <t>Cable unipolar RZ1-K (AS), sent la seva tensió assignada de 0,6/1 kV, reacció al foc classe Cca-s1b,d1,a1, amb conductor de coure classe 5 (-K) de 10 mm² de secció, amb aïllament de polietilè reticulat (R) i coberta de compost termoplàstic a força de poliolefina lliure de halògens amb baixa emissió de fums i gasos corrosius (Z1). Inclús accessoris i elements de subjecció.</t>
  </si>
  <si>
    <t>IEH012c</t>
  </si>
  <si>
    <t>Cable unipolar RZ1-K (AS), sent la seva tensió assignada de 0,6/1 kV, reacció al foc classe Cca-s1b,d1,a1, amb conductor de coure classe 5 (-K) de 16 mm² de secció, amb aïllament de polietilè reticulat (R) i coberta de compost termoplàstic a força de poliolefina lliure de halògens amb baixa emissió de fums i gasos corrosius (Z1). Inclús accessoris i elements de subjecció.</t>
  </si>
  <si>
    <t>IEH012d</t>
  </si>
  <si>
    <t>Cable multipolar RZ1-K (AS), sent la seva tensió assignada de 0,6/1 kV, reacció al foc classe Cca-s1b,d1,a1, amb conductor de coure classe 5 (-K) de 3G1,5 mm² de secció, amb aïllament de polietilè reticulat (R) i coberta de compost termoplàstic a força de poliolefina lliure de halògens amb baixa emissió de fums i gasos corrosius (Z1). Inclús accessoris i elements de subjecció.</t>
  </si>
  <si>
    <t>IEH012e</t>
  </si>
  <si>
    <t>Cable multipolar RZ1-K (AS), sent la seva tensió assignada de 0,6/1 kV, reacció al foc classe Cca-s1b,d1,a1, amb conductor de coure classe 5 (-K) de 3G2,5 mm² de secció, amb aïllament de polietilè reticulat (R) i coberta de compost termoplàstic a força de poliolefina lliure de halògens amb baixa emissió de fums i gasos corrosius (Z1). Inclús accessoris i elements de subjecció.</t>
  </si>
  <si>
    <t>IEH012f</t>
  </si>
  <si>
    <t>Cable multipolar RZ1-K (AS), sent la seva tensió assignada de 0,6/1 kV, reacció al foc classe Cca-s1b,d1,a1, amb conductor de coure classe 5 (-K) de 3G6 mm² de secció, amb aïllament de polietilè reticulat (R) i coberta de compost termoplàstic a força de poliolefina lliure de halògens amb baixa emissió de fums i gasos corrosius (Z1). Inclús accessoris i elements de subjecció.</t>
  </si>
  <si>
    <t>Components per a la xarxa elèctrica de distribució interior de local comercial: mecanismes gamma bàsica (tecla o tapa i marc: blanc; embellidor: blanc); caixes d'encastar amb cargols de fixació, caixes de derivació amb tapes i reglets de connexió.</t>
  </si>
  <si>
    <t>IA</t>
  </si>
  <si>
    <t>Cable coaxial RG-6 no propagador de la flama, de 75 Ohm d'impedància característica mitjana, reacció al foc classe Dca-s2,d2,a2, amb conductor central de coure de 1,15 mm de diàmetre, dielèctric de polietilè cel·lular, pantalla de cinta d'alumini/polipropilè/alumini, malla de fils trenats de coure i coberta exterior de PVC LSFH lliure de halògens, amb baixa emissió de fums i gasos corrosius de 6,9 mm de diàmetre de color blanc. Inclús accessoris i elements de subjecció.</t>
  </si>
  <si>
    <t xml:space="preserve"> (RTV)</t>
  </si>
  <si>
    <t>Repartidor de 5-2400 MHz de 4 sortides amb punt d'accés a usuari (PAU), de 120x60x16 mm, 9,5 dB de pèrdues d'inserció a 862 MHz i 12 dB de pèrdues d'inserció a 2150 MHz.</t>
  </si>
  <si>
    <t>Presa doble, TV-R, de 5-1000 MHz, marc i embellidor.</t>
  </si>
  <si>
    <t>Presa separadora doble, TV/R-SAT, de 5-2150 MHz, marc i embellidor.</t>
  </si>
  <si>
    <t>Presa simple amb connector tipus RJ-45 de 8 contactes, categoria 6, marc i embellidor.</t>
  </si>
  <si>
    <t>Punt d'interconnexió de cables de fibra òptica, per a 16 fibres òptiques, format per caixa mural d'acer galvanitzat, com a registre principal de cables de fibra òptica; 16 connectors i 16 adaptadors SC simple per a fibres òptiques monomode. Inclús tancament amb clau, accessoris necessaris per la seva correcta instal·lació, peces especials i fixacions.</t>
  </si>
  <si>
    <t>Cable dielèctric per a interiors, de 2 fibres òptiques monomode G657 en tub central folgat, reacció al foc classe Dca-s2,d2,a2 segons UNE-EN 50575, caps d'aramida com a element de reforç a la tracció i coberta de material termoplàstic ignífug, lliure de halògens de 4,2 mm de diàmetre, reacció al foc classe Dca-s2,d2,a2 segons UNE-EN 50575. Inclús accessoris i elements de subjecció.</t>
  </si>
  <si>
    <t>IC</t>
  </si>
  <si>
    <t>Línia frigorífica doble realitzada amb canonada flexible de coure sense soldadura, formada per un tub per líquid de 1/4" de diàmetre i 0,8 mm de gruix amb aïllament de 9 mm d'espessor i un tub per gas de 1/2" de diàmetre i 0,8 mm de gruix amb aïllament de 10 mm d'espessor, tenint el coure un contingut d'oli residual inferior 4 mg/m i sent l'aïllament de camisa aïllant flexible d'escuma elastomèrica amb revestiment superficial de pel·lícula de polietilè, per una temperatura de treball entre -45 i 100°C, subministrada en rotllo, per a connexió entre les unitats interior i exterior.</t>
  </si>
  <si>
    <t>Pl. baixa</t>
  </si>
  <si>
    <t>Pl. altell</t>
  </si>
  <si>
    <t>Pl. tipus 1-3 (1º)</t>
  </si>
  <si>
    <t>Pl. tipus 1-3 (2º)</t>
  </si>
  <si>
    <t>Pl. tipus 1-3 (3º)</t>
  </si>
  <si>
    <t>Pl. terrat</t>
  </si>
  <si>
    <t>ICN020</t>
  </si>
  <si>
    <t>Equip d'aire condicionat, sistema aire-aire split 1x1, per a gas R-32, bomba de calor, alimentació monofàsica (230V/50Hz), model Monza SDI 56 "TOSHIBA", potència frigorífica nominal 5 kW (temperatura de bulb sec de l'aire interior 27°C, temperatura de bulb humit de l'aire interior 19°C, temperatura de bulb sec de l'aire exterior 35°C, temperatura de bulb humit de l'aire exterior 24°C), potència frigorífica mínima/màxima 1,2/5,6 kW, consum elèctric nominal en refrigeració 1,44 kW, EER 3,47, SEER 5,82 (classe energètica A+), potència calorífica nominal 5,6 kW (temperatura de bulb sec de l'aire interior 20°C, temperatura de bulb sec de l'aire exterior 7°C, temperatura de bulb humit de l'aire exterior 6°C), potència calorífica mínima/màxima 0,9/7,3 kW, consum elèctric nominal en calefacció 1,5 kW, COP 3,73, SCOP 4,01 (classe energètica A+), format per una unitat interior de paret RAV-RM561KRTP-E, cabal d'aire a velocitat alta/baixa 960/680 m³/h, pressió sonora a velocitat alta/mitja/baixa 42/39/35 dBA, potència sonora a velocitat alta/mitja/baixa 57/54/50 dBA, dimensions 250x1050x250 mm, pes 14 kg, amb comandament a distància per cable RBC-AMS55E-ES, amb programació setmanal i pantalla LCD multillenguatge retroil·luminada, i una unitat exterior RAV-GP561ATP-E, amb compressor tipus Twin Rotary, amb tecnologia Inverter, cabal d'aire 2250 m³/h, pressió sonora en refrigeració 46 dBA, pressió sonora en calefacció 48 dBA, potència sonora en refrigeració 63 dBA, potència sonora en calefacció 65 dBA, dimensions 630x799x299 mm, pes 45 kg, diàmetre de connexió de la canonada de gas 1/2", diàmetre de connexió de la canonada de líquid 1/4", longitud màxima de canonada 50 m, diferència màxima d'altura entre la unitat exterior i la unitat interior 30 m. Inclús elements antivibratoris i suports de paret per a recolzament de la unitat exterior.</t>
  </si>
  <si>
    <t>Local climatitzat</t>
  </si>
  <si>
    <t>IV</t>
  </si>
  <si>
    <t>Ventilació</t>
  </si>
  <si>
    <t>IVM014</t>
  </si>
  <si>
    <t>Extractor per a bany format per ventilador helicoïdal extraplà, model EDM-80 N "S&amp;P", velocitat 2350 r.p.m., potència màxima de 9 W, cabal de descàrrega lliure 80 m³/h, nivell de pressió sonora de 33 dBA, de dimensions 121x94x121 mm, diàmetre de sortida 94 mm, color blanc, motor per a alimentació monofàsica a 230 V i 50 Hz de freqüència. Inclús accessoris i elements de fixació.</t>
  </si>
  <si>
    <t>INVEN001</t>
  </si>
  <si>
    <t>Extractor helicoidal per a finestra S&amp;P Hcm-225</t>
  </si>
  <si>
    <t>IVV030</t>
  </si>
  <si>
    <t>Conducte de ventilació, format per tub llis de PVC, de 110 mm de diàmetre exterior, enganxat mitjançant adhesiu, col·locat en posició horitzontal. Inclús material auxiliar para muntatge i subjecció a l'obra, accessoris i peces especials.</t>
  </si>
  <si>
    <t>IF</t>
  </si>
  <si>
    <t>Fontanería</t>
  </si>
  <si>
    <t>Termo eléctrico para el servicio de A.C.S., mural vertical, resistencia blindada, capacidad 30 l, potencia 1,2 kW, de 586 mm de altura y 353 mm de diámetro, formado por cuba de acero vitrificado, aislamiento de espuma de poliuretano, ánodo de sacrificio de magnesio. Incluso soporte y anclajes de fijación, válvula de seguridad antirretorno, llaves de corte de esfera, latiguillos flexibles, tanto en la entrada de agua como en la salida. Totalmente montado, conexionado y probado.</t>
  </si>
  <si>
    <t>Local</t>
  </si>
  <si>
    <t>Tubería para instalación interior, colocada superficialmente y fijada al paramento, formada por tubo de polietileno reticulado (PE-Xa), serie 5, de 16 mm de diámetro exterior, PN=6 atm y 1,8 mm de espesor, suministrado en rollos. Incluso material auxiliar para montaje y sujeción a la obra, accesorios y piezas especiales.</t>
  </si>
  <si>
    <t>Tubería de agua fría</t>
  </si>
  <si>
    <t>Tubería de agua caliente</t>
  </si>
  <si>
    <t>Tubería para instalación interior, colocada superficialmente y fijada al paramento, formada por tubo de polietileno reticulado (PE-Xa), serie 5, de 20 mm de diámetro exterior, PN=6 atm y 1,9 mm de espesor, suministrado en rollos. Incluso material auxiliar para montaje y sujeción a la obra, accesorios y piezas especiales.</t>
  </si>
  <si>
    <t>Válvula de esfera de latón niquelado para roscar de 3/4".</t>
  </si>
  <si>
    <t>Llave de local húmedo</t>
  </si>
  <si>
    <t>Válvula de corte</t>
  </si>
  <si>
    <t>IS</t>
  </si>
  <si>
    <t>Evacuación de aguas</t>
  </si>
  <si>
    <t>ISB010</t>
  </si>
  <si>
    <t>Bajante interior de la red de evacuación de aguas pluviales, formada por tubo de PVC, serie B, de 75 mm de diámetro y 3 mm de espesor; unión pegada con adhesivo. Incluso líquido limpiador, adhesivo para tubos y accesorios de PVC, material auxiliar para montaje y sujeción a la obra, accesorios y piezas especiales.</t>
  </si>
  <si>
    <t>Red de pequeña evacuación, empotrada, de PVC, serie B, de 40 mm de diámetro, unión pegada con adhesivo.</t>
  </si>
  <si>
    <t>Red de pequeña evacuación, empotrada, de PVC, serie B, de 110 mm de diámetro, unión pegada con adhesivo.</t>
  </si>
  <si>
    <t>N</t>
  </si>
  <si>
    <t>Aislamientos e impermeabilizaciones</t>
  </si>
  <si>
    <t>NA</t>
  </si>
  <si>
    <t>Aislamientos térmicos</t>
  </si>
  <si>
    <t>Aislamiento térmico del tramo que conecta la tubería general con la unidad terminal, de menos de 5 m de longitud en instalación interior de A.C.S., empotrada en la pared, para la distribución de fluidos calientes (de +40°C a +60°C), formado por coquilla de espuma elastomérica, con un elevado factor de resistencia a la difusión del vapor de agua, de 16,0 mm de diámetro interior y 9,5 mm de espesor, a base de caucho sintético flexible, de estructura celular cerrada, con adhesivo para las uniones.</t>
  </si>
  <si>
    <t>Aislamiento térmico de tubería en instalación interior de A.C.S., colocada superficialmente, para la distribución de fluidos calientes (de +60°C a +100°C), formado por coquilla de espuma elastomérica, de 23 mm de diámetro interior y 25 mm de espesor, a base de caucho sintético flexible, de estructura celular cerrada, con adhesivo para las uniones.</t>
  </si>
  <si>
    <t>Aislamiento térmico del tramo que conecta la tubería general con la unidad terminal, de longitud igual o superior a 5 m en instalación interior de A.C.S., empotrada en la pared, para la distribución de fluidos calientes (de +60°C a +100°C), formado por coquilla de espuma elastomérica, de 19 mm de diámetro interior y 25 mm de espesor, a base de caucho sintético flexible, de estructura celular cerrada, con adhesivo para las uniones.</t>
  </si>
  <si>
    <t>ROBADOR 17</t>
  </si>
  <si>
    <t>Terraplenat i piconatge mecànics amb graves , en tongades de fins a 15 cm, amb una compactació del 95% del PN per solera de formigó, fet per fases per evitar el descalçaments  dels envans separadors amb entitats veines: vestíbol, local veí,...i així garantir la seva estabilitat.</t>
  </si>
  <si>
    <t>01.06</t>
  </si>
  <si>
    <t>FONAMENTS I SOLERES</t>
  </si>
  <si>
    <t>m3</t>
  </si>
  <si>
    <t>Recalçat de fonament veí amb trams màxim de 2m i d'una alçada màxima de 2m, amb formigó HM20/B/20/Ila, inclós l'encofrat a una cara</t>
  </si>
  <si>
    <t>M2</t>
  </si>
  <si>
    <t>Subministrament, vertit, vibrat i curat  formigó HA25/B/12/IIa per solera, amb una quantia d'armat 3,00kg/m2  de 15cm d'espessor, sobre una lamina flexible de polietile,  un llit de graves de 15cm. No es acabat final. Inclosos execució de junts de treball, canvis de nivell fet per fases per evitar el descalçaments  dels envans separadors amb entitats veines: vestíbol, local veí,...i així garantir la seva estabilitat.</t>
  </si>
  <si>
    <t>escala</t>
  </si>
  <si>
    <t>01.07</t>
  </si>
  <si>
    <t>ml</t>
  </si>
  <si>
    <t xml:space="preserve">Cosit d'esquerdes existents mitjançant la realització de taladros de "regates" en el mur, perpendicular a l'esquerda, de 5cm de profunditat i ample 5cm per omplir amb morter sense retracció i varilla galvanitzada roscada de Ø10 cada 35cm i llongitut 60cm. </t>
  </si>
  <si>
    <t>previsió</t>
  </si>
  <si>
    <t>Protecció de foc  CERTIFICADA de perfileria d'acer vista INTERIOR, mitjançant les mans d'imprimació prèvia i de  pintura intumescent necessaries fins a conseguir R60</t>
  </si>
  <si>
    <t>Previsió a justificar del cost dels assaigos de estructura de les partides dels capítols anteriors.</t>
  </si>
  <si>
    <t>Demolició de forjat unidireccional de formigó armat amb nervis "in situ", entrebigat de revoltons ceràmics o de formigó i capa de compressió de formigó, amb mitjans manuals, martell pneumàtic i equip de oxitall, previ aixecat del paviment i la seva base, i càrrega manual sobre camió o contenidor. Inclou col·locació de biga IPN 140 L=150 de sustentació de forjat</t>
  </si>
  <si>
    <t>ESTRUCTURA (PREVISIÓ)</t>
  </si>
  <si>
    <t>office</t>
  </si>
  <si>
    <t>planta baia</t>
  </si>
  <si>
    <t>Esmalt a l'aigua, color blanc, acabat mat, sobre superfície de fusteria interior de fusta, preparació del suport, mà de fons (rendiment: 0,111 l/m²) i dues mans d'acabat amb esmalt a l'aigua (rendiment: 0,1 l/m² cada mà). Dues cares</t>
  </si>
  <si>
    <t>INFON06</t>
  </si>
  <si>
    <t>Eixugamans per aire acer inoxidable</t>
  </si>
  <si>
    <t>INFON05</t>
  </si>
  <si>
    <t>Dispensador de sabó acer inoxidable de la marca WASSER</t>
  </si>
  <si>
    <t>INFON04</t>
  </si>
  <si>
    <t>Ut</t>
  </si>
  <si>
    <t>Barra abatible minusválids acer inoxidable WASSER amb portarotlles WC</t>
  </si>
  <si>
    <t>INFON03</t>
  </si>
  <si>
    <t>Inodor tanc baix, D-code color blanc Duravit #211809</t>
  </si>
  <si>
    <t>INFON02</t>
  </si>
  <si>
    <t>INFON01</t>
  </si>
  <si>
    <t>Lavabo empotrat D-code 033754 Duravit</t>
  </si>
  <si>
    <t>ININE02</t>
  </si>
  <si>
    <t>Aplic de paret amb bombeta led globus 60 W model TEN blanc Mat. marca Edison &amp; Son</t>
  </si>
  <si>
    <t>ININE05</t>
  </si>
  <si>
    <t>ININE09</t>
  </si>
  <si>
    <t>Llum HAY diàmetre 80 cm</t>
  </si>
  <si>
    <t>ININE10</t>
  </si>
  <si>
    <t>Mecanismes JUNG LS 990 blanc</t>
  </si>
  <si>
    <t>Aplic de paret model SMILE marca Edison &amp; Son níquel mat</t>
  </si>
  <si>
    <t>Aixeta monomando model Monodin de Roca per a lavabo</t>
  </si>
  <si>
    <t>Acabat de solera de formigó en massa amb fibres de 5 cm d'espessor,  amb acabat superficial mitjançant remolinador mecànic, amb junts de retracció i segellat d'aquests. Acabat lliscat i amb tractament tapaporus. Inclou formigonat lliscat de trapes d'arquetes amb marc d'acer inoxidable</t>
  </si>
  <si>
    <t>sostre doble alçada</t>
  </si>
  <si>
    <t>sostre planta altell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</si>
</sst>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9" x14ac:knownFonts="1">
    <font>
      <sz val="12"/>
      <color rgb="FF000000"/>
      <name val="Verdana"/>
      <family val="2"/>
    </font>
    <font>
      <b/>
      <sz val="10"/>
      <color rgb="FF000000"/>
      <name val="Arial"/>
      <family val="2"/>
    </font>
    <font>
      <sz val="7.95"/>
      <color rgb="FF000000"/>
      <name val="Arial"/>
      <family val="2"/>
    </font>
    <font>
      <b/>
      <sz val="9"/>
      <color rgb="FF000000"/>
      <name val="Arial"/>
      <family val="2"/>
    </font>
    <font>
      <b/>
      <sz val="7.95"/>
      <color rgb="FF000000"/>
      <name val="Arial"/>
      <family val="2"/>
    </font>
    <font>
      <sz val="7.95"/>
      <color rgb="FF808080"/>
      <name val="Arial"/>
      <family val="2"/>
    </font>
    <font>
      <sz val="7.95"/>
      <color rgb="FF101010"/>
      <name val="Arial"/>
      <family val="2"/>
    </font>
    <font>
      <sz val="7.95"/>
      <color theme="1"/>
      <name val="Arial"/>
      <family val="2"/>
    </font>
    <font>
      <sz val="12"/>
      <color theme="1"/>
      <name val="Verdana"/>
      <family val="2"/>
    </font>
  </fonts>
  <fills count="8">
    <fill>
      <patternFill patternType="none"/>
    </fill>
    <fill>
      <patternFill patternType="gray125"/>
    </fill>
    <fill>
      <patternFill patternType="solid">
        <fgColor rgb="FFDFFFBF"/>
      </patternFill>
    </fill>
    <fill>
      <patternFill patternType="solid">
        <fgColor rgb="FF269900"/>
      </patternFill>
    </fill>
    <fill>
      <patternFill patternType="solid">
        <fgColor rgb="FF3FB219"/>
      </patternFill>
    </fill>
    <fill>
      <patternFill patternType="solid">
        <fgColor rgb="FF58CB32"/>
      </patternFill>
    </fill>
    <fill>
      <patternFill patternType="solid">
        <fgColor rgb="FF71E44B"/>
      </patternFill>
    </fill>
    <fill>
      <patternFill patternType="solid">
        <fgColor theme="0"/>
        <bgColor indexed="64"/>
      </patternFill>
    </fill>
  </fills>
  <borders count="6">
    <border>
      <left/>
      <right/>
      <top/>
      <bottom/>
      <diagonal/>
    </border>
    <border>
      <left/>
      <right/>
      <top/>
      <bottom style="thin">
        <color rgb="FF000000"/>
      </bottom>
      <diagonal/>
    </border>
    <border>
      <left/>
      <right/>
      <top style="thin">
        <color rgb="FF000000"/>
      </top>
      <bottom/>
      <diagonal/>
    </border>
    <border>
      <left/>
      <right/>
      <top/>
      <bottom style="thin">
        <color rgb="FF808080"/>
      </bottom>
      <diagonal/>
    </border>
    <border>
      <left/>
      <right/>
      <top style="thin">
        <color rgb="FF808080"/>
      </top>
      <bottom/>
      <diagonal/>
    </border>
    <border>
      <left/>
      <right/>
      <top style="thin">
        <color rgb="FF000000"/>
      </top>
      <bottom style="thin">
        <color rgb="FF000000"/>
      </bottom>
      <diagonal/>
    </border>
  </borders>
  <cellStyleXfs count="1">
    <xf numFmtId="0" fontId="0" fillId="0" borderId="0"/>
  </cellStyleXfs>
  <cellXfs count="117">
    <xf numFmtId="0" fontId="0" fillId="0" borderId="0" xfId="0" applyFont="1" applyAlignment="1">
      <alignment horizontal="left" vertical="center"/>
    </xf>
    <xf numFmtId="0" fontId="1" fillId="2" borderId="0" xfId="0" applyFont="1" applyFill="1" applyAlignment="1">
      <alignment horizontal="right" vertical="top" wrapText="1"/>
    </xf>
    <xf numFmtId="0" fontId="0" fillId="2" borderId="0" xfId="0" applyFont="1" applyFill="1" applyAlignment="1">
      <alignment horizontal="left" vertical="top" wrapText="1"/>
    </xf>
    <xf numFmtId="0" fontId="2" fillId="0" borderId="0" xfId="0" applyFont="1" applyAlignment="1">
      <alignment horizontal="right" vertical="top" wrapText="1"/>
    </xf>
    <xf numFmtId="0" fontId="2" fillId="2" borderId="0" xfId="0" applyFont="1" applyFill="1" applyAlignment="1">
      <alignment horizontal="right" vertical="top" wrapText="1"/>
    </xf>
    <xf numFmtId="0" fontId="2" fillId="0" borderId="0" xfId="0" applyFont="1" applyAlignment="1">
      <alignment horizontal="left" vertical="top" wrapText="1"/>
    </xf>
    <xf numFmtId="0" fontId="2" fillId="2" borderId="0" xfId="0" applyFont="1" applyFill="1" applyAlignment="1">
      <alignment horizontal="left" vertical="top" wrapText="1"/>
    </xf>
    <xf numFmtId="0" fontId="3" fillId="2" borderId="1" xfId="0" applyFont="1" applyFill="1" applyBorder="1" applyAlignment="1">
      <alignment horizontal="left" vertical="top" wrapText="1"/>
    </xf>
    <xf numFmtId="0" fontId="0" fillId="2" borderId="1" xfId="0" applyFont="1" applyFill="1" applyBorder="1" applyAlignment="1">
      <alignment horizontal="left" vertical="top" wrapText="1"/>
    </xf>
    <xf numFmtId="0" fontId="3" fillId="2" borderId="1" xfId="0" applyFont="1" applyFill="1" applyBorder="1" applyAlignment="1">
      <alignment horizontal="right" vertical="top" wrapText="1"/>
    </xf>
    <xf numFmtId="0" fontId="4" fillId="0" borderId="0" xfId="0" applyFont="1" applyAlignment="1">
      <alignment horizontal="left" vertical="top" wrapText="1"/>
    </xf>
    <xf numFmtId="0" fontId="4" fillId="3" borderId="2" xfId="0" applyFont="1" applyFill="1" applyBorder="1" applyAlignment="1">
      <alignment horizontal="left" vertical="top" wrapText="1"/>
    </xf>
    <xf numFmtId="0" fontId="0" fillId="3" borderId="2" xfId="0" applyFont="1" applyFill="1" applyBorder="1" applyAlignment="1">
      <alignment horizontal="left" vertical="top" wrapText="1"/>
    </xf>
    <xf numFmtId="4" fontId="4" fillId="3" borderId="2" xfId="0" applyNumberFormat="1" applyFont="1" applyFill="1" applyBorder="1" applyAlignment="1">
      <alignment horizontal="right" vertical="top" wrapText="1"/>
    </xf>
    <xf numFmtId="0" fontId="4" fillId="4" borderId="0" xfId="0" applyFont="1" applyFill="1" applyAlignment="1">
      <alignment horizontal="left" vertical="top" wrapText="1"/>
    </xf>
    <xf numFmtId="0" fontId="0" fillId="4" borderId="0" xfId="0" applyFont="1" applyFill="1" applyAlignment="1">
      <alignment horizontal="left" vertical="top" wrapText="1"/>
    </xf>
    <xf numFmtId="4" fontId="4" fillId="4" borderId="0" xfId="0" applyNumberFormat="1" applyFont="1" applyFill="1" applyAlignment="1">
      <alignment horizontal="right" vertical="top" wrapText="1"/>
    </xf>
    <xf numFmtId="0" fontId="4" fillId="5" borderId="0" xfId="0" applyFont="1" applyFill="1" applyAlignment="1">
      <alignment horizontal="left" vertical="top" wrapText="1"/>
    </xf>
    <xf numFmtId="0" fontId="0" fillId="5" borderId="0" xfId="0" applyFont="1" applyFill="1" applyAlignment="1">
      <alignment horizontal="left" vertical="top" wrapText="1"/>
    </xf>
    <xf numFmtId="4" fontId="4" fillId="5" borderId="0" xfId="0" applyNumberFormat="1" applyFont="1" applyFill="1" applyAlignment="1">
      <alignment horizontal="right" vertical="top" wrapText="1"/>
    </xf>
    <xf numFmtId="164" fontId="2" fillId="0" borderId="0" xfId="0" applyNumberFormat="1" applyFont="1" applyAlignment="1">
      <alignment horizontal="right" vertical="top" wrapText="1"/>
    </xf>
    <xf numFmtId="4" fontId="2" fillId="0" borderId="0" xfId="0" applyNumberFormat="1" applyFont="1" applyAlignment="1">
      <alignment horizontal="right" vertical="top" wrapText="1"/>
    </xf>
    <xf numFmtId="0" fontId="0" fillId="0" borderId="0" xfId="0" applyFont="1" applyAlignment="1">
      <alignment horizontal="center" vertical="center" wrapText="1"/>
    </xf>
    <xf numFmtId="0" fontId="5" fillId="0" borderId="3" xfId="0" applyFont="1" applyBorder="1" applyAlignment="1">
      <alignment horizontal="left" vertical="top" wrapText="1"/>
    </xf>
    <xf numFmtId="0" fontId="5" fillId="0" borderId="3" xfId="0" applyFont="1" applyBorder="1" applyAlignment="1">
      <alignment horizontal="right" vertical="top" wrapText="1"/>
    </xf>
    <xf numFmtId="0" fontId="5" fillId="0" borderId="0" xfId="0" applyFont="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right" vertical="top" wrapText="1"/>
    </xf>
    <xf numFmtId="164" fontId="2" fillId="0" borderId="4" xfId="0" applyNumberFormat="1" applyFont="1" applyBorder="1" applyAlignment="1">
      <alignment horizontal="right" vertical="top" wrapText="1"/>
    </xf>
    <xf numFmtId="164" fontId="5" fillId="0" borderId="0" xfId="0" applyNumberFormat="1" applyFont="1" applyAlignment="1">
      <alignment horizontal="right" vertical="top" wrapText="1"/>
    </xf>
    <xf numFmtId="164" fontId="5" fillId="0" borderId="4" xfId="0" applyNumberFormat="1" applyFont="1" applyBorder="1" applyAlignment="1">
      <alignment horizontal="right" vertical="top" wrapText="1"/>
    </xf>
    <xf numFmtId="164" fontId="6" fillId="0" borderId="0" xfId="0" applyNumberFormat="1" applyFont="1" applyAlignment="1">
      <alignment horizontal="right" vertical="top" wrapText="1"/>
    </xf>
    <xf numFmtId="164" fontId="6" fillId="0" borderId="4" xfId="0" applyNumberFormat="1" applyFont="1" applyBorder="1" applyAlignment="1">
      <alignment horizontal="righ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4" fillId="5" borderId="1" xfId="0" applyFont="1" applyFill="1" applyBorder="1" applyAlignment="1">
      <alignment horizontal="left" vertical="top" wrapText="1"/>
    </xf>
    <xf numFmtId="0" fontId="0" fillId="5" borderId="1" xfId="0" applyFont="1" applyFill="1" applyBorder="1" applyAlignment="1">
      <alignment horizontal="left" vertical="top" wrapText="1"/>
    </xf>
    <xf numFmtId="4" fontId="4" fillId="5" borderId="1" xfId="0" applyNumberFormat="1" applyFont="1" applyFill="1" applyBorder="1" applyAlignment="1">
      <alignment horizontal="right" vertical="top" wrapText="1"/>
    </xf>
    <xf numFmtId="0" fontId="4" fillId="5" borderId="2" xfId="0" applyFont="1" applyFill="1" applyBorder="1" applyAlignment="1">
      <alignment horizontal="left" vertical="top" wrapText="1"/>
    </xf>
    <xf numFmtId="0" fontId="0" fillId="5" borderId="2" xfId="0" applyFont="1" applyFill="1" applyBorder="1" applyAlignment="1">
      <alignment horizontal="left" vertical="top" wrapText="1"/>
    </xf>
    <xf numFmtId="4" fontId="4" fillId="5" borderId="2" xfId="0" applyNumberFormat="1" applyFont="1" applyFill="1" applyBorder="1" applyAlignment="1">
      <alignment horizontal="right" vertical="top" wrapText="1"/>
    </xf>
    <xf numFmtId="0" fontId="4" fillId="6" borderId="0" xfId="0" applyFont="1" applyFill="1" applyAlignment="1">
      <alignment horizontal="left" vertical="top" wrapText="1"/>
    </xf>
    <xf numFmtId="0" fontId="0" fillId="6" borderId="0" xfId="0" applyFont="1" applyFill="1" applyAlignment="1">
      <alignment horizontal="left" vertical="top" wrapText="1"/>
    </xf>
    <xf numFmtId="4" fontId="4" fillId="6" borderId="0" xfId="0" applyNumberFormat="1" applyFont="1" applyFill="1" applyAlignment="1">
      <alignment horizontal="right" vertical="top" wrapText="1"/>
    </xf>
    <xf numFmtId="0" fontId="4" fillId="6" borderId="1" xfId="0" applyFont="1" applyFill="1" applyBorder="1" applyAlignment="1">
      <alignment horizontal="left" vertical="top" wrapText="1"/>
    </xf>
    <xf numFmtId="0" fontId="0" fillId="6" borderId="1" xfId="0" applyFont="1" applyFill="1" applyBorder="1" applyAlignment="1">
      <alignment horizontal="left" vertical="top" wrapText="1"/>
    </xf>
    <xf numFmtId="4" fontId="4" fillId="6" borderId="1" xfId="0" applyNumberFormat="1" applyFont="1" applyFill="1" applyBorder="1" applyAlignment="1">
      <alignment horizontal="right" vertical="top" wrapText="1"/>
    </xf>
    <xf numFmtId="0" fontId="4" fillId="6" borderId="2" xfId="0" applyFont="1" applyFill="1" applyBorder="1" applyAlignment="1">
      <alignment horizontal="left" vertical="top" wrapText="1"/>
    </xf>
    <xf numFmtId="0" fontId="0" fillId="6" borderId="2" xfId="0" applyFont="1" applyFill="1" applyBorder="1" applyAlignment="1">
      <alignment horizontal="left" vertical="top" wrapText="1"/>
    </xf>
    <xf numFmtId="4" fontId="4" fillId="6" borderId="2" xfId="0" applyNumberFormat="1" applyFont="1" applyFill="1" applyBorder="1" applyAlignment="1">
      <alignment horizontal="right" vertical="top" wrapText="1"/>
    </xf>
    <xf numFmtId="0" fontId="0" fillId="0" borderId="5" xfId="0" applyFont="1" applyBorder="1" applyAlignment="1">
      <alignment horizontal="center" vertical="center" wrapText="1"/>
    </xf>
    <xf numFmtId="0" fontId="4" fillId="5" borderId="5" xfId="0" applyFont="1" applyFill="1" applyBorder="1" applyAlignment="1">
      <alignment horizontal="left" vertical="top" wrapText="1"/>
    </xf>
    <xf numFmtId="0" fontId="0" fillId="5" borderId="5" xfId="0" applyFont="1" applyFill="1" applyBorder="1" applyAlignment="1">
      <alignment horizontal="left" vertical="top" wrapText="1"/>
    </xf>
    <xf numFmtId="4" fontId="4" fillId="5" borderId="5" xfId="0" applyNumberFormat="1" applyFont="1" applyFill="1" applyBorder="1" applyAlignment="1">
      <alignment horizontal="right" vertical="top" wrapText="1"/>
    </xf>
    <xf numFmtId="0" fontId="4" fillId="4" borderId="5" xfId="0" applyFont="1" applyFill="1" applyBorder="1" applyAlignment="1">
      <alignment horizontal="left" vertical="top" wrapText="1"/>
    </xf>
    <xf numFmtId="0" fontId="0" fillId="4" borderId="5" xfId="0" applyFont="1" applyFill="1" applyBorder="1" applyAlignment="1">
      <alignment horizontal="left" vertical="top" wrapText="1"/>
    </xf>
    <xf numFmtId="4" fontId="4" fillId="4" borderId="5" xfId="0" applyNumberFormat="1" applyFont="1" applyFill="1" applyBorder="1" applyAlignment="1">
      <alignment horizontal="right" vertical="top" wrapText="1"/>
    </xf>
    <xf numFmtId="0" fontId="4" fillId="4" borderId="2" xfId="0" applyFont="1" applyFill="1" applyBorder="1" applyAlignment="1">
      <alignment horizontal="left" vertical="top" wrapText="1"/>
    </xf>
    <xf numFmtId="0" fontId="0" fillId="4" borderId="2" xfId="0" applyFont="1" applyFill="1" applyBorder="1" applyAlignment="1">
      <alignment horizontal="left" vertical="top" wrapText="1"/>
    </xf>
    <xf numFmtId="4" fontId="4" fillId="4" borderId="2" xfId="0" applyNumberFormat="1" applyFont="1" applyFill="1" applyBorder="1" applyAlignment="1">
      <alignment horizontal="right" vertical="top" wrapText="1"/>
    </xf>
    <xf numFmtId="0" fontId="4" fillId="4" borderId="1" xfId="0" applyFont="1" applyFill="1" applyBorder="1" applyAlignment="1">
      <alignment horizontal="left" vertical="top" wrapText="1"/>
    </xf>
    <xf numFmtId="0" fontId="0" fillId="4" borderId="1" xfId="0" applyFont="1" applyFill="1" applyBorder="1" applyAlignment="1">
      <alignment horizontal="left" vertical="top" wrapText="1"/>
    </xf>
    <xf numFmtId="4" fontId="4" fillId="4" borderId="1" xfId="0" applyNumberFormat="1" applyFont="1" applyFill="1" applyBorder="1" applyAlignment="1">
      <alignment horizontal="right" vertical="top" wrapText="1"/>
    </xf>
    <xf numFmtId="0" fontId="4" fillId="3" borderId="5" xfId="0" applyFont="1" applyFill="1" applyBorder="1" applyAlignment="1">
      <alignment horizontal="left" vertical="top" wrapText="1"/>
    </xf>
    <xf numFmtId="0" fontId="0" fillId="3" borderId="5" xfId="0" applyFont="1" applyFill="1" applyBorder="1" applyAlignment="1">
      <alignment horizontal="left" vertical="top" wrapText="1"/>
    </xf>
    <xf numFmtId="4" fontId="4" fillId="3" borderId="5" xfId="0" applyNumberFormat="1" applyFont="1" applyFill="1" applyBorder="1" applyAlignment="1">
      <alignment horizontal="right" vertical="top" wrapText="1"/>
    </xf>
    <xf numFmtId="0" fontId="7" fillId="0" borderId="0" xfId="0" applyFont="1" applyBorder="1" applyAlignment="1">
      <alignment horizontal="left" vertical="top" wrapText="1"/>
    </xf>
    <xf numFmtId="0" fontId="7" fillId="0" borderId="0" xfId="0" applyFont="1" applyBorder="1" applyAlignment="1">
      <alignment horizontal="right" vertical="top" wrapText="1"/>
    </xf>
    <xf numFmtId="164" fontId="7" fillId="0" borderId="4" xfId="0" applyNumberFormat="1" applyFont="1" applyBorder="1" applyAlignment="1">
      <alignment horizontal="right" vertical="top" wrapText="1"/>
    </xf>
    <xf numFmtId="0" fontId="7" fillId="0" borderId="4" xfId="0" applyFont="1" applyBorder="1" applyAlignment="1">
      <alignment horizontal="left" vertical="top" wrapText="1"/>
    </xf>
    <xf numFmtId="0" fontId="7" fillId="0" borderId="4" xfId="0" applyFont="1" applyBorder="1" applyAlignment="1">
      <alignment horizontal="right" vertical="top" wrapText="1"/>
    </xf>
    <xf numFmtId="0" fontId="8" fillId="0" borderId="0" xfId="0" applyFont="1" applyAlignment="1">
      <alignment horizontal="center" vertical="center" wrapText="1"/>
    </xf>
    <xf numFmtId="0" fontId="8" fillId="0" borderId="0" xfId="0" applyFont="1" applyAlignment="1">
      <alignment horizontal="left" vertical="center"/>
    </xf>
    <xf numFmtId="0" fontId="7" fillId="7" borderId="4" xfId="0" applyFont="1" applyFill="1" applyBorder="1" applyAlignment="1">
      <alignment horizontal="right" vertical="top" wrapText="1"/>
    </xf>
    <xf numFmtId="0" fontId="2" fillId="7" borderId="4" xfId="0" applyFont="1" applyFill="1" applyBorder="1" applyAlignment="1">
      <alignment horizontal="right" vertical="top" wrapText="1"/>
    </xf>
    <xf numFmtId="0" fontId="0" fillId="0" borderId="0" xfId="0" applyAlignment="1">
      <alignment horizontal="center" vertical="center" wrapText="1"/>
    </xf>
    <xf numFmtId="0" fontId="2" fillId="0" borderId="0" xfId="0" applyFont="1" applyBorder="1" applyAlignment="1">
      <alignment horizontal="left" vertical="top" wrapText="1"/>
    </xf>
    <xf numFmtId="0" fontId="2" fillId="0" borderId="0" xfId="0" applyFont="1" applyBorder="1" applyAlignment="1">
      <alignment horizontal="right" vertical="top" wrapText="1"/>
    </xf>
    <xf numFmtId="164" fontId="2" fillId="0" borderId="0" xfId="0" applyNumberFormat="1" applyFont="1" applyBorder="1" applyAlignment="1">
      <alignment horizontal="right" vertical="top" wrapText="1"/>
    </xf>
    <xf numFmtId="0" fontId="5" fillId="0" borderId="0" xfId="0" applyFont="1" applyBorder="1" applyAlignment="1">
      <alignment horizontal="right" vertical="top" wrapText="1"/>
    </xf>
    <xf numFmtId="0" fontId="0" fillId="0" borderId="0" xfId="0" applyFont="1" applyBorder="1" applyAlignment="1">
      <alignment horizontal="center" vertical="center" wrapText="1"/>
    </xf>
    <xf numFmtId="0" fontId="4" fillId="0" borderId="0" xfId="0" applyFont="1" applyFill="1" applyAlignment="1">
      <alignment horizontal="left" vertical="top" wrapText="1"/>
    </xf>
    <xf numFmtId="0" fontId="2" fillId="0" borderId="0" xfId="0" applyFont="1" applyFill="1" applyAlignment="1">
      <alignment horizontal="left" vertical="top" wrapText="1"/>
    </xf>
    <xf numFmtId="164" fontId="2" fillId="0" borderId="0" xfId="0" applyNumberFormat="1" applyFont="1" applyFill="1" applyAlignment="1">
      <alignment horizontal="right" vertical="top" wrapText="1"/>
    </xf>
    <xf numFmtId="4" fontId="2" fillId="0" borderId="0" xfId="0" applyNumberFormat="1" applyFont="1" applyFill="1" applyAlignment="1">
      <alignment horizontal="right" vertical="top" wrapText="1"/>
    </xf>
    <xf numFmtId="0" fontId="0" fillId="0" borderId="0" xfId="0" applyFont="1" applyFill="1" applyAlignment="1">
      <alignment horizontal="left" vertical="center"/>
    </xf>
    <xf numFmtId="0" fontId="0" fillId="0" borderId="0" xfId="0" applyFont="1" applyFill="1" applyAlignment="1">
      <alignment horizontal="center" vertical="center" wrapText="1"/>
    </xf>
    <xf numFmtId="0" fontId="5" fillId="0" borderId="3" xfId="0" applyFont="1" applyFill="1" applyBorder="1" applyAlignment="1">
      <alignment horizontal="left" vertical="top" wrapText="1"/>
    </xf>
    <xf numFmtId="0" fontId="5" fillId="0" borderId="3" xfId="0" applyFont="1" applyFill="1" applyBorder="1" applyAlignment="1">
      <alignment horizontal="right" vertical="top" wrapText="1"/>
    </xf>
    <xf numFmtId="0" fontId="5" fillId="0" borderId="0" xfId="0" applyFont="1" applyFill="1" applyAlignment="1">
      <alignment horizontal="left" vertical="top" wrapText="1"/>
    </xf>
    <xf numFmtId="0" fontId="2" fillId="0" borderId="4" xfId="0" applyFont="1" applyFill="1" applyBorder="1" applyAlignment="1">
      <alignment horizontal="left" vertical="top" wrapText="1"/>
    </xf>
    <xf numFmtId="0" fontId="2" fillId="0" borderId="4" xfId="0" applyFont="1" applyFill="1" applyBorder="1" applyAlignment="1">
      <alignment horizontal="right" vertical="top" wrapText="1"/>
    </xf>
    <xf numFmtId="164" fontId="2" fillId="0" borderId="4" xfId="0" applyNumberFormat="1" applyFont="1" applyFill="1" applyBorder="1" applyAlignment="1">
      <alignment horizontal="right" vertical="top" wrapText="1"/>
    </xf>
    <xf numFmtId="164" fontId="5" fillId="0" borderId="4" xfId="0" applyNumberFormat="1" applyFont="1" applyFill="1" applyBorder="1" applyAlignment="1">
      <alignment horizontal="right" vertical="top" wrapText="1"/>
    </xf>
    <xf numFmtId="0" fontId="2" fillId="0" borderId="0" xfId="0" applyFont="1" applyFill="1" applyAlignment="1">
      <alignment horizontal="right" vertical="top" wrapText="1"/>
    </xf>
    <xf numFmtId="164" fontId="5" fillId="0" borderId="0" xfId="0" applyNumberFormat="1" applyFont="1" applyFill="1" applyAlignment="1">
      <alignment horizontal="right" vertical="top" wrapText="1"/>
    </xf>
    <xf numFmtId="164" fontId="5" fillId="0" borderId="0" xfId="0" applyNumberFormat="1" applyFont="1" applyBorder="1" applyAlignment="1">
      <alignment horizontal="right" vertical="top" wrapText="1"/>
    </xf>
    <xf numFmtId="164" fontId="6" fillId="0" borderId="0" xfId="0" applyNumberFormat="1" applyFont="1" applyBorder="1" applyAlignment="1">
      <alignment horizontal="right" vertical="top" wrapText="1"/>
    </xf>
    <xf numFmtId="164" fontId="7" fillId="0" borderId="0" xfId="0" applyNumberFormat="1" applyFont="1" applyBorder="1" applyAlignment="1">
      <alignment horizontal="right" vertical="top" wrapText="1"/>
    </xf>
    <xf numFmtId="0" fontId="2" fillId="0" borderId="0" xfId="0" applyFont="1" applyAlignment="1">
      <alignment horizontal="right" vertical="top" wrapText="1"/>
    </xf>
    <xf numFmtId="0" fontId="2" fillId="0" borderId="0" xfId="0" applyFont="1" applyBorder="1" applyAlignment="1">
      <alignment horizontal="right" vertical="top" wrapText="1"/>
    </xf>
    <xf numFmtId="0" fontId="0" fillId="0" borderId="0" xfId="0" applyFill="1" applyAlignment="1">
      <alignment horizontal="center" vertical="center" wrapText="1"/>
    </xf>
    <xf numFmtId="0" fontId="0" fillId="0" borderId="1"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8" fillId="0" borderId="0" xfId="0" applyFont="1" applyFill="1" applyAlignment="1">
      <alignment horizontal="center" vertical="center" wrapText="1"/>
    </xf>
    <xf numFmtId="0" fontId="2" fillId="0" borderId="0" xfId="0" applyFont="1" applyAlignment="1">
      <alignment horizontal="justify" vertical="top" wrapText="1"/>
    </xf>
    <xf numFmtId="0" fontId="1" fillId="2" borderId="0" xfId="0" applyFont="1" applyFill="1" applyAlignment="1">
      <alignment horizontal="left" vertical="top" wrapText="1"/>
    </xf>
    <xf numFmtId="0" fontId="4" fillId="3" borderId="2" xfId="0" applyFont="1" applyFill="1" applyBorder="1" applyAlignment="1">
      <alignment horizontal="justify" vertical="top" wrapText="1"/>
    </xf>
    <xf numFmtId="0" fontId="4" fillId="4" borderId="0" xfId="0" applyFont="1" applyFill="1" applyAlignment="1">
      <alignment horizontal="justify" vertical="top" wrapText="1"/>
    </xf>
    <xf numFmtId="0" fontId="4" fillId="5" borderId="0" xfId="0" applyFont="1" applyFill="1" applyAlignment="1">
      <alignment horizontal="justify" vertical="top" wrapText="1"/>
    </xf>
    <xf numFmtId="0" fontId="4" fillId="6" borderId="0" xfId="0" applyFont="1" applyFill="1" applyAlignment="1">
      <alignment horizontal="justify" vertical="top" wrapText="1"/>
    </xf>
    <xf numFmtId="0" fontId="4" fillId="6" borderId="2" xfId="0" applyFont="1" applyFill="1" applyBorder="1" applyAlignment="1">
      <alignment horizontal="justify" vertical="top" wrapText="1"/>
    </xf>
    <xf numFmtId="0" fontId="4" fillId="5" borderId="2" xfId="0" applyFont="1" applyFill="1" applyBorder="1" applyAlignment="1">
      <alignment horizontal="justify" vertical="top" wrapText="1"/>
    </xf>
    <xf numFmtId="0" fontId="4" fillId="4" borderId="2" xfId="0" applyFont="1" applyFill="1" applyBorder="1" applyAlignment="1">
      <alignment horizontal="justify" vertical="top" wrapText="1"/>
    </xf>
    <xf numFmtId="0" fontId="2" fillId="0" borderId="0" xfId="0" applyFont="1" applyBorder="1" applyAlignment="1">
      <alignment horizontal="right" vertical="top" wrapText="1"/>
    </xf>
    <xf numFmtId="0" fontId="2" fillId="0" borderId="0" xfId="0" applyFont="1" applyAlignment="1">
      <alignment horizontal="right" vertical="top" wrapText="1"/>
    </xf>
    <xf numFmtId="0" fontId="2" fillId="0" borderId="0" xfId="0" applyFont="1" applyFill="1" applyAlignment="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2"/>
  <sheetViews>
    <sheetView tabSelected="1" showWhiteSpace="0" view="pageLayout" workbookViewId="0">
      <selection activeCell="P12" sqref="P12"/>
    </sheetView>
  </sheetViews>
  <sheetFormatPr defaultColWidth="11" defaultRowHeight="15" x14ac:dyDescent="0.2"/>
  <cols>
    <col min="1" max="1" width="7.09765625" customWidth="1"/>
    <col min="2" max="2" width="6.296875" customWidth="1"/>
    <col min="3" max="3" width="3" customWidth="1"/>
    <col min="4" max="4" width="17" customWidth="1"/>
    <col min="5" max="5" width="9.8984375" customWidth="1"/>
    <col min="6" max="7" width="5.3984375" customWidth="1"/>
    <col min="8" max="8" width="5.5" customWidth="1"/>
    <col min="9" max="9" width="4.69921875" customWidth="1"/>
    <col min="10" max="10" width="5.8984375" customWidth="1"/>
    <col min="11" max="11" width="7.796875" customWidth="1"/>
    <col min="12" max="12" width="7.69921875" customWidth="1"/>
    <col min="13" max="13" width="7.796875" customWidth="1"/>
  </cols>
  <sheetData>
    <row r="1" spans="1:13" ht="17.649999999999999" customHeight="1" thickBot="1" x14ac:dyDescent="0.25">
      <c r="A1" s="1" t="s">
        <v>0</v>
      </c>
      <c r="B1" s="106" t="s">
        <v>173</v>
      </c>
      <c r="C1" s="106"/>
      <c r="D1" s="106"/>
      <c r="E1" s="106"/>
      <c r="F1" s="106"/>
      <c r="G1" s="106"/>
      <c r="H1" s="106"/>
      <c r="I1" s="106"/>
      <c r="J1" s="106"/>
      <c r="K1" s="106"/>
      <c r="L1" s="106"/>
      <c r="M1" s="106"/>
    </row>
    <row r="2" spans="1:13" ht="17.649999999999999" customHeight="1" thickBot="1" x14ac:dyDescent="0.25">
      <c r="A2" s="106" t="s">
        <v>1</v>
      </c>
      <c r="B2" s="106"/>
      <c r="C2" s="106"/>
      <c r="D2" s="2"/>
      <c r="E2" s="2"/>
      <c r="F2" s="2"/>
      <c r="G2" s="2"/>
      <c r="H2" s="2"/>
      <c r="I2" s="2"/>
      <c r="J2" s="2"/>
      <c r="K2" s="2"/>
      <c r="L2" s="4" t="s">
        <v>2</v>
      </c>
      <c r="M2" s="6">
        <v>3</v>
      </c>
    </row>
    <row r="3" spans="1:13" ht="16.5" customHeight="1" thickBot="1" x14ac:dyDescent="0.25">
      <c r="A3" s="7" t="s">
        <v>3</v>
      </c>
      <c r="B3" s="7" t="s">
        <v>4</v>
      </c>
      <c r="C3" s="7" t="s">
        <v>5</v>
      </c>
      <c r="D3" s="7" t="s">
        <v>6</v>
      </c>
      <c r="E3" s="8"/>
      <c r="F3" s="8"/>
      <c r="G3" s="8"/>
      <c r="H3" s="8"/>
      <c r="I3" s="8"/>
      <c r="J3" s="8"/>
      <c r="K3" s="9" t="s">
        <v>7</v>
      </c>
      <c r="L3" s="9" t="s">
        <v>8</v>
      </c>
      <c r="M3" s="9" t="s">
        <v>9</v>
      </c>
    </row>
    <row r="4" spans="1:13" ht="24.75" customHeight="1" thickBot="1" x14ac:dyDescent="0.25">
      <c r="A4" s="11" t="s">
        <v>10</v>
      </c>
      <c r="B4" s="11" t="s">
        <v>11</v>
      </c>
      <c r="C4" s="12"/>
      <c r="D4" s="107" t="s">
        <v>173</v>
      </c>
      <c r="E4" s="107"/>
      <c r="F4" s="107"/>
      <c r="G4" s="107"/>
      <c r="H4" s="107"/>
      <c r="I4" s="107"/>
      <c r="J4" s="107"/>
      <c r="K4" s="12"/>
      <c r="L4" s="13"/>
      <c r="M4" s="13">
        <f>ROUND(L4,2)</f>
        <v>0</v>
      </c>
    </row>
    <row r="5" spans="1:13" ht="15.4" customHeight="1" thickBot="1" x14ac:dyDescent="0.25">
      <c r="A5" s="14" t="s">
        <v>12</v>
      </c>
      <c r="B5" s="14" t="s">
        <v>11</v>
      </c>
      <c r="C5" s="15"/>
      <c r="D5" s="108" t="s">
        <v>13</v>
      </c>
      <c r="E5" s="108"/>
      <c r="F5" s="108"/>
      <c r="G5" s="108"/>
      <c r="H5" s="108"/>
      <c r="I5" s="108"/>
      <c r="J5" s="108"/>
      <c r="K5" s="15"/>
      <c r="L5" s="16"/>
      <c r="M5" s="16">
        <f>ROUND(L5,2)</f>
        <v>0</v>
      </c>
    </row>
    <row r="6" spans="1:13" ht="15.4" customHeight="1" x14ac:dyDescent="0.2">
      <c r="A6" s="17" t="s">
        <v>14</v>
      </c>
      <c r="B6" s="17" t="s">
        <v>11</v>
      </c>
      <c r="C6" s="18"/>
      <c r="D6" s="109" t="s">
        <v>15</v>
      </c>
      <c r="E6" s="109"/>
      <c r="F6" s="109"/>
      <c r="G6" s="109"/>
      <c r="H6" s="109"/>
      <c r="I6" s="109"/>
      <c r="J6" s="109"/>
      <c r="K6" s="18"/>
      <c r="L6" s="19"/>
      <c r="M6" s="19">
        <f>ROUND(L6,2)</f>
        <v>0</v>
      </c>
    </row>
    <row r="7" spans="1:13" ht="39" customHeight="1" x14ac:dyDescent="0.2">
      <c r="A7" s="81" t="s">
        <v>16</v>
      </c>
      <c r="B7" s="5" t="s">
        <v>17</v>
      </c>
      <c r="C7" s="5" t="s">
        <v>18</v>
      </c>
      <c r="D7" s="105" t="s">
        <v>175</v>
      </c>
      <c r="E7" s="105"/>
      <c r="F7" s="105"/>
      <c r="G7" s="105"/>
      <c r="H7" s="105"/>
      <c r="I7" s="105"/>
      <c r="J7" s="105"/>
      <c r="K7" s="20">
        <f>SUM(K9:K9)</f>
        <v>21</v>
      </c>
      <c r="L7" s="84"/>
      <c r="M7" s="21">
        <f>ROUND(K7*L7,2)</f>
        <v>0</v>
      </c>
    </row>
    <row r="8" spans="1:13" ht="15" customHeight="1" x14ac:dyDescent="0.2">
      <c r="A8" s="86"/>
      <c r="B8" s="22"/>
      <c r="C8" s="22"/>
      <c r="D8" s="22"/>
      <c r="E8" s="23"/>
      <c r="F8" s="24" t="s">
        <v>19</v>
      </c>
      <c r="G8" s="24" t="s">
        <v>20</v>
      </c>
      <c r="H8" s="24" t="s">
        <v>21</v>
      </c>
      <c r="I8" s="24" t="s">
        <v>22</v>
      </c>
      <c r="J8" s="24" t="s">
        <v>23</v>
      </c>
      <c r="K8" s="24" t="s">
        <v>24</v>
      </c>
      <c r="L8" s="86"/>
      <c r="M8" s="22"/>
    </row>
    <row r="9" spans="1:13" ht="21.2" customHeight="1" x14ac:dyDescent="0.2">
      <c r="A9" s="86"/>
      <c r="B9" s="22"/>
      <c r="C9" s="22"/>
      <c r="D9" s="25"/>
      <c r="E9" s="26" t="s">
        <v>188</v>
      </c>
      <c r="F9" s="27">
        <v>1</v>
      </c>
      <c r="G9" s="28"/>
      <c r="H9" s="28"/>
      <c r="I9" s="28"/>
      <c r="J9" s="30"/>
      <c r="K9" s="32">
        <v>21</v>
      </c>
      <c r="L9" s="86"/>
      <c r="M9" s="22"/>
    </row>
    <row r="10" spans="1:13" ht="21.2" customHeight="1" x14ac:dyDescent="0.2">
      <c r="A10" s="81"/>
      <c r="B10" s="5" t="s">
        <v>17</v>
      </c>
      <c r="C10" s="5" t="s">
        <v>18</v>
      </c>
      <c r="D10" s="105" t="s">
        <v>338</v>
      </c>
      <c r="E10" s="105"/>
      <c r="F10" s="105"/>
      <c r="G10" s="105"/>
      <c r="H10" s="105"/>
      <c r="I10" s="105"/>
      <c r="J10" s="105"/>
      <c r="K10" s="20">
        <f>SUM(K12:K12)</f>
        <v>21</v>
      </c>
      <c r="L10" s="84"/>
      <c r="M10" s="21">
        <f>ROUND(K10*L10,2)</f>
        <v>0</v>
      </c>
    </row>
    <row r="11" spans="1:13" x14ac:dyDescent="0.2">
      <c r="A11" s="86"/>
      <c r="B11" s="22"/>
      <c r="C11" s="22"/>
      <c r="D11" s="22"/>
      <c r="E11" s="23"/>
      <c r="F11" s="24" t="s">
        <v>19</v>
      </c>
      <c r="G11" s="24" t="s">
        <v>20</v>
      </c>
      <c r="H11" s="24" t="s">
        <v>21</v>
      </c>
      <c r="I11" s="24" t="s">
        <v>22</v>
      </c>
      <c r="J11" s="24" t="s">
        <v>23</v>
      </c>
      <c r="K11" s="24" t="s">
        <v>24</v>
      </c>
      <c r="L11" s="86"/>
      <c r="M11" s="22"/>
    </row>
    <row r="12" spans="1:13" ht="15" customHeight="1" x14ac:dyDescent="0.2">
      <c r="A12" s="86"/>
      <c r="B12" s="22"/>
      <c r="C12" s="22"/>
      <c r="D12" s="25"/>
      <c r="E12" s="26" t="s">
        <v>188</v>
      </c>
      <c r="F12" s="27">
        <v>1</v>
      </c>
      <c r="G12" s="28"/>
      <c r="H12" s="28"/>
      <c r="I12" s="28"/>
      <c r="J12" s="30"/>
      <c r="K12" s="32">
        <v>21</v>
      </c>
      <c r="L12" s="86"/>
      <c r="M12" s="22"/>
    </row>
    <row r="13" spans="1:13" ht="53.25" customHeight="1" x14ac:dyDescent="0.2">
      <c r="A13" s="81" t="s">
        <v>25</v>
      </c>
      <c r="B13" s="5" t="s">
        <v>17</v>
      </c>
      <c r="C13" s="5" t="s">
        <v>18</v>
      </c>
      <c r="D13" s="105" t="s">
        <v>352</v>
      </c>
      <c r="E13" s="105"/>
      <c r="F13" s="105"/>
      <c r="G13" s="105"/>
      <c r="H13" s="105"/>
      <c r="I13" s="105"/>
      <c r="J13" s="105"/>
      <c r="K13" s="20">
        <f>SUM(K15:K15)</f>
        <v>2.35</v>
      </c>
      <c r="L13" s="84"/>
      <c r="M13" s="21">
        <f>ROUND(K13*L13,2)</f>
        <v>0</v>
      </c>
    </row>
    <row r="14" spans="1:13" ht="15" customHeight="1" x14ac:dyDescent="0.2">
      <c r="A14" s="86"/>
      <c r="B14" s="22"/>
      <c r="C14" s="22"/>
      <c r="D14" s="22"/>
      <c r="E14" s="23"/>
      <c r="F14" s="24" t="s">
        <v>19</v>
      </c>
      <c r="G14" s="24" t="s">
        <v>20</v>
      </c>
      <c r="H14" s="24" t="s">
        <v>21</v>
      </c>
      <c r="I14" s="24" t="s">
        <v>22</v>
      </c>
      <c r="J14" s="24" t="s">
        <v>23</v>
      </c>
      <c r="K14" s="24" t="s">
        <v>24</v>
      </c>
      <c r="L14" s="86"/>
      <c r="M14" s="22"/>
    </row>
    <row r="15" spans="1:13" ht="21" customHeight="1" x14ac:dyDescent="0.2">
      <c r="A15" s="86"/>
      <c r="B15" s="22"/>
      <c r="C15" s="22"/>
      <c r="D15" s="25"/>
      <c r="E15" s="5" t="s">
        <v>174</v>
      </c>
      <c r="F15" s="3">
        <v>1</v>
      </c>
      <c r="G15" s="20"/>
      <c r="H15" s="20"/>
      <c r="I15" s="20"/>
      <c r="J15" s="29"/>
      <c r="K15" s="31">
        <v>2.35</v>
      </c>
      <c r="L15" s="86"/>
      <c r="M15" s="22"/>
    </row>
    <row r="16" spans="1:13" ht="37.15" customHeight="1" x14ac:dyDescent="0.2">
      <c r="A16" s="81" t="s">
        <v>26</v>
      </c>
      <c r="B16" s="5" t="s">
        <v>17</v>
      </c>
      <c r="C16" s="5" t="s">
        <v>18</v>
      </c>
      <c r="D16" s="105" t="s">
        <v>27</v>
      </c>
      <c r="E16" s="105"/>
      <c r="F16" s="105"/>
      <c r="G16" s="105"/>
      <c r="H16" s="105"/>
      <c r="I16" s="105"/>
      <c r="J16" s="105"/>
      <c r="K16" s="20">
        <f>SUM(K18:K18)</f>
        <v>38.5</v>
      </c>
      <c r="L16" s="84"/>
      <c r="M16" s="21">
        <f>ROUND(K16*L16,2)</f>
        <v>0</v>
      </c>
    </row>
    <row r="17" spans="1:13" ht="15" customHeight="1" x14ac:dyDescent="0.2">
      <c r="A17" s="86"/>
      <c r="B17" s="22"/>
      <c r="C17" s="22"/>
      <c r="D17" s="22"/>
      <c r="E17" s="23"/>
      <c r="F17" s="24" t="s">
        <v>19</v>
      </c>
      <c r="G17" s="24" t="s">
        <v>20</v>
      </c>
      <c r="H17" s="24" t="s">
        <v>21</v>
      </c>
      <c r="I17" s="24" t="s">
        <v>22</v>
      </c>
      <c r="J17" s="24" t="s">
        <v>23</v>
      </c>
      <c r="K17" s="24" t="s">
        <v>24</v>
      </c>
      <c r="L17" s="86"/>
      <c r="M17" s="22"/>
    </row>
    <row r="18" spans="1:13" ht="15" customHeight="1" x14ac:dyDescent="0.2">
      <c r="A18" s="86"/>
      <c r="B18" s="22"/>
      <c r="C18" s="22"/>
      <c r="D18" s="22"/>
      <c r="E18" s="66" t="s">
        <v>30</v>
      </c>
      <c r="F18" s="67">
        <v>1</v>
      </c>
      <c r="G18" s="67">
        <v>19.05</v>
      </c>
      <c r="H18" s="67"/>
      <c r="I18" s="68">
        <v>1.5</v>
      </c>
      <c r="J18" s="68">
        <f>G18*I18</f>
        <v>28.575000000000003</v>
      </c>
      <c r="K18" s="68">
        <f>SUM(J18:J20)</f>
        <v>38.5</v>
      </c>
      <c r="L18" s="86"/>
      <c r="M18" s="22"/>
    </row>
    <row r="19" spans="1:13" ht="15" customHeight="1" x14ac:dyDescent="0.2">
      <c r="A19" s="86"/>
      <c r="B19" s="22"/>
      <c r="C19" s="22"/>
      <c r="D19" s="25"/>
      <c r="E19" s="69"/>
      <c r="F19" s="70">
        <v>1</v>
      </c>
      <c r="G19" s="68">
        <v>5.95</v>
      </c>
      <c r="H19" s="68"/>
      <c r="I19" s="68">
        <v>1.5</v>
      </c>
      <c r="J19" s="68">
        <f>G19*I19</f>
        <v>8.9250000000000007</v>
      </c>
      <c r="L19" s="86"/>
      <c r="M19" s="22"/>
    </row>
    <row r="20" spans="1:13" ht="24" customHeight="1" x14ac:dyDescent="0.2">
      <c r="A20" s="86"/>
      <c r="B20" s="22"/>
      <c r="C20" s="22"/>
      <c r="D20" s="25"/>
      <c r="E20" s="66" t="s">
        <v>232</v>
      </c>
      <c r="F20" s="67">
        <v>1</v>
      </c>
      <c r="G20" s="98">
        <v>1</v>
      </c>
      <c r="H20" s="98"/>
      <c r="I20" s="98">
        <v>1</v>
      </c>
      <c r="J20" s="68">
        <f>G20*I20</f>
        <v>1</v>
      </c>
      <c r="K20" s="98"/>
      <c r="L20" s="86"/>
      <c r="M20" s="22"/>
    </row>
    <row r="21" spans="1:13" ht="23.45" customHeight="1" x14ac:dyDescent="0.2">
      <c r="A21" s="81" t="s">
        <v>28</v>
      </c>
      <c r="B21" s="5" t="s">
        <v>17</v>
      </c>
      <c r="C21" s="5" t="s">
        <v>18</v>
      </c>
      <c r="D21" s="105" t="s">
        <v>29</v>
      </c>
      <c r="E21" s="105"/>
      <c r="F21" s="105"/>
      <c r="G21" s="105"/>
      <c r="H21" s="105"/>
      <c r="I21" s="105"/>
      <c r="J21" s="105"/>
      <c r="K21" s="20">
        <f>SUM(K23:K23)</f>
        <v>14.875</v>
      </c>
      <c r="L21" s="84"/>
      <c r="M21" s="21">
        <f>ROUND(K21*L21,2)</f>
        <v>0</v>
      </c>
    </row>
    <row r="22" spans="1:13" ht="15" customHeight="1" thickBot="1" x14ac:dyDescent="0.25">
      <c r="A22" s="22"/>
      <c r="B22" s="22"/>
      <c r="C22" s="22"/>
      <c r="D22" s="22"/>
      <c r="E22" s="23"/>
      <c r="F22" s="24" t="s">
        <v>19</v>
      </c>
      <c r="G22" s="24" t="s">
        <v>20</v>
      </c>
      <c r="H22" s="24" t="s">
        <v>21</v>
      </c>
      <c r="I22" s="24" t="s">
        <v>22</v>
      </c>
      <c r="J22" s="24" t="s">
        <v>23</v>
      </c>
      <c r="K22" s="24" t="s">
        <v>24</v>
      </c>
      <c r="L22" s="86"/>
      <c r="M22" s="22"/>
    </row>
    <row r="23" spans="1:13" ht="15" customHeight="1" thickBot="1" x14ac:dyDescent="0.25">
      <c r="A23" s="22"/>
      <c r="B23" s="22"/>
      <c r="C23" s="22"/>
      <c r="D23" s="25"/>
      <c r="E23" s="26" t="s">
        <v>185</v>
      </c>
      <c r="F23" s="3">
        <v>1</v>
      </c>
      <c r="G23" s="20">
        <v>5.95</v>
      </c>
      <c r="H23" s="20"/>
      <c r="I23" s="20">
        <v>2.5</v>
      </c>
      <c r="J23" s="29">
        <f>ROUND(F23*G23*I23,3)</f>
        <v>14.875</v>
      </c>
      <c r="K23" s="31">
        <f>SUM(J23:J23)</f>
        <v>14.875</v>
      </c>
      <c r="L23" s="86"/>
      <c r="M23" s="22"/>
    </row>
    <row r="24" spans="1:13" ht="21.2" customHeight="1" thickBot="1" x14ac:dyDescent="0.25">
      <c r="A24" s="10" t="s">
        <v>31</v>
      </c>
      <c r="B24" s="5" t="s">
        <v>17</v>
      </c>
      <c r="C24" s="5" t="s">
        <v>18</v>
      </c>
      <c r="D24" s="105" t="s">
        <v>32</v>
      </c>
      <c r="E24" s="105"/>
      <c r="F24" s="105"/>
      <c r="G24" s="105"/>
      <c r="H24" s="105"/>
      <c r="I24" s="105"/>
      <c r="J24" s="105"/>
      <c r="K24" s="20">
        <f>SUM(K26)</f>
        <v>8.1999999999999993</v>
      </c>
      <c r="L24" s="84"/>
      <c r="M24" s="21">
        <f>ROUND(K24*L24,2)</f>
        <v>0</v>
      </c>
    </row>
    <row r="25" spans="1:13" ht="15" customHeight="1" x14ac:dyDescent="0.2">
      <c r="A25" s="22"/>
      <c r="B25" s="22"/>
      <c r="C25" s="22"/>
      <c r="D25" s="22"/>
      <c r="E25" s="23"/>
      <c r="F25" s="24" t="s">
        <v>19</v>
      </c>
      <c r="G25" s="24" t="s">
        <v>20</v>
      </c>
      <c r="H25" s="24" t="s">
        <v>21</v>
      </c>
      <c r="I25" s="24" t="s">
        <v>22</v>
      </c>
      <c r="J25" s="24" t="s">
        <v>23</v>
      </c>
      <c r="K25" s="24" t="s">
        <v>24</v>
      </c>
      <c r="L25" s="86"/>
      <c r="M25" s="22"/>
    </row>
    <row r="26" spans="1:13" s="72" customFormat="1" ht="21.75" customHeight="1" x14ac:dyDescent="0.2">
      <c r="A26" s="71"/>
      <c r="B26" s="71"/>
      <c r="C26" s="71"/>
      <c r="D26" s="71"/>
      <c r="E26" s="66" t="s">
        <v>182</v>
      </c>
      <c r="F26" s="67">
        <v>1</v>
      </c>
      <c r="G26" s="67">
        <v>1</v>
      </c>
      <c r="H26" s="67"/>
      <c r="I26" s="67"/>
      <c r="J26" s="67">
        <v>1</v>
      </c>
      <c r="K26" s="32">
        <f>SUM(J26:J27)</f>
        <v>8.1999999999999993</v>
      </c>
      <c r="L26" s="104"/>
      <c r="M26" s="71"/>
    </row>
    <row r="27" spans="1:13" ht="23.25" customHeight="1" x14ac:dyDescent="0.2">
      <c r="A27" s="22"/>
      <c r="B27" s="22"/>
      <c r="C27" s="22"/>
      <c r="D27" s="25"/>
      <c r="E27" s="26" t="s">
        <v>179</v>
      </c>
      <c r="F27" s="27">
        <v>2</v>
      </c>
      <c r="G27" s="28">
        <v>1.44</v>
      </c>
      <c r="H27" s="28"/>
      <c r="I27" s="28">
        <v>2.5</v>
      </c>
      <c r="J27" s="30">
        <f>ROUND(F27*G27*I27,3)</f>
        <v>7.2</v>
      </c>
      <c r="L27" s="86"/>
      <c r="M27" s="22"/>
    </row>
    <row r="28" spans="1:13" ht="24.75" customHeight="1" x14ac:dyDescent="0.2">
      <c r="A28" s="10"/>
      <c r="B28" s="5" t="s">
        <v>17</v>
      </c>
      <c r="C28" s="5" t="s">
        <v>5</v>
      </c>
      <c r="D28" s="105" t="s">
        <v>176</v>
      </c>
      <c r="E28" s="105"/>
      <c r="F28" s="105"/>
      <c r="G28" s="105"/>
      <c r="H28" s="105"/>
      <c r="I28" s="105"/>
      <c r="J28" s="105"/>
      <c r="K28" s="20">
        <f>SUM(K30:K30)</f>
        <v>1</v>
      </c>
      <c r="L28" s="84"/>
      <c r="M28" s="21">
        <f>ROUND(K28*L28,2)</f>
        <v>0</v>
      </c>
    </row>
    <row r="29" spans="1:13" ht="15" customHeight="1" thickBot="1" x14ac:dyDescent="0.25">
      <c r="A29" s="22"/>
      <c r="B29" s="22"/>
      <c r="C29" s="22"/>
      <c r="D29" s="22"/>
      <c r="E29" s="23"/>
      <c r="F29" s="24" t="s">
        <v>19</v>
      </c>
      <c r="G29" s="24" t="s">
        <v>20</v>
      </c>
      <c r="H29" s="24" t="s">
        <v>21</v>
      </c>
      <c r="I29" s="24" t="s">
        <v>22</v>
      </c>
      <c r="J29" s="24" t="s">
        <v>23</v>
      </c>
      <c r="K29" s="24" t="s">
        <v>24</v>
      </c>
      <c r="L29" s="86"/>
      <c r="M29" s="22"/>
    </row>
    <row r="30" spans="1:13" ht="15" customHeight="1" thickBot="1" x14ac:dyDescent="0.25">
      <c r="A30" s="22"/>
      <c r="B30" s="22"/>
      <c r="C30" s="22"/>
      <c r="D30" s="25"/>
      <c r="E30" s="26" t="s">
        <v>33</v>
      </c>
      <c r="F30" s="27">
        <v>1</v>
      </c>
      <c r="G30" s="28"/>
      <c r="H30" s="28"/>
      <c r="I30" s="28"/>
      <c r="J30" s="30">
        <f>ROUND(F30,3)</f>
        <v>1</v>
      </c>
      <c r="K30" s="32">
        <f>SUM(J30:J30)</f>
        <v>1</v>
      </c>
      <c r="L30" s="86"/>
      <c r="M30" s="22"/>
    </row>
    <row r="31" spans="1:13" ht="21.2" customHeight="1" thickBot="1" x14ac:dyDescent="0.25">
      <c r="A31" s="10" t="s">
        <v>34</v>
      </c>
      <c r="B31" s="5" t="s">
        <v>17</v>
      </c>
      <c r="C31" s="5" t="s">
        <v>5</v>
      </c>
      <c r="D31" s="105" t="s">
        <v>35</v>
      </c>
      <c r="E31" s="105"/>
      <c r="F31" s="105"/>
      <c r="G31" s="105"/>
      <c r="H31" s="105"/>
      <c r="I31" s="105"/>
      <c r="J31" s="105"/>
      <c r="K31" s="20">
        <f>SUM(K33:K33)</f>
        <v>2</v>
      </c>
      <c r="L31" s="84"/>
      <c r="M31" s="21">
        <f>ROUND(K31*L31,2)</f>
        <v>0</v>
      </c>
    </row>
    <row r="32" spans="1:13" ht="15" customHeight="1" thickBot="1" x14ac:dyDescent="0.25">
      <c r="A32" s="22"/>
      <c r="B32" s="22"/>
      <c r="C32" s="22"/>
      <c r="D32" s="22"/>
      <c r="E32" s="23"/>
      <c r="F32" s="24" t="s">
        <v>19</v>
      </c>
      <c r="G32" s="24" t="s">
        <v>20</v>
      </c>
      <c r="H32" s="24" t="s">
        <v>21</v>
      </c>
      <c r="I32" s="24" t="s">
        <v>22</v>
      </c>
      <c r="J32" s="24" t="s">
        <v>23</v>
      </c>
      <c r="K32" s="24" t="s">
        <v>24</v>
      </c>
      <c r="L32" s="86"/>
      <c r="M32" s="22"/>
    </row>
    <row r="33" spans="1:13" ht="15" customHeight="1" thickBot="1" x14ac:dyDescent="0.25">
      <c r="A33" s="22"/>
      <c r="B33" s="22"/>
      <c r="C33" s="22"/>
      <c r="D33" s="25"/>
      <c r="E33" s="26" t="s">
        <v>36</v>
      </c>
      <c r="F33" s="27">
        <v>2</v>
      </c>
      <c r="G33" s="28"/>
      <c r="H33" s="28"/>
      <c r="I33" s="28"/>
      <c r="J33" s="30">
        <f>ROUND(F33,3)</f>
        <v>2</v>
      </c>
      <c r="K33" s="32">
        <f>SUM(J33:J33)</f>
        <v>2</v>
      </c>
      <c r="L33" s="86"/>
      <c r="M33" s="22"/>
    </row>
    <row r="34" spans="1:13" ht="30.4" customHeight="1" thickBot="1" x14ac:dyDescent="0.25">
      <c r="A34" s="10" t="s">
        <v>37</v>
      </c>
      <c r="B34" s="5" t="s">
        <v>17</v>
      </c>
      <c r="C34" s="5" t="s">
        <v>5</v>
      </c>
      <c r="D34" s="105" t="s">
        <v>38</v>
      </c>
      <c r="E34" s="105"/>
      <c r="F34" s="105"/>
      <c r="G34" s="105"/>
      <c r="H34" s="105"/>
      <c r="I34" s="105"/>
      <c r="J34" s="105"/>
      <c r="K34" s="20">
        <f>SUM(K36:K36)</f>
        <v>1</v>
      </c>
      <c r="L34" s="84"/>
      <c r="M34" s="21">
        <f>ROUND(K34*L34,2)</f>
        <v>0</v>
      </c>
    </row>
    <row r="35" spans="1:13" ht="15" customHeight="1" thickBot="1" x14ac:dyDescent="0.25">
      <c r="A35" s="22"/>
      <c r="B35" s="22"/>
      <c r="C35" s="22"/>
      <c r="D35" s="22"/>
      <c r="E35" s="23"/>
      <c r="F35" s="24" t="s">
        <v>19</v>
      </c>
      <c r="G35" s="24" t="s">
        <v>20</v>
      </c>
      <c r="H35" s="24" t="s">
        <v>21</v>
      </c>
      <c r="I35" s="24" t="s">
        <v>22</v>
      </c>
      <c r="J35" s="24" t="s">
        <v>23</v>
      </c>
      <c r="K35" s="24" t="s">
        <v>24</v>
      </c>
      <c r="L35" s="86"/>
      <c r="M35" s="22"/>
    </row>
    <row r="36" spans="1:13" ht="15" customHeight="1" thickBot="1" x14ac:dyDescent="0.25">
      <c r="A36" s="22"/>
      <c r="B36" s="22"/>
      <c r="C36" s="22"/>
      <c r="D36" s="25"/>
      <c r="E36" s="26" t="s">
        <v>39</v>
      </c>
      <c r="F36" s="27">
        <v>1</v>
      </c>
      <c r="G36" s="28"/>
      <c r="H36" s="28"/>
      <c r="I36" s="28"/>
      <c r="J36" s="30">
        <f>ROUND(F36,3)</f>
        <v>1</v>
      </c>
      <c r="K36" s="32">
        <f>SUM(J36:J36)</f>
        <v>1</v>
      </c>
      <c r="L36" s="86"/>
      <c r="M36" s="22"/>
    </row>
    <row r="37" spans="1:13" ht="21.2" customHeight="1" thickBot="1" x14ac:dyDescent="0.25">
      <c r="A37" s="10" t="s">
        <v>40</v>
      </c>
      <c r="B37" s="5" t="s">
        <v>17</v>
      </c>
      <c r="C37" s="5" t="s">
        <v>5</v>
      </c>
      <c r="D37" s="105" t="s">
        <v>41</v>
      </c>
      <c r="E37" s="105"/>
      <c r="F37" s="105"/>
      <c r="G37" s="105"/>
      <c r="H37" s="105"/>
      <c r="I37" s="105"/>
      <c r="J37" s="105"/>
      <c r="K37" s="20">
        <f>SUM(K39:K39)</f>
        <v>2</v>
      </c>
      <c r="L37" s="84"/>
      <c r="M37" s="21">
        <f>ROUND(K37*L37,2)</f>
        <v>0</v>
      </c>
    </row>
    <row r="38" spans="1:13" ht="15" customHeight="1" x14ac:dyDescent="0.2">
      <c r="A38" s="22"/>
      <c r="B38" s="22"/>
      <c r="C38" s="22"/>
      <c r="D38" s="22"/>
      <c r="E38" s="23"/>
      <c r="F38" s="24" t="s">
        <v>19</v>
      </c>
      <c r="G38" s="24" t="s">
        <v>20</v>
      </c>
      <c r="H38" s="24" t="s">
        <v>21</v>
      </c>
      <c r="I38" s="24" t="s">
        <v>22</v>
      </c>
      <c r="J38" s="24" t="s">
        <v>23</v>
      </c>
      <c r="K38" s="24" t="s">
        <v>24</v>
      </c>
      <c r="L38" s="86"/>
      <c r="M38" s="22"/>
    </row>
    <row r="39" spans="1:13" ht="21.2" customHeight="1" x14ac:dyDescent="0.2">
      <c r="A39" s="22"/>
      <c r="B39" s="22"/>
      <c r="C39" s="22"/>
      <c r="D39" s="25"/>
      <c r="E39" s="26" t="s">
        <v>225</v>
      </c>
      <c r="F39" s="27">
        <v>1</v>
      </c>
      <c r="G39" s="28"/>
      <c r="H39" s="28"/>
      <c r="I39" s="28"/>
      <c r="J39" s="30">
        <f>ROUND(F39,3)</f>
        <v>1</v>
      </c>
      <c r="K39" s="32">
        <f>SUM(F39:F40)</f>
        <v>2</v>
      </c>
      <c r="L39" s="86"/>
      <c r="M39" s="22"/>
    </row>
    <row r="40" spans="1:13" ht="21.2" customHeight="1" x14ac:dyDescent="0.2">
      <c r="A40" s="22"/>
      <c r="B40" s="22"/>
      <c r="C40" s="22"/>
      <c r="D40" s="25"/>
      <c r="E40" s="26" t="s">
        <v>354</v>
      </c>
      <c r="F40" s="27">
        <v>1</v>
      </c>
      <c r="G40" s="28"/>
      <c r="H40" s="28"/>
      <c r="I40" s="28"/>
      <c r="J40" s="30">
        <f>ROUND(F40,3)</f>
        <v>1</v>
      </c>
      <c r="K40" s="97"/>
      <c r="L40" s="86"/>
      <c r="M40" s="22"/>
    </row>
    <row r="41" spans="1:13" ht="41.65" customHeight="1" x14ac:dyDescent="0.2">
      <c r="A41" s="10" t="s">
        <v>42</v>
      </c>
      <c r="B41" s="5" t="s">
        <v>17</v>
      </c>
      <c r="C41" s="5" t="s">
        <v>43</v>
      </c>
      <c r="D41" s="105" t="s">
        <v>44</v>
      </c>
      <c r="E41" s="105"/>
      <c r="F41" s="105"/>
      <c r="G41" s="105"/>
      <c r="H41" s="105"/>
      <c r="I41" s="105"/>
      <c r="J41" s="105"/>
      <c r="K41" s="20">
        <f>SUM(K43:K44)</f>
        <v>8.5129999999999999</v>
      </c>
      <c r="L41" s="84"/>
      <c r="M41" s="21">
        <f>ROUND(K41*L41,2)</f>
        <v>0</v>
      </c>
    </row>
    <row r="42" spans="1:13" ht="15" customHeight="1" x14ac:dyDescent="0.2">
      <c r="A42" s="22"/>
      <c r="B42" s="22"/>
      <c r="C42" s="22"/>
      <c r="D42" s="22"/>
      <c r="E42" s="23"/>
      <c r="F42" s="24" t="s">
        <v>19</v>
      </c>
      <c r="G42" s="24" t="s">
        <v>20</v>
      </c>
      <c r="H42" s="24" t="s">
        <v>21</v>
      </c>
      <c r="I42" s="24" t="s">
        <v>22</v>
      </c>
      <c r="J42" s="24" t="s">
        <v>23</v>
      </c>
      <c r="K42" s="24" t="s">
        <v>24</v>
      </c>
      <c r="L42" s="86"/>
      <c r="M42" s="22"/>
    </row>
    <row r="43" spans="1:13" s="72" customFormat="1" ht="31.5" customHeight="1" x14ac:dyDescent="0.2">
      <c r="A43" s="71"/>
      <c r="B43" s="71"/>
      <c r="C43" s="71"/>
      <c r="D43" s="71"/>
      <c r="E43" s="66" t="s">
        <v>180</v>
      </c>
      <c r="F43" s="67">
        <v>1</v>
      </c>
      <c r="G43" s="67">
        <v>7.64</v>
      </c>
      <c r="H43" s="67">
        <v>0.6</v>
      </c>
      <c r="I43" s="67">
        <v>0.6</v>
      </c>
      <c r="J43" s="68">
        <f>ROUND(F43*G43*H43*I43,3)</f>
        <v>2.75</v>
      </c>
      <c r="K43" s="32">
        <f>SUM(J42:J43)</f>
        <v>2.75</v>
      </c>
      <c r="L43" s="104"/>
      <c r="M43" s="71"/>
    </row>
    <row r="44" spans="1:13" ht="21.2" customHeight="1" x14ac:dyDescent="0.2">
      <c r="A44" s="22"/>
      <c r="B44" s="22"/>
      <c r="C44" s="22"/>
      <c r="D44" s="25"/>
      <c r="E44" s="26" t="s">
        <v>177</v>
      </c>
      <c r="F44" s="27">
        <v>1</v>
      </c>
      <c r="G44" s="28">
        <v>8.3699999999999992</v>
      </c>
      <c r="H44" s="28">
        <v>0.6</v>
      </c>
      <c r="I44" s="28">
        <v>0.6</v>
      </c>
      <c r="J44" s="68">
        <f>ROUND(F44*G44*H44*I44,3)</f>
        <v>3.0129999999999999</v>
      </c>
      <c r="K44" s="32">
        <f>SUM(J43:J44)</f>
        <v>5.7629999999999999</v>
      </c>
      <c r="L44" s="86"/>
      <c r="M44" s="22"/>
    </row>
    <row r="45" spans="1:13" ht="30" customHeight="1" thickBot="1" x14ac:dyDescent="0.25">
      <c r="A45" s="10" t="s">
        <v>45</v>
      </c>
      <c r="B45" s="5" t="s">
        <v>17</v>
      </c>
      <c r="C45" s="5" t="s">
        <v>43</v>
      </c>
      <c r="D45" s="105" t="s">
        <v>46</v>
      </c>
      <c r="E45" s="105"/>
      <c r="F45" s="105"/>
      <c r="G45" s="105"/>
      <c r="H45" s="105"/>
      <c r="I45" s="105"/>
      <c r="J45" s="105"/>
      <c r="K45" s="20">
        <f>SUM(K47:K47)</f>
        <v>0.56200000000000006</v>
      </c>
      <c r="L45" s="84"/>
      <c r="M45" s="21">
        <f>ROUND(K45*L45,2)</f>
        <v>0</v>
      </c>
    </row>
    <row r="46" spans="1:13" ht="15" customHeight="1" thickBot="1" x14ac:dyDescent="0.25">
      <c r="A46" s="22"/>
      <c r="B46" s="22"/>
      <c r="C46" s="22"/>
      <c r="D46" s="22"/>
      <c r="E46" s="23"/>
      <c r="F46" s="24" t="s">
        <v>19</v>
      </c>
      <c r="G46" s="24" t="s">
        <v>20</v>
      </c>
      <c r="H46" s="24" t="s">
        <v>21</v>
      </c>
      <c r="I46" s="24" t="s">
        <v>22</v>
      </c>
      <c r="J46" s="24" t="s">
        <v>23</v>
      </c>
      <c r="K46" s="24" t="s">
        <v>24</v>
      </c>
      <c r="L46" s="86"/>
      <c r="M46" s="22"/>
    </row>
    <row r="47" spans="1:13" ht="21.2" customHeight="1" thickBot="1" x14ac:dyDescent="0.25">
      <c r="A47" s="22"/>
      <c r="B47" s="22"/>
      <c r="C47" s="22"/>
      <c r="D47" s="25"/>
      <c r="E47" s="26" t="s">
        <v>178</v>
      </c>
      <c r="F47" s="27">
        <v>1</v>
      </c>
      <c r="G47" s="28">
        <v>1.56</v>
      </c>
      <c r="H47" s="28">
        <v>0.6</v>
      </c>
      <c r="I47" s="28">
        <v>0.6</v>
      </c>
      <c r="J47" s="30">
        <f>ROUND(F47*G47*H47*I47,3)</f>
        <v>0.56200000000000006</v>
      </c>
      <c r="K47" s="32">
        <f>SUM(J47:J47)</f>
        <v>0.56200000000000006</v>
      </c>
      <c r="L47" s="86"/>
      <c r="M47" s="22"/>
    </row>
    <row r="48" spans="1:13" ht="37.9" customHeight="1" thickBot="1" x14ac:dyDescent="0.25">
      <c r="A48" s="10" t="s">
        <v>47</v>
      </c>
      <c r="B48" s="5" t="s">
        <v>17</v>
      </c>
      <c r="C48" s="5" t="s">
        <v>43</v>
      </c>
      <c r="D48" s="105" t="s">
        <v>48</v>
      </c>
      <c r="E48" s="105"/>
      <c r="F48" s="105"/>
      <c r="G48" s="105"/>
      <c r="H48" s="105"/>
      <c r="I48" s="105"/>
      <c r="J48" s="105"/>
      <c r="K48" s="20">
        <f>SUM(K50:K50)</f>
        <v>10</v>
      </c>
      <c r="L48" s="84"/>
      <c r="M48" s="21">
        <f>ROUND(K48*L48,2)</f>
        <v>0</v>
      </c>
    </row>
    <row r="49" spans="1:13" ht="15" customHeight="1" thickBot="1" x14ac:dyDescent="0.25">
      <c r="A49" s="22"/>
      <c r="B49" s="22"/>
      <c r="C49" s="22"/>
      <c r="D49" s="22"/>
      <c r="E49" s="23"/>
      <c r="F49" s="24" t="s">
        <v>19</v>
      </c>
      <c r="G49" s="24" t="s">
        <v>20</v>
      </c>
      <c r="H49" s="24" t="s">
        <v>21</v>
      </c>
      <c r="I49" s="24" t="s">
        <v>22</v>
      </c>
      <c r="J49" s="24" t="s">
        <v>23</v>
      </c>
      <c r="K49" s="24" t="s">
        <v>24</v>
      </c>
      <c r="L49" s="86"/>
      <c r="M49" s="22"/>
    </row>
    <row r="50" spans="1:13" ht="15" customHeight="1" thickBot="1" x14ac:dyDescent="0.25">
      <c r="A50" s="22"/>
      <c r="B50" s="22"/>
      <c r="C50" s="22"/>
      <c r="D50" s="25"/>
      <c r="E50" s="26" t="s">
        <v>49</v>
      </c>
      <c r="F50" s="73">
        <v>10</v>
      </c>
      <c r="G50" s="28"/>
      <c r="H50" s="28"/>
      <c r="I50" s="28"/>
      <c r="J50" s="30">
        <f>ROUND(F50,3)</f>
        <v>10</v>
      </c>
      <c r="K50" s="32">
        <f>SUM(J50:J50)</f>
        <v>10</v>
      </c>
      <c r="L50" s="86"/>
      <c r="M50" s="22"/>
    </row>
    <row r="51" spans="1:13" ht="37.15" customHeight="1" thickBot="1" x14ac:dyDescent="0.25">
      <c r="A51" s="10" t="s">
        <v>50</v>
      </c>
      <c r="B51" s="5" t="s">
        <v>17</v>
      </c>
      <c r="C51" s="5" t="s">
        <v>43</v>
      </c>
      <c r="D51" s="105" t="s">
        <v>51</v>
      </c>
      <c r="E51" s="105"/>
      <c r="F51" s="105"/>
      <c r="G51" s="105"/>
      <c r="H51" s="105"/>
      <c r="I51" s="105"/>
      <c r="J51" s="105"/>
      <c r="K51" s="20">
        <f>SUM(K53:K53)</f>
        <v>10</v>
      </c>
      <c r="L51" s="84"/>
      <c r="M51" s="21">
        <f>ROUND(K51*L51,2)</f>
        <v>0</v>
      </c>
    </row>
    <row r="52" spans="1:13" ht="15" customHeight="1" thickBot="1" x14ac:dyDescent="0.25">
      <c r="A52" s="22"/>
      <c r="B52" s="22"/>
      <c r="C52" s="22"/>
      <c r="D52" s="22"/>
      <c r="E52" s="23"/>
      <c r="F52" s="24" t="s">
        <v>19</v>
      </c>
      <c r="G52" s="24" t="s">
        <v>20</v>
      </c>
      <c r="H52" s="24" t="s">
        <v>21</v>
      </c>
      <c r="I52" s="24" t="s">
        <v>22</v>
      </c>
      <c r="J52" s="24" t="s">
        <v>23</v>
      </c>
      <c r="K52" s="24" t="s">
        <v>24</v>
      </c>
      <c r="L52" s="86"/>
      <c r="M52" s="22"/>
    </row>
    <row r="53" spans="1:13" ht="15" customHeight="1" thickBot="1" x14ac:dyDescent="0.25">
      <c r="A53" s="22"/>
      <c r="B53" s="22"/>
      <c r="C53" s="22"/>
      <c r="D53" s="25"/>
      <c r="E53" s="26" t="s">
        <v>49</v>
      </c>
      <c r="F53" s="74">
        <v>10</v>
      </c>
      <c r="G53" s="28"/>
      <c r="H53" s="28"/>
      <c r="I53" s="28"/>
      <c r="J53" s="30">
        <f>ROUND(F53,3)</f>
        <v>10</v>
      </c>
      <c r="K53" s="32">
        <f>SUM(J53:J53)</f>
        <v>10</v>
      </c>
      <c r="L53" s="86"/>
      <c r="M53" s="22"/>
    </row>
    <row r="54" spans="1:13" ht="66.599999999999994" customHeight="1" thickBot="1" x14ac:dyDescent="0.25">
      <c r="A54" s="10" t="s">
        <v>52</v>
      </c>
      <c r="B54" s="5" t="s">
        <v>17</v>
      </c>
      <c r="C54" s="5" t="s">
        <v>18</v>
      </c>
      <c r="D54" s="105" t="s">
        <v>53</v>
      </c>
      <c r="E54" s="105"/>
      <c r="F54" s="105"/>
      <c r="G54" s="105"/>
      <c r="H54" s="105"/>
      <c r="I54" s="105"/>
      <c r="J54" s="105"/>
      <c r="K54" s="20">
        <f>SUM(K56:K56)</f>
        <v>25</v>
      </c>
      <c r="L54" s="84"/>
      <c r="M54" s="21">
        <f>K54*L54</f>
        <v>0</v>
      </c>
    </row>
    <row r="55" spans="1:13" ht="15" customHeight="1" thickBot="1" x14ac:dyDescent="0.25">
      <c r="A55" s="22"/>
      <c r="B55" s="22"/>
      <c r="C55" s="22"/>
      <c r="D55" s="22"/>
      <c r="E55" s="23"/>
      <c r="F55" s="24" t="s">
        <v>19</v>
      </c>
      <c r="G55" s="24" t="s">
        <v>20</v>
      </c>
      <c r="H55" s="24" t="s">
        <v>21</v>
      </c>
      <c r="I55" s="24" t="s">
        <v>22</v>
      </c>
      <c r="J55" s="24" t="s">
        <v>23</v>
      </c>
      <c r="K55" s="24" t="s">
        <v>24</v>
      </c>
      <c r="L55" s="86"/>
      <c r="M55" s="22"/>
    </row>
    <row r="56" spans="1:13" ht="21" customHeight="1" x14ac:dyDescent="0.2">
      <c r="A56" s="22"/>
      <c r="B56" s="22"/>
      <c r="C56" s="22"/>
      <c r="D56" s="25"/>
      <c r="E56" s="26" t="s">
        <v>54</v>
      </c>
      <c r="F56" s="27">
        <v>1</v>
      </c>
      <c r="G56" s="28">
        <v>25</v>
      </c>
      <c r="H56" s="28"/>
      <c r="I56" s="28"/>
      <c r="J56" s="30">
        <f>ROUND(F56*G56,3)</f>
        <v>25</v>
      </c>
      <c r="K56" s="32">
        <f>SUM(J56:J56)</f>
        <v>25</v>
      </c>
      <c r="L56" s="86"/>
      <c r="M56" s="22"/>
    </row>
    <row r="57" spans="1:13" ht="15.4" customHeight="1" x14ac:dyDescent="0.2">
      <c r="A57" s="34"/>
      <c r="B57" s="34"/>
      <c r="C57" s="34"/>
      <c r="D57" s="35" t="s">
        <v>14</v>
      </c>
      <c r="E57" s="36"/>
      <c r="F57" s="36"/>
      <c r="G57" s="36"/>
      <c r="H57" s="36"/>
      <c r="I57" s="36"/>
      <c r="J57" s="36"/>
      <c r="K57" s="36"/>
      <c r="L57" s="37"/>
      <c r="M57" s="37">
        <f>ROUND(L57,2)</f>
        <v>0</v>
      </c>
    </row>
    <row r="58" spans="1:13" ht="15.4" customHeight="1" thickBot="1" x14ac:dyDescent="0.25">
      <c r="A58" s="38" t="s">
        <v>59</v>
      </c>
      <c r="B58" s="38" t="s">
        <v>11</v>
      </c>
      <c r="C58" s="39"/>
      <c r="D58" s="112" t="s">
        <v>60</v>
      </c>
      <c r="E58" s="112"/>
      <c r="F58" s="112"/>
      <c r="G58" s="112"/>
      <c r="H58" s="112"/>
      <c r="I58" s="112"/>
      <c r="J58" s="112"/>
      <c r="K58" s="39"/>
      <c r="L58" s="40"/>
      <c r="M58" s="40">
        <f>ROUND(L58,2)</f>
        <v>0</v>
      </c>
    </row>
    <row r="59" spans="1:13" ht="36.950000000000003" customHeight="1" thickBot="1" x14ac:dyDescent="0.25">
      <c r="A59" s="10" t="s">
        <v>61</v>
      </c>
      <c r="B59" s="5" t="s">
        <v>17</v>
      </c>
      <c r="C59" s="5" t="s">
        <v>55</v>
      </c>
      <c r="D59" s="105" t="s">
        <v>181</v>
      </c>
      <c r="E59" s="105"/>
      <c r="F59" s="105"/>
      <c r="G59" s="105"/>
      <c r="H59" s="105"/>
      <c r="I59" s="105"/>
      <c r="J59" s="105"/>
      <c r="K59" s="20">
        <f>SUM(K61:K61)</f>
        <v>2</v>
      </c>
      <c r="L59" s="21"/>
      <c r="M59" s="21">
        <f>ROUND(K59*L59,2)</f>
        <v>0</v>
      </c>
    </row>
    <row r="60" spans="1:13" ht="15" customHeight="1" thickBot="1" x14ac:dyDescent="0.25">
      <c r="A60" s="22"/>
      <c r="B60" s="22"/>
      <c r="C60" s="22"/>
      <c r="D60" s="22"/>
      <c r="E60" s="23"/>
      <c r="F60" s="24" t="s">
        <v>19</v>
      </c>
      <c r="G60" s="24" t="s">
        <v>20</v>
      </c>
      <c r="H60" s="24" t="s">
        <v>21</v>
      </c>
      <c r="I60" s="24" t="s">
        <v>22</v>
      </c>
      <c r="J60" s="24" t="s">
        <v>23</v>
      </c>
      <c r="K60" s="24" t="s">
        <v>24</v>
      </c>
      <c r="L60" s="22"/>
      <c r="M60" s="22"/>
    </row>
    <row r="61" spans="1:13" ht="15" customHeight="1" thickBot="1" x14ac:dyDescent="0.25">
      <c r="A61" s="22"/>
      <c r="B61" s="22"/>
      <c r="C61" s="22"/>
      <c r="D61" s="25"/>
      <c r="E61" s="26" t="s">
        <v>62</v>
      </c>
      <c r="F61" s="27">
        <v>2</v>
      </c>
      <c r="G61" s="28"/>
      <c r="H61" s="28"/>
      <c r="I61" s="28"/>
      <c r="J61" s="30">
        <f>ROUND(F61,3)</f>
        <v>2</v>
      </c>
      <c r="K61" s="32">
        <f>SUM(J61:J61)</f>
        <v>2</v>
      </c>
      <c r="L61" s="22"/>
      <c r="M61" s="22"/>
    </row>
    <row r="62" spans="1:13" ht="41.65" customHeight="1" thickBot="1" x14ac:dyDescent="0.25">
      <c r="A62" s="10" t="s">
        <v>63</v>
      </c>
      <c r="B62" s="5" t="s">
        <v>17</v>
      </c>
      <c r="C62" s="5" t="s">
        <v>18</v>
      </c>
      <c r="D62" s="105" t="s">
        <v>64</v>
      </c>
      <c r="E62" s="105"/>
      <c r="F62" s="105"/>
      <c r="G62" s="105"/>
      <c r="H62" s="105"/>
      <c r="I62" s="105"/>
      <c r="J62" s="105"/>
      <c r="K62" s="20">
        <f>SUM(K64:K65)</f>
        <v>12.911</v>
      </c>
      <c r="L62" s="21"/>
      <c r="M62" s="21">
        <f>ROUND(K62*L62,2)</f>
        <v>0</v>
      </c>
    </row>
    <row r="63" spans="1:13" ht="15" customHeight="1" x14ac:dyDescent="0.2">
      <c r="A63" s="22"/>
      <c r="B63" s="22"/>
      <c r="C63" s="22"/>
      <c r="D63" s="22"/>
      <c r="E63" s="23"/>
      <c r="F63" s="24" t="s">
        <v>19</v>
      </c>
      <c r="G63" s="24" t="s">
        <v>20</v>
      </c>
      <c r="H63" s="24" t="s">
        <v>21</v>
      </c>
      <c r="I63" s="24" t="s">
        <v>22</v>
      </c>
      <c r="J63" s="24" t="s">
        <v>23</v>
      </c>
      <c r="K63" s="24" t="s">
        <v>24</v>
      </c>
      <c r="L63" s="22"/>
      <c r="M63" s="22"/>
    </row>
    <row r="64" spans="1:13" ht="15" customHeight="1" x14ac:dyDescent="0.2">
      <c r="A64" s="22"/>
      <c r="B64" s="22"/>
      <c r="C64" s="22"/>
      <c r="D64" s="25"/>
      <c r="E64" s="26" t="s">
        <v>65</v>
      </c>
      <c r="F64" s="27">
        <v>1</v>
      </c>
      <c r="G64" s="28">
        <v>4.13</v>
      </c>
      <c r="H64" s="28"/>
      <c r="I64" s="28">
        <v>2.5</v>
      </c>
      <c r="J64" s="30">
        <f>ROUND(F64*G64*I64,3)</f>
        <v>10.324999999999999</v>
      </c>
      <c r="K64" s="31">
        <f>SUM(J64:J66)</f>
        <v>12.911</v>
      </c>
      <c r="L64" s="22"/>
      <c r="M64" s="22"/>
    </row>
    <row r="65" spans="1:13" ht="15" customHeight="1" x14ac:dyDescent="0.2">
      <c r="A65" s="22"/>
      <c r="B65" s="22"/>
      <c r="C65" s="22"/>
      <c r="D65" s="25"/>
      <c r="E65" s="5" t="s">
        <v>66</v>
      </c>
      <c r="F65" s="3">
        <v>3</v>
      </c>
      <c r="G65" s="20">
        <v>0.22</v>
      </c>
      <c r="H65" s="20"/>
      <c r="I65" s="20">
        <v>2.5</v>
      </c>
      <c r="J65" s="29">
        <f>ROUND(F65*G65*I65,3)</f>
        <v>1.65</v>
      </c>
      <c r="L65" s="22"/>
      <c r="M65" s="22"/>
    </row>
    <row r="66" spans="1:13" ht="24" customHeight="1" x14ac:dyDescent="0.2">
      <c r="A66" s="22"/>
      <c r="B66" s="22"/>
      <c r="C66" s="22"/>
      <c r="D66" s="25"/>
      <c r="E66" s="5" t="s">
        <v>233</v>
      </c>
      <c r="F66" s="3">
        <v>1</v>
      </c>
      <c r="G66" s="20">
        <v>1.56</v>
      </c>
      <c r="H66" s="20"/>
      <c r="I66" s="20">
        <v>0.6</v>
      </c>
      <c r="J66" s="29">
        <f>ROUND(F66*G66*I66,3)</f>
        <v>0.93600000000000005</v>
      </c>
      <c r="L66" s="22"/>
      <c r="M66" s="22"/>
    </row>
    <row r="67" spans="1:13" ht="25.5" customHeight="1" x14ac:dyDescent="0.2">
      <c r="A67" s="10"/>
      <c r="B67" s="5" t="s">
        <v>17</v>
      </c>
      <c r="C67" s="5" t="s">
        <v>190</v>
      </c>
      <c r="D67" s="105" t="s">
        <v>186</v>
      </c>
      <c r="E67" s="105"/>
      <c r="F67" s="105"/>
      <c r="G67" s="105"/>
      <c r="H67" s="105"/>
      <c r="I67" s="105"/>
      <c r="J67" s="105"/>
      <c r="K67" s="20">
        <f>SUM(K69:K69)</f>
        <v>1.2</v>
      </c>
      <c r="L67" s="21"/>
      <c r="M67" s="21">
        <f>ROUND(K67*L67,2)</f>
        <v>0</v>
      </c>
    </row>
    <row r="68" spans="1:13" ht="15" customHeight="1" thickBot="1" x14ac:dyDescent="0.25">
      <c r="A68" s="22"/>
      <c r="B68" s="22"/>
      <c r="C68" s="22"/>
      <c r="D68" s="22"/>
      <c r="E68" s="23"/>
      <c r="F68" s="24" t="s">
        <v>19</v>
      </c>
      <c r="G68" s="24" t="s">
        <v>20</v>
      </c>
      <c r="H68" s="24" t="s">
        <v>21</v>
      </c>
      <c r="I68" s="24" t="s">
        <v>22</v>
      </c>
      <c r="J68" s="24" t="s">
        <v>23</v>
      </c>
      <c r="K68" s="24" t="s">
        <v>24</v>
      </c>
      <c r="L68" s="22"/>
      <c r="M68" s="22"/>
    </row>
    <row r="69" spans="1:13" ht="15" customHeight="1" thickBot="1" x14ac:dyDescent="0.25">
      <c r="A69" s="22"/>
      <c r="B69" s="22"/>
      <c r="C69" s="22"/>
      <c r="D69" s="25"/>
      <c r="E69" s="26" t="s">
        <v>56</v>
      </c>
      <c r="F69" s="27">
        <v>1</v>
      </c>
      <c r="G69" s="28">
        <v>1.2</v>
      </c>
      <c r="H69" s="28">
        <v>1</v>
      </c>
      <c r="I69" s="28"/>
      <c r="J69" s="30">
        <f>ROUND(F69*G69,3)</f>
        <v>1.2</v>
      </c>
      <c r="K69" s="32">
        <f>SUM(J69:J69)</f>
        <v>1.2</v>
      </c>
      <c r="L69" s="22"/>
      <c r="M69" s="22"/>
    </row>
    <row r="70" spans="1:13" ht="15.4" customHeight="1" thickBot="1" x14ac:dyDescent="0.25">
      <c r="A70" s="34"/>
      <c r="B70" s="34"/>
      <c r="C70" s="34"/>
      <c r="D70" s="35" t="s">
        <v>59</v>
      </c>
      <c r="E70" s="36"/>
      <c r="F70" s="36"/>
      <c r="G70" s="36"/>
      <c r="H70" s="36"/>
      <c r="I70" s="36"/>
      <c r="J70" s="36"/>
      <c r="K70" s="36"/>
      <c r="L70" s="37"/>
      <c r="M70" s="37">
        <f>ROUND(L70,2)</f>
        <v>0</v>
      </c>
    </row>
    <row r="71" spans="1:13" ht="15.4" customHeight="1" thickBot="1" x14ac:dyDescent="0.25">
      <c r="A71" s="38" t="s">
        <v>68</v>
      </c>
      <c r="B71" s="38" t="s">
        <v>11</v>
      </c>
      <c r="C71" s="39"/>
      <c r="D71" s="112" t="s">
        <v>69</v>
      </c>
      <c r="E71" s="112"/>
      <c r="F71" s="112"/>
      <c r="G71" s="112"/>
      <c r="H71" s="112"/>
      <c r="I71" s="112"/>
      <c r="J71" s="112"/>
      <c r="K71" s="39"/>
      <c r="L71" s="40"/>
      <c r="M71" s="40">
        <f>ROUND(L71,2)</f>
        <v>0</v>
      </c>
    </row>
    <row r="72" spans="1:13" ht="15.4" customHeight="1" thickBot="1" x14ac:dyDescent="0.25">
      <c r="A72" s="41" t="s">
        <v>70</v>
      </c>
      <c r="B72" s="41" t="s">
        <v>11</v>
      </c>
      <c r="C72" s="42"/>
      <c r="D72" s="110" t="s">
        <v>71</v>
      </c>
      <c r="E72" s="110"/>
      <c r="F72" s="110"/>
      <c r="G72" s="110"/>
      <c r="H72" s="110"/>
      <c r="I72" s="110"/>
      <c r="J72" s="110"/>
      <c r="K72" s="42"/>
      <c r="L72" s="43"/>
      <c r="M72" s="43">
        <f>ROUND(L72,2)</f>
        <v>0</v>
      </c>
    </row>
    <row r="73" spans="1:13" ht="43.9" customHeight="1" thickBot="1" x14ac:dyDescent="0.25">
      <c r="A73" s="81" t="s">
        <v>72</v>
      </c>
      <c r="B73" s="5" t="s">
        <v>17</v>
      </c>
      <c r="C73" s="5" t="s">
        <v>18</v>
      </c>
      <c r="D73" s="105" t="s">
        <v>378</v>
      </c>
      <c r="E73" s="105"/>
      <c r="F73" s="105"/>
      <c r="G73" s="105"/>
      <c r="H73" s="105"/>
      <c r="I73" s="105"/>
      <c r="J73" s="105"/>
      <c r="K73" s="20">
        <f>SUM(K75:K75)</f>
        <v>23.15</v>
      </c>
      <c r="L73" s="21"/>
      <c r="M73" s="21">
        <f>ROUND(K73*L73,2)</f>
        <v>0</v>
      </c>
    </row>
    <row r="74" spans="1:13" ht="15" customHeight="1" thickBot="1" x14ac:dyDescent="0.25">
      <c r="A74" s="86"/>
      <c r="B74" s="22"/>
      <c r="C74" s="22"/>
      <c r="D74" s="22"/>
      <c r="E74" s="23"/>
      <c r="F74" s="24" t="s">
        <v>19</v>
      </c>
      <c r="G74" s="24" t="s">
        <v>20</v>
      </c>
      <c r="H74" s="24" t="s">
        <v>21</v>
      </c>
      <c r="I74" s="24" t="s">
        <v>22</v>
      </c>
      <c r="J74" s="24" t="s">
        <v>23</v>
      </c>
      <c r="K74" s="24" t="s">
        <v>24</v>
      </c>
      <c r="L74" s="22"/>
      <c r="M74" s="22"/>
    </row>
    <row r="75" spans="1:13" ht="15" customHeight="1" x14ac:dyDescent="0.2">
      <c r="A75" s="86"/>
      <c r="B75" s="22"/>
      <c r="C75" s="22"/>
      <c r="D75" s="25"/>
      <c r="E75" s="26" t="s">
        <v>73</v>
      </c>
      <c r="F75" s="27">
        <v>1</v>
      </c>
      <c r="G75" s="28">
        <v>23.15</v>
      </c>
      <c r="H75" s="28"/>
      <c r="I75" s="28"/>
      <c r="J75" s="30">
        <f>ROUND(F75*G75,3)</f>
        <v>23.15</v>
      </c>
      <c r="K75" s="32">
        <f>SUM(J75:J75)</f>
        <v>23.15</v>
      </c>
      <c r="L75" s="22"/>
      <c r="M75" s="22"/>
    </row>
    <row r="76" spans="1:13" ht="36" customHeight="1" x14ac:dyDescent="0.2">
      <c r="A76" s="81"/>
      <c r="B76" s="5" t="s">
        <v>17</v>
      </c>
      <c r="C76" s="5" t="s">
        <v>190</v>
      </c>
      <c r="D76" s="105" t="s">
        <v>234</v>
      </c>
      <c r="E76" s="105"/>
      <c r="F76" s="105"/>
      <c r="G76" s="105"/>
      <c r="H76" s="105"/>
      <c r="I76" s="105"/>
      <c r="J76" s="105"/>
      <c r="K76" s="20">
        <f>SUM(K78:K78)</f>
        <v>1</v>
      </c>
      <c r="L76" s="21"/>
      <c r="M76" s="21">
        <f>ROUND(K76*L76,2)</f>
        <v>0</v>
      </c>
    </row>
    <row r="77" spans="1:13" ht="15" customHeight="1" x14ac:dyDescent="0.2">
      <c r="A77" s="86"/>
      <c r="B77" s="22"/>
      <c r="C77" s="22"/>
      <c r="D77" s="22"/>
      <c r="E77" s="23"/>
      <c r="F77" s="24" t="s">
        <v>19</v>
      </c>
      <c r="G77" s="24" t="s">
        <v>20</v>
      </c>
      <c r="H77" s="24" t="s">
        <v>21</v>
      </c>
      <c r="I77" s="24" t="s">
        <v>22</v>
      </c>
      <c r="J77" s="24" t="s">
        <v>23</v>
      </c>
      <c r="K77" s="24" t="s">
        <v>24</v>
      </c>
      <c r="L77" s="22"/>
      <c r="M77" s="22"/>
    </row>
    <row r="78" spans="1:13" ht="16.5" customHeight="1" x14ac:dyDescent="0.2">
      <c r="A78" s="86"/>
      <c r="B78" s="22"/>
      <c r="C78" s="22"/>
      <c r="D78" s="25"/>
      <c r="E78" s="26" t="s">
        <v>345</v>
      </c>
      <c r="F78" s="27">
        <v>1</v>
      </c>
      <c r="G78" s="28"/>
      <c r="H78" s="28"/>
      <c r="I78" s="28"/>
      <c r="J78" s="30">
        <v>1</v>
      </c>
      <c r="K78" s="32">
        <f>SUM(J78:J78)</f>
        <v>1</v>
      </c>
      <c r="L78" s="22"/>
      <c r="M78" s="22"/>
    </row>
    <row r="79" spans="1:13" ht="57" customHeight="1" x14ac:dyDescent="0.2">
      <c r="A79" s="81" t="s">
        <v>74</v>
      </c>
      <c r="B79" s="5" t="s">
        <v>17</v>
      </c>
      <c r="C79" s="5" t="s">
        <v>18</v>
      </c>
      <c r="D79" s="105" t="s">
        <v>75</v>
      </c>
      <c r="E79" s="105"/>
      <c r="F79" s="105"/>
      <c r="G79" s="105"/>
      <c r="H79" s="105"/>
      <c r="I79" s="105"/>
      <c r="J79" s="105"/>
      <c r="K79" s="20">
        <f>SUM(K81:K81)</f>
        <v>23.26</v>
      </c>
      <c r="L79" s="21"/>
      <c r="M79" s="21">
        <f>ROUND(K79*L79,2)</f>
        <v>0</v>
      </c>
    </row>
    <row r="80" spans="1:13" ht="15" customHeight="1" x14ac:dyDescent="0.2">
      <c r="A80" s="101"/>
      <c r="B80" s="75"/>
      <c r="C80" s="75"/>
      <c r="D80" s="75"/>
      <c r="E80" s="23"/>
      <c r="F80" s="24" t="s">
        <v>19</v>
      </c>
      <c r="G80" s="24" t="s">
        <v>20</v>
      </c>
      <c r="H80" s="24" t="s">
        <v>21</v>
      </c>
      <c r="I80" s="24" t="s">
        <v>22</v>
      </c>
      <c r="J80" s="24" t="s">
        <v>23</v>
      </c>
      <c r="K80" s="24" t="s">
        <v>24</v>
      </c>
      <c r="L80" s="75"/>
      <c r="M80" s="75"/>
    </row>
    <row r="81" spans="1:13" ht="15" customHeight="1" x14ac:dyDescent="0.2">
      <c r="A81" s="101"/>
      <c r="B81" s="75"/>
      <c r="C81" s="75"/>
      <c r="D81" s="25"/>
      <c r="E81" s="26" t="s">
        <v>197</v>
      </c>
      <c r="F81" s="27">
        <v>1</v>
      </c>
      <c r="G81" s="28">
        <v>23.26</v>
      </c>
      <c r="H81" s="28"/>
      <c r="I81" s="28"/>
      <c r="J81" s="30">
        <f>ROUND(F81*G81,3)</f>
        <v>23.26</v>
      </c>
      <c r="K81" s="32">
        <f>SUM(J81:J81)</f>
        <v>23.26</v>
      </c>
      <c r="L81" s="75"/>
      <c r="M81" s="75"/>
    </row>
    <row r="82" spans="1:13" ht="15" customHeight="1" x14ac:dyDescent="0.2">
      <c r="A82" s="81"/>
      <c r="B82" s="5" t="s">
        <v>17</v>
      </c>
      <c r="C82" s="5" t="s">
        <v>18</v>
      </c>
      <c r="D82" s="105" t="s">
        <v>184</v>
      </c>
      <c r="E82" s="105"/>
      <c r="F82" s="105"/>
      <c r="G82" s="105"/>
      <c r="H82" s="105"/>
      <c r="I82" s="105"/>
      <c r="J82" s="105"/>
      <c r="K82" s="20">
        <f>SUM(K84:K84)</f>
        <v>23.26</v>
      </c>
      <c r="L82" s="84"/>
      <c r="M82" s="21">
        <f>ROUND(K82*L82,2)</f>
        <v>0</v>
      </c>
    </row>
    <row r="83" spans="1:13" ht="15" customHeight="1" x14ac:dyDescent="0.2">
      <c r="A83" s="86"/>
      <c r="B83" s="22"/>
      <c r="C83" s="22"/>
      <c r="D83" s="22"/>
      <c r="E83" s="23"/>
      <c r="F83" s="24" t="s">
        <v>19</v>
      </c>
      <c r="G83" s="24" t="s">
        <v>20</v>
      </c>
      <c r="H83" s="24" t="s">
        <v>21</v>
      </c>
      <c r="I83" s="24" t="s">
        <v>22</v>
      </c>
      <c r="J83" s="24" t="s">
        <v>23</v>
      </c>
      <c r="K83" s="24" t="s">
        <v>24</v>
      </c>
      <c r="L83" s="22"/>
      <c r="M83" s="22"/>
    </row>
    <row r="84" spans="1:13" ht="21" customHeight="1" x14ac:dyDescent="0.2">
      <c r="A84" s="86"/>
      <c r="B84" s="22"/>
      <c r="C84" s="22"/>
      <c r="D84" s="25"/>
      <c r="E84" s="26" t="s">
        <v>197</v>
      </c>
      <c r="F84" s="27">
        <v>1</v>
      </c>
      <c r="G84" s="28">
        <v>23.26</v>
      </c>
      <c r="H84" s="28"/>
      <c r="I84" s="28"/>
      <c r="J84" s="30">
        <f>ROUND(F84*G84,3)</f>
        <v>23.26</v>
      </c>
      <c r="K84" s="32">
        <f>SUM(J84:J84)</f>
        <v>23.26</v>
      </c>
      <c r="L84" s="22"/>
      <c r="M84" s="22"/>
    </row>
    <row r="85" spans="1:13" ht="15" customHeight="1" x14ac:dyDescent="0.2">
      <c r="A85" s="102"/>
      <c r="B85" s="34"/>
      <c r="C85" s="34"/>
      <c r="D85" s="44" t="s">
        <v>70</v>
      </c>
      <c r="E85" s="45"/>
      <c r="F85" s="45"/>
      <c r="G85" s="45"/>
      <c r="H85" s="45"/>
      <c r="I85" s="45"/>
      <c r="J85" s="45"/>
      <c r="K85" s="45"/>
      <c r="L85" s="46"/>
      <c r="M85" s="46">
        <f>ROUND(L85,2)</f>
        <v>0</v>
      </c>
    </row>
    <row r="86" spans="1:13" ht="15" customHeight="1" x14ac:dyDescent="0.2">
      <c r="A86" s="47" t="s">
        <v>76</v>
      </c>
      <c r="B86" s="47" t="s">
        <v>11</v>
      </c>
      <c r="C86" s="48"/>
      <c r="D86" s="111" t="s">
        <v>77</v>
      </c>
      <c r="E86" s="111"/>
      <c r="F86" s="111"/>
      <c r="G86" s="111"/>
      <c r="H86" s="111"/>
      <c r="I86" s="111"/>
      <c r="J86" s="111"/>
      <c r="K86" s="48"/>
      <c r="L86" s="49"/>
      <c r="M86" s="49">
        <f>ROUND(L86,2)</f>
        <v>0</v>
      </c>
    </row>
    <row r="87" spans="1:13" ht="33.75" customHeight="1" x14ac:dyDescent="0.2">
      <c r="A87" s="81" t="s">
        <v>78</v>
      </c>
      <c r="B87" s="5" t="s">
        <v>17</v>
      </c>
      <c r="C87" s="5" t="s">
        <v>67</v>
      </c>
      <c r="D87" s="105" t="s">
        <v>79</v>
      </c>
      <c r="E87" s="105"/>
      <c r="F87" s="105"/>
      <c r="G87" s="105"/>
      <c r="H87" s="105"/>
      <c r="I87" s="105"/>
      <c r="J87" s="105"/>
      <c r="K87" s="20">
        <f>SUM(K89:K89)</f>
        <v>11</v>
      </c>
      <c r="L87" s="84"/>
      <c r="M87" s="21">
        <f>ROUND(K87*L87,2)</f>
        <v>0</v>
      </c>
    </row>
    <row r="88" spans="1:13" ht="15" customHeight="1" x14ac:dyDescent="0.2">
      <c r="A88" s="86"/>
      <c r="B88" s="22"/>
      <c r="C88" s="22"/>
      <c r="D88" s="22"/>
      <c r="E88" s="23"/>
      <c r="F88" s="24" t="s">
        <v>19</v>
      </c>
      <c r="G88" s="24" t="s">
        <v>20</v>
      </c>
      <c r="H88" s="24" t="s">
        <v>21</v>
      </c>
      <c r="I88" s="24" t="s">
        <v>22</v>
      </c>
      <c r="J88" s="24" t="s">
        <v>23</v>
      </c>
      <c r="K88" s="24" t="s">
        <v>24</v>
      </c>
      <c r="L88" s="86"/>
      <c r="M88" s="22"/>
    </row>
    <row r="89" spans="1:13" ht="15" customHeight="1" x14ac:dyDescent="0.2">
      <c r="A89" s="86"/>
      <c r="B89" s="22"/>
      <c r="C89" s="22"/>
      <c r="D89" s="25"/>
      <c r="E89" s="26" t="s">
        <v>183</v>
      </c>
      <c r="F89" s="27">
        <v>1</v>
      </c>
      <c r="G89" s="28">
        <v>11</v>
      </c>
      <c r="H89" s="28"/>
      <c r="I89" s="28"/>
      <c r="J89" s="30">
        <f>ROUND(F89*G89,3)</f>
        <v>11</v>
      </c>
      <c r="K89" s="32">
        <f>SUM(J89:J89)</f>
        <v>11</v>
      </c>
      <c r="L89" s="86"/>
      <c r="M89" s="22"/>
    </row>
    <row r="90" spans="1:13" ht="35.25" customHeight="1" x14ac:dyDescent="0.2">
      <c r="A90" s="81"/>
      <c r="B90" s="5" t="s">
        <v>17</v>
      </c>
      <c r="C90" s="5" t="s">
        <v>18</v>
      </c>
      <c r="D90" s="105" t="s">
        <v>187</v>
      </c>
      <c r="E90" s="105"/>
      <c r="F90" s="105"/>
      <c r="G90" s="105"/>
      <c r="H90" s="105"/>
      <c r="I90" s="105"/>
      <c r="J90" s="105"/>
      <c r="K90" s="20">
        <f>SUM(K92:K92)</f>
        <v>26.16</v>
      </c>
      <c r="L90" s="84"/>
      <c r="M90" s="21">
        <f>ROUND(K90*L90,2)</f>
        <v>0</v>
      </c>
    </row>
    <row r="91" spans="1:13" x14ac:dyDescent="0.2">
      <c r="A91" s="86"/>
      <c r="B91" s="22"/>
      <c r="C91" s="22"/>
      <c r="D91" s="22"/>
      <c r="E91" s="23"/>
      <c r="F91" s="24" t="s">
        <v>19</v>
      </c>
      <c r="G91" s="24" t="s">
        <v>20</v>
      </c>
      <c r="H91" s="24" t="s">
        <v>21</v>
      </c>
      <c r="I91" s="24" t="s">
        <v>22</v>
      </c>
      <c r="J91" s="24" t="s">
        <v>23</v>
      </c>
      <c r="K91" s="24" t="s">
        <v>24</v>
      </c>
      <c r="L91" s="86"/>
      <c r="M91" s="22"/>
    </row>
    <row r="92" spans="1:13" ht="15" customHeight="1" x14ac:dyDescent="0.2">
      <c r="A92" s="86"/>
      <c r="B92" s="22"/>
      <c r="C92" s="22"/>
      <c r="D92" s="25"/>
      <c r="E92" s="26" t="s">
        <v>189</v>
      </c>
      <c r="F92" s="27">
        <v>1</v>
      </c>
      <c r="G92" s="28">
        <v>25.16</v>
      </c>
      <c r="H92" s="28"/>
      <c r="I92" s="28">
        <v>1</v>
      </c>
      <c r="J92" s="30">
        <f>ROUND(F92*G92*I92,3)</f>
        <v>25.16</v>
      </c>
      <c r="K92" s="32">
        <f>SUM(J92:J93)</f>
        <v>26.16</v>
      </c>
      <c r="L92" s="86"/>
      <c r="M92" s="22"/>
    </row>
    <row r="93" spans="1:13" ht="27.75" customHeight="1" x14ac:dyDescent="0.2">
      <c r="A93" s="86"/>
      <c r="B93" s="22"/>
      <c r="C93" s="22"/>
      <c r="D93" s="25"/>
      <c r="E93" s="66" t="s">
        <v>232</v>
      </c>
      <c r="F93" s="67">
        <v>1</v>
      </c>
      <c r="G93" s="98">
        <v>1</v>
      </c>
      <c r="H93" s="98"/>
      <c r="I93" s="98">
        <v>1</v>
      </c>
      <c r="J93" s="30">
        <f>G93*I93</f>
        <v>1</v>
      </c>
      <c r="K93" s="98"/>
      <c r="L93" s="86"/>
      <c r="M93" s="22"/>
    </row>
    <row r="94" spans="1:13" ht="42" customHeight="1" x14ac:dyDescent="0.2">
      <c r="A94" s="81" t="s">
        <v>81</v>
      </c>
      <c r="B94" s="5" t="s">
        <v>17</v>
      </c>
      <c r="C94" s="5" t="s">
        <v>18</v>
      </c>
      <c r="D94" s="105" t="s">
        <v>191</v>
      </c>
      <c r="E94" s="105"/>
      <c r="F94" s="105"/>
      <c r="G94" s="105"/>
      <c r="H94" s="105"/>
      <c r="I94" s="105"/>
      <c r="J94" s="105"/>
      <c r="K94" s="20">
        <f>SUM(K96:K96)</f>
        <v>12.26</v>
      </c>
      <c r="L94" s="84"/>
      <c r="M94" s="21">
        <f>ROUND(K94*L94,2)</f>
        <v>0</v>
      </c>
    </row>
    <row r="95" spans="1:13" ht="15" customHeight="1" x14ac:dyDescent="0.2">
      <c r="A95" s="86"/>
      <c r="B95" s="22"/>
      <c r="C95" s="22"/>
      <c r="D95" s="22"/>
      <c r="E95" s="23"/>
      <c r="F95" s="24" t="s">
        <v>19</v>
      </c>
      <c r="G95" s="24" t="s">
        <v>20</v>
      </c>
      <c r="H95" s="24" t="s">
        <v>21</v>
      </c>
      <c r="I95" s="24" t="s">
        <v>22</v>
      </c>
      <c r="J95" s="24" t="s">
        <v>23</v>
      </c>
      <c r="K95" s="24" t="s">
        <v>24</v>
      </c>
      <c r="L95" s="86"/>
      <c r="M95" s="22"/>
    </row>
    <row r="96" spans="1:13" ht="15" customHeight="1" x14ac:dyDescent="0.2">
      <c r="A96" s="86"/>
      <c r="B96" s="22"/>
      <c r="C96" s="22"/>
      <c r="D96" s="25"/>
      <c r="E96" s="26" t="s">
        <v>65</v>
      </c>
      <c r="F96" s="27">
        <v>1</v>
      </c>
      <c r="G96" s="28">
        <v>6.13</v>
      </c>
      <c r="H96" s="28"/>
      <c r="I96" s="28">
        <v>2</v>
      </c>
      <c r="J96" s="30">
        <f>ROUND(F96*G96*I96,3)</f>
        <v>12.26</v>
      </c>
      <c r="K96" s="32">
        <f>J96</f>
        <v>12.26</v>
      </c>
      <c r="L96" s="86"/>
      <c r="M96" s="22"/>
    </row>
    <row r="97" spans="1:13" ht="39.6" customHeight="1" x14ac:dyDescent="0.2">
      <c r="A97" s="81"/>
      <c r="B97" s="5" t="s">
        <v>17</v>
      </c>
      <c r="C97" s="5" t="s">
        <v>18</v>
      </c>
      <c r="D97" s="105" t="s">
        <v>192</v>
      </c>
      <c r="E97" s="105"/>
      <c r="F97" s="105"/>
      <c r="G97" s="105"/>
      <c r="H97" s="105"/>
      <c r="I97" s="105"/>
      <c r="J97" s="105"/>
      <c r="K97" s="20">
        <f>SUM(K99:K99)</f>
        <v>3.5</v>
      </c>
      <c r="L97" s="84"/>
      <c r="M97" s="21">
        <f>ROUND(K97*L97,2)</f>
        <v>0</v>
      </c>
    </row>
    <row r="98" spans="1:13" ht="15" customHeight="1" x14ac:dyDescent="0.2">
      <c r="A98" s="86"/>
      <c r="B98" s="22"/>
      <c r="C98" s="22"/>
      <c r="D98" s="22"/>
      <c r="E98" s="23"/>
      <c r="F98" s="24" t="s">
        <v>19</v>
      </c>
      <c r="G98" s="24" t="s">
        <v>20</v>
      </c>
      <c r="H98" s="24" t="s">
        <v>21</v>
      </c>
      <c r="I98" s="24" t="s">
        <v>22</v>
      </c>
      <c r="J98" s="24" t="s">
        <v>23</v>
      </c>
      <c r="K98" s="24" t="s">
        <v>24</v>
      </c>
      <c r="L98" s="86"/>
      <c r="M98" s="22"/>
    </row>
    <row r="99" spans="1:13" ht="21" customHeight="1" x14ac:dyDescent="0.2">
      <c r="A99" s="86"/>
      <c r="B99" s="22"/>
      <c r="C99" s="22"/>
      <c r="D99" s="25"/>
      <c r="E99" s="26" t="s">
        <v>80</v>
      </c>
      <c r="F99" s="27">
        <v>1</v>
      </c>
      <c r="G99" s="28">
        <v>1.4</v>
      </c>
      <c r="H99" s="28"/>
      <c r="I99" s="28">
        <v>2.5</v>
      </c>
      <c r="J99" s="30">
        <f>ROUND(F99*G99*I99,3)</f>
        <v>3.5</v>
      </c>
      <c r="K99" s="32">
        <f>SUM(J99:J99)</f>
        <v>3.5</v>
      </c>
      <c r="L99" s="86"/>
      <c r="M99" s="22"/>
    </row>
    <row r="100" spans="1:13" ht="24.75" customHeight="1" x14ac:dyDescent="0.2">
      <c r="A100" s="81" t="s">
        <v>82</v>
      </c>
      <c r="B100" s="5" t="s">
        <v>17</v>
      </c>
      <c r="C100" s="5" t="s">
        <v>18</v>
      </c>
      <c r="D100" s="105" t="s">
        <v>83</v>
      </c>
      <c r="E100" s="105"/>
      <c r="F100" s="105"/>
      <c r="G100" s="105"/>
      <c r="H100" s="105"/>
      <c r="I100" s="105"/>
      <c r="J100" s="105"/>
      <c r="K100" s="20">
        <f>SUM(K102:K103)</f>
        <v>14.8</v>
      </c>
      <c r="L100" s="84"/>
      <c r="M100" s="21">
        <f>ROUND(K100*L100,2)</f>
        <v>0</v>
      </c>
    </row>
    <row r="101" spans="1:13" x14ac:dyDescent="0.2">
      <c r="A101" s="86"/>
      <c r="B101" s="22"/>
      <c r="C101" s="22"/>
      <c r="D101" s="22"/>
      <c r="E101" s="23"/>
      <c r="F101" s="24" t="s">
        <v>19</v>
      </c>
      <c r="G101" s="24" t="s">
        <v>20</v>
      </c>
      <c r="H101" s="24" t="s">
        <v>21</v>
      </c>
      <c r="I101" s="24" t="s">
        <v>22</v>
      </c>
      <c r="J101" s="24" t="s">
        <v>23</v>
      </c>
      <c r="K101" s="24" t="s">
        <v>24</v>
      </c>
      <c r="L101" s="86"/>
      <c r="M101" s="22"/>
    </row>
    <row r="102" spans="1:13" ht="30" customHeight="1" x14ac:dyDescent="0.2">
      <c r="A102" s="22"/>
      <c r="B102" s="22"/>
      <c r="C102" s="22"/>
      <c r="D102" s="22"/>
      <c r="E102" s="26" t="s">
        <v>194</v>
      </c>
      <c r="F102" s="27"/>
      <c r="G102" s="28">
        <v>24</v>
      </c>
      <c r="H102" s="28"/>
      <c r="I102" s="28">
        <v>0.5</v>
      </c>
      <c r="J102" s="30">
        <f>G102*I102</f>
        <v>12</v>
      </c>
      <c r="K102" s="32">
        <f>J102+J103</f>
        <v>14.8</v>
      </c>
      <c r="L102" s="90"/>
      <c r="M102" s="22"/>
    </row>
    <row r="103" spans="1:13" ht="20.25" customHeight="1" x14ac:dyDescent="0.2">
      <c r="A103" s="86"/>
      <c r="B103" s="22"/>
      <c r="C103" s="22"/>
      <c r="D103" s="25"/>
      <c r="E103" s="26" t="s">
        <v>193</v>
      </c>
      <c r="F103" s="27">
        <v>1</v>
      </c>
      <c r="G103" s="28">
        <v>7</v>
      </c>
      <c r="H103" s="28"/>
      <c r="I103" s="28">
        <v>0.4</v>
      </c>
      <c r="J103" s="30">
        <f>ROUND(F103*G103*I103,3)</f>
        <v>2.8</v>
      </c>
      <c r="K103" s="32"/>
      <c r="L103" s="86"/>
      <c r="M103" s="22"/>
    </row>
    <row r="104" spans="1:13" ht="27" customHeight="1" x14ac:dyDescent="0.2">
      <c r="A104" s="81"/>
      <c r="B104" s="5" t="s">
        <v>17</v>
      </c>
      <c r="C104" s="5" t="s">
        <v>18</v>
      </c>
      <c r="D104" s="105" t="s">
        <v>195</v>
      </c>
      <c r="E104" s="105"/>
      <c r="F104" s="105"/>
      <c r="G104" s="105"/>
      <c r="H104" s="105"/>
      <c r="I104" s="105"/>
      <c r="J104" s="105"/>
      <c r="K104" s="20">
        <f>SUM(K106:K106)</f>
        <v>63.981000000000002</v>
      </c>
      <c r="L104" s="84"/>
      <c r="M104" s="21">
        <f>ROUND(K104*L104,2)</f>
        <v>0</v>
      </c>
    </row>
    <row r="105" spans="1:13" ht="15" customHeight="1" x14ac:dyDescent="0.2">
      <c r="A105" s="86"/>
      <c r="B105" s="22"/>
      <c r="C105" s="22"/>
      <c r="D105" s="22"/>
      <c r="E105" s="23"/>
      <c r="F105" s="24" t="s">
        <v>19</v>
      </c>
      <c r="G105" s="24" t="s">
        <v>20</v>
      </c>
      <c r="H105" s="24" t="s">
        <v>21</v>
      </c>
      <c r="I105" s="24" t="s">
        <v>22</v>
      </c>
      <c r="J105" s="24" t="s">
        <v>23</v>
      </c>
      <c r="K105" s="24" t="s">
        <v>24</v>
      </c>
      <c r="L105" s="86"/>
      <c r="M105" s="22"/>
    </row>
    <row r="106" spans="1:13" ht="19.5" customHeight="1" x14ac:dyDescent="0.2">
      <c r="A106" s="86"/>
      <c r="B106" s="22"/>
      <c r="C106" s="22"/>
      <c r="D106" s="22"/>
      <c r="E106" s="26" t="s">
        <v>196</v>
      </c>
      <c r="F106" s="27"/>
      <c r="G106" s="28">
        <v>5.66</v>
      </c>
      <c r="H106" s="28"/>
      <c r="I106" s="28">
        <v>1.6</v>
      </c>
      <c r="J106" s="30">
        <f>G106*I106</f>
        <v>9.0560000000000009</v>
      </c>
      <c r="K106" s="32">
        <f>J106+J107+J108</f>
        <v>63.981000000000002</v>
      </c>
      <c r="L106" s="86"/>
      <c r="M106" s="22"/>
    </row>
    <row r="107" spans="1:13" ht="15" customHeight="1" x14ac:dyDescent="0.2">
      <c r="A107" s="86"/>
      <c r="B107" s="22"/>
      <c r="C107" s="22"/>
      <c r="D107" s="22"/>
      <c r="E107" s="26" t="s">
        <v>193</v>
      </c>
      <c r="F107" s="27"/>
      <c r="G107" s="28">
        <v>7</v>
      </c>
      <c r="H107" s="28"/>
      <c r="I107" s="28">
        <v>0.4</v>
      </c>
      <c r="J107" s="30">
        <f>G107*I107</f>
        <v>2.8000000000000003</v>
      </c>
      <c r="K107" s="79"/>
      <c r="L107" s="86"/>
      <c r="M107" s="22"/>
    </row>
    <row r="108" spans="1:13" ht="15" customHeight="1" x14ac:dyDescent="0.2">
      <c r="A108" s="86"/>
      <c r="B108" s="22"/>
      <c r="C108" s="22"/>
      <c r="D108" s="25"/>
      <c r="E108" s="26" t="s">
        <v>188</v>
      </c>
      <c r="F108" s="27">
        <v>1</v>
      </c>
      <c r="G108" s="28">
        <v>20.85</v>
      </c>
      <c r="H108" s="28"/>
      <c r="I108" s="28">
        <v>2.5</v>
      </c>
      <c r="J108" s="30">
        <f>ROUND(F108*G108*I108,3)</f>
        <v>52.125</v>
      </c>
      <c r="L108" s="86"/>
      <c r="M108" s="22"/>
    </row>
    <row r="109" spans="1:13" ht="52.5" customHeight="1" x14ac:dyDescent="0.2">
      <c r="A109" s="81" t="s">
        <v>84</v>
      </c>
      <c r="B109" s="5" t="s">
        <v>17</v>
      </c>
      <c r="C109" s="5" t="s">
        <v>18</v>
      </c>
      <c r="D109" s="105" t="s">
        <v>203</v>
      </c>
      <c r="E109" s="105"/>
      <c r="F109" s="105"/>
      <c r="G109" s="105"/>
      <c r="H109" s="105"/>
      <c r="I109" s="105"/>
      <c r="J109" s="105"/>
      <c r="K109" s="20">
        <f>SUM(K111:K111)</f>
        <v>38.548000000000002</v>
      </c>
      <c r="L109" s="84"/>
      <c r="M109" s="21">
        <f>ROUND(K109*L109,2)</f>
        <v>0</v>
      </c>
    </row>
    <row r="110" spans="1:13" ht="15" customHeight="1" x14ac:dyDescent="0.2">
      <c r="A110" s="86"/>
      <c r="B110" s="22"/>
      <c r="C110" s="22"/>
      <c r="D110" s="22"/>
      <c r="E110" s="23"/>
      <c r="F110" s="24" t="s">
        <v>19</v>
      </c>
      <c r="G110" s="24" t="s">
        <v>20</v>
      </c>
      <c r="H110" s="24" t="s">
        <v>21</v>
      </c>
      <c r="I110" s="24" t="s">
        <v>22</v>
      </c>
      <c r="J110" s="24" t="s">
        <v>23</v>
      </c>
      <c r="K110" s="24" t="s">
        <v>24</v>
      </c>
      <c r="L110" s="86"/>
      <c r="M110" s="22"/>
    </row>
    <row r="111" spans="1:13" ht="15" customHeight="1" x14ac:dyDescent="0.2">
      <c r="A111" s="86"/>
      <c r="B111" s="22"/>
      <c r="C111" s="22"/>
      <c r="D111" s="25"/>
      <c r="E111" s="26" t="s">
        <v>197</v>
      </c>
      <c r="F111" s="27">
        <v>1</v>
      </c>
      <c r="G111" s="28">
        <v>21.18</v>
      </c>
      <c r="H111" s="28"/>
      <c r="I111" s="28">
        <v>1.82</v>
      </c>
      <c r="J111" s="30">
        <f>ROUND(F111*G111*I111,3)</f>
        <v>38.548000000000002</v>
      </c>
      <c r="K111" s="32">
        <f>SUM(J111:J111)</f>
        <v>38.548000000000002</v>
      </c>
      <c r="L111" s="86"/>
      <c r="M111" s="22"/>
    </row>
    <row r="112" spans="1:13" ht="32.25" customHeight="1" x14ac:dyDescent="0.2">
      <c r="A112" s="81"/>
      <c r="B112" s="5" t="s">
        <v>17</v>
      </c>
      <c r="C112" s="5" t="s">
        <v>18</v>
      </c>
      <c r="D112" s="105" t="s">
        <v>202</v>
      </c>
      <c r="E112" s="105"/>
      <c r="F112" s="105"/>
      <c r="G112" s="105"/>
      <c r="H112" s="105"/>
      <c r="I112" s="105"/>
      <c r="J112" s="105"/>
      <c r="K112" s="20">
        <f>SUM(K114:K119)</f>
        <v>13.229999999999999</v>
      </c>
      <c r="L112" s="84"/>
      <c r="M112" s="21">
        <f>ROUND(K112*L112,2)</f>
        <v>0</v>
      </c>
    </row>
    <row r="113" spans="1:13" ht="15" customHeight="1" x14ac:dyDescent="0.2">
      <c r="A113" s="86"/>
      <c r="B113" s="22"/>
      <c r="C113" s="22"/>
      <c r="D113" s="22"/>
      <c r="E113" s="23"/>
      <c r="F113" s="24" t="s">
        <v>19</v>
      </c>
      <c r="G113" s="24" t="s">
        <v>20</v>
      </c>
      <c r="H113" s="24" t="s">
        <v>21</v>
      </c>
      <c r="I113" s="24" t="s">
        <v>22</v>
      </c>
      <c r="J113" s="24" t="s">
        <v>23</v>
      </c>
      <c r="K113" s="24" t="s">
        <v>24</v>
      </c>
      <c r="L113" s="86"/>
      <c r="M113" s="22"/>
    </row>
    <row r="114" spans="1:13" ht="15" customHeight="1" x14ac:dyDescent="0.2">
      <c r="A114" s="86"/>
      <c r="B114" s="22"/>
      <c r="C114" s="22"/>
      <c r="D114" s="25"/>
      <c r="E114" s="26" t="s">
        <v>86</v>
      </c>
      <c r="F114" s="27">
        <v>1</v>
      </c>
      <c r="G114" s="28"/>
      <c r="H114" s="28">
        <v>2.87</v>
      </c>
      <c r="I114" s="28">
        <v>1.05</v>
      </c>
      <c r="J114" s="30">
        <f t="shared" ref="J114:J120" si="0">ROUND(F114*H114*I114,3)</f>
        <v>3.0139999999999998</v>
      </c>
      <c r="K114" s="31">
        <f>SUM(J114:J120)</f>
        <v>13.229999999999999</v>
      </c>
      <c r="L114" s="86"/>
      <c r="M114" s="22"/>
    </row>
    <row r="115" spans="1:13" ht="15" customHeight="1" x14ac:dyDescent="0.2">
      <c r="A115" s="86"/>
      <c r="B115" s="22"/>
      <c r="C115" s="22"/>
      <c r="D115" s="25"/>
      <c r="E115" s="76"/>
      <c r="F115" s="77">
        <v>1</v>
      </c>
      <c r="G115" s="78"/>
      <c r="H115" s="78">
        <v>0.5</v>
      </c>
      <c r="I115" s="78">
        <v>2.5</v>
      </c>
      <c r="J115" s="30">
        <f>ROUND(F115*H115*I115,3)</f>
        <v>1.25</v>
      </c>
      <c r="K115" s="80"/>
      <c r="L115" s="86"/>
      <c r="M115" s="22"/>
    </row>
    <row r="116" spans="1:13" ht="15" customHeight="1" x14ac:dyDescent="0.2">
      <c r="A116" s="86"/>
      <c r="B116" s="22"/>
      <c r="C116" s="22"/>
      <c r="D116" s="25"/>
      <c r="E116" s="76"/>
      <c r="F116" s="77">
        <v>3</v>
      </c>
      <c r="G116" s="78"/>
      <c r="H116" s="78">
        <v>2.87</v>
      </c>
      <c r="I116" s="78">
        <v>0.24</v>
      </c>
      <c r="J116" s="30">
        <f>ROUND(F116*H116*I116,3)</f>
        <v>2.0659999999999998</v>
      </c>
      <c r="K116" s="80"/>
      <c r="L116" s="86"/>
      <c r="M116" s="22"/>
    </row>
    <row r="117" spans="1:13" ht="17.100000000000001" customHeight="1" x14ac:dyDescent="0.2">
      <c r="A117" s="86"/>
      <c r="B117" s="22"/>
      <c r="C117" s="22"/>
      <c r="D117" s="25"/>
      <c r="E117" s="76"/>
      <c r="F117" s="77">
        <v>1</v>
      </c>
      <c r="G117" s="78"/>
      <c r="H117" s="78">
        <v>2.5499999999999998</v>
      </c>
      <c r="I117" s="78">
        <v>0.22</v>
      </c>
      <c r="J117" s="30">
        <f>ROUND(F117*H117*I117,3)</f>
        <v>0.56100000000000005</v>
      </c>
      <c r="K117" s="80"/>
      <c r="L117" s="86"/>
      <c r="M117" s="22"/>
    </row>
    <row r="118" spans="1:13" ht="23.25" customHeight="1" x14ac:dyDescent="0.2">
      <c r="A118" s="86"/>
      <c r="B118" s="22"/>
      <c r="C118" s="22"/>
      <c r="D118" s="25"/>
      <c r="E118" s="5" t="s">
        <v>87</v>
      </c>
      <c r="F118" s="3">
        <v>1</v>
      </c>
      <c r="G118" s="20"/>
      <c r="H118" s="20">
        <v>3.85</v>
      </c>
      <c r="I118" s="20">
        <v>1.05</v>
      </c>
      <c r="J118" s="29">
        <f t="shared" si="0"/>
        <v>4.0430000000000001</v>
      </c>
      <c r="K118" s="22"/>
      <c r="L118" s="86"/>
      <c r="M118" s="22"/>
    </row>
    <row r="119" spans="1:13" s="85" customFormat="1" ht="18" customHeight="1" x14ac:dyDescent="0.2">
      <c r="A119" s="86"/>
      <c r="B119" s="22"/>
      <c r="C119" s="22"/>
      <c r="D119" s="25"/>
      <c r="E119" s="5" t="s">
        <v>201</v>
      </c>
      <c r="F119" s="3">
        <v>1</v>
      </c>
      <c r="G119" s="20"/>
      <c r="H119" s="20">
        <v>1.29</v>
      </c>
      <c r="I119" s="20">
        <v>0.41</v>
      </c>
      <c r="J119" s="29">
        <f t="shared" si="0"/>
        <v>0.52900000000000003</v>
      </c>
      <c r="K119" s="22"/>
      <c r="L119" s="86"/>
      <c r="M119" s="22"/>
    </row>
    <row r="120" spans="1:13" s="85" customFormat="1" ht="18" customHeight="1" x14ac:dyDescent="0.2">
      <c r="A120" s="86"/>
      <c r="B120" s="22"/>
      <c r="C120" s="22"/>
      <c r="D120" s="25"/>
      <c r="E120" s="5" t="s">
        <v>200</v>
      </c>
      <c r="F120" s="99">
        <v>1</v>
      </c>
      <c r="G120" s="20"/>
      <c r="H120" s="20">
        <v>1.1399999999999999</v>
      </c>
      <c r="I120" s="20">
        <v>1.55</v>
      </c>
      <c r="J120" s="29">
        <f t="shared" si="0"/>
        <v>1.7669999999999999</v>
      </c>
      <c r="K120" s="22"/>
      <c r="L120" s="86"/>
      <c r="M120" s="22"/>
    </row>
    <row r="121" spans="1:13" s="85" customFormat="1" ht="22.9" customHeight="1" x14ac:dyDescent="0.2">
      <c r="B121" s="82" t="s">
        <v>17</v>
      </c>
      <c r="C121" s="82" t="s">
        <v>5</v>
      </c>
      <c r="D121" s="116" t="s">
        <v>204</v>
      </c>
      <c r="E121" s="116"/>
      <c r="F121" s="116"/>
      <c r="G121" s="116"/>
      <c r="H121" s="116"/>
      <c r="I121" s="116"/>
      <c r="J121" s="116"/>
      <c r="K121" s="83">
        <f>K123</f>
        <v>4</v>
      </c>
      <c r="L121" s="84"/>
      <c r="M121" s="84">
        <f>ROUND(K121*L121,2)</f>
        <v>0</v>
      </c>
    </row>
    <row r="122" spans="1:13" s="85" customFormat="1" ht="15" customHeight="1" x14ac:dyDescent="0.2">
      <c r="A122" s="86"/>
      <c r="B122" s="86"/>
      <c r="C122" s="86"/>
      <c r="D122" s="86"/>
      <c r="E122" s="87"/>
      <c r="F122" s="88" t="s">
        <v>19</v>
      </c>
      <c r="G122" s="88" t="s">
        <v>20</v>
      </c>
      <c r="H122" s="88" t="s">
        <v>21</v>
      </c>
      <c r="I122" s="88" t="s">
        <v>22</v>
      </c>
      <c r="J122" s="88" t="s">
        <v>23</v>
      </c>
      <c r="K122" s="88" t="s">
        <v>24</v>
      </c>
      <c r="L122" s="86"/>
      <c r="M122" s="86"/>
    </row>
    <row r="123" spans="1:13" s="85" customFormat="1" ht="15" customHeight="1" x14ac:dyDescent="0.2">
      <c r="A123" s="86"/>
      <c r="B123" s="86"/>
      <c r="C123" s="86"/>
      <c r="D123" s="89"/>
      <c r="E123" s="90" t="s">
        <v>198</v>
      </c>
      <c r="F123" s="91">
        <v>1</v>
      </c>
      <c r="G123" s="92"/>
      <c r="H123" s="92"/>
      <c r="I123" s="92"/>
      <c r="J123" s="93">
        <v>1</v>
      </c>
      <c r="K123" s="31">
        <f>J123+J124+J125+J126</f>
        <v>4</v>
      </c>
      <c r="L123" s="86"/>
      <c r="M123" s="86"/>
    </row>
    <row r="124" spans="1:13" s="85" customFormat="1" ht="21" x14ac:dyDescent="0.2">
      <c r="A124" s="86"/>
      <c r="B124" s="86"/>
      <c r="C124" s="86"/>
      <c r="D124" s="89"/>
      <c r="E124" s="82" t="s">
        <v>207</v>
      </c>
      <c r="F124" s="94">
        <v>1</v>
      </c>
      <c r="G124" s="83"/>
      <c r="H124" s="83"/>
      <c r="I124" s="83"/>
      <c r="J124" s="95">
        <v>1</v>
      </c>
      <c r="K124" s="86"/>
      <c r="L124" s="86"/>
      <c r="M124" s="86"/>
    </row>
    <row r="125" spans="1:13" s="85" customFormat="1" ht="15" customHeight="1" x14ac:dyDescent="0.2">
      <c r="A125" s="86"/>
      <c r="B125" s="86"/>
      <c r="C125" s="86"/>
      <c r="D125" s="89"/>
      <c r="E125" s="82" t="s">
        <v>208</v>
      </c>
      <c r="F125" s="94">
        <v>1</v>
      </c>
      <c r="G125" s="83"/>
      <c r="H125" s="83"/>
      <c r="I125" s="83"/>
      <c r="J125" s="95">
        <v>1</v>
      </c>
      <c r="K125" s="86"/>
      <c r="L125" s="86"/>
      <c r="M125" s="86"/>
    </row>
    <row r="126" spans="1:13" s="85" customFormat="1" ht="15" customHeight="1" x14ac:dyDescent="0.2">
      <c r="A126" s="86"/>
      <c r="B126" s="86"/>
      <c r="C126" s="86"/>
      <c r="D126" s="89"/>
      <c r="E126" s="82" t="s">
        <v>209</v>
      </c>
      <c r="F126" s="94">
        <v>1</v>
      </c>
      <c r="G126" s="83"/>
      <c r="H126" s="83"/>
      <c r="I126" s="83"/>
      <c r="J126" s="95">
        <v>1</v>
      </c>
      <c r="K126" s="86"/>
      <c r="L126" s="86"/>
      <c r="M126" s="86"/>
    </row>
    <row r="127" spans="1:13" s="85" customFormat="1" ht="31.5" customHeight="1" x14ac:dyDescent="0.2">
      <c r="A127" s="81" t="s">
        <v>85</v>
      </c>
      <c r="B127" s="82" t="s">
        <v>17</v>
      </c>
      <c r="C127" s="82" t="s">
        <v>206</v>
      </c>
      <c r="D127" s="116" t="s">
        <v>356</v>
      </c>
      <c r="E127" s="116"/>
      <c r="F127" s="116"/>
      <c r="G127" s="116"/>
      <c r="H127" s="116"/>
      <c r="I127" s="116"/>
      <c r="J127" s="116"/>
      <c r="K127" s="83">
        <f>SUM(K129:K131)</f>
        <v>8.3130000000000006</v>
      </c>
      <c r="L127" s="84"/>
      <c r="M127" s="84">
        <f>ROUND(K127*L127,2)</f>
        <v>0</v>
      </c>
    </row>
    <row r="128" spans="1:13" s="85" customFormat="1" ht="15" customHeight="1" x14ac:dyDescent="0.2">
      <c r="A128" s="86"/>
      <c r="B128" s="86"/>
      <c r="C128" s="86"/>
      <c r="D128" s="86"/>
      <c r="E128" s="87"/>
      <c r="F128" s="88" t="s">
        <v>19</v>
      </c>
      <c r="G128" s="88" t="s">
        <v>20</v>
      </c>
      <c r="H128" s="88" t="s">
        <v>21</v>
      </c>
      <c r="I128" s="88" t="s">
        <v>22</v>
      </c>
      <c r="J128" s="88" t="s">
        <v>23</v>
      </c>
      <c r="K128" s="88" t="s">
        <v>24</v>
      </c>
      <c r="L128" s="86"/>
      <c r="M128" s="86"/>
    </row>
    <row r="129" spans="1:13" ht="15" customHeight="1" x14ac:dyDescent="0.2">
      <c r="A129" s="86"/>
      <c r="B129" s="86"/>
      <c r="C129" s="86"/>
      <c r="D129" s="89"/>
      <c r="E129" s="90" t="s">
        <v>88</v>
      </c>
      <c r="F129" s="91">
        <v>1</v>
      </c>
      <c r="G129" s="92"/>
      <c r="H129" s="92">
        <v>1.44</v>
      </c>
      <c r="I129" s="92">
        <v>1.6</v>
      </c>
      <c r="J129" s="93">
        <f>ROUND(F129*H129*I129,3)</f>
        <v>2.3039999999999998</v>
      </c>
      <c r="K129" s="31">
        <f>SUM(J129:J132)</f>
        <v>8.3130000000000006</v>
      </c>
      <c r="L129" s="86"/>
      <c r="M129" s="86"/>
    </row>
    <row r="130" spans="1:13" ht="15" customHeight="1" x14ac:dyDescent="0.2">
      <c r="A130" s="86"/>
      <c r="B130" s="86"/>
      <c r="C130" s="86"/>
      <c r="D130" s="89"/>
      <c r="E130" s="82" t="s">
        <v>89</v>
      </c>
      <c r="F130" s="94">
        <v>1</v>
      </c>
      <c r="G130" s="83"/>
      <c r="H130" s="83">
        <v>0.8</v>
      </c>
      <c r="I130" s="83">
        <v>2.1</v>
      </c>
      <c r="J130" s="95">
        <f>ROUND(F130*H130*I130,3)</f>
        <v>1.68</v>
      </c>
      <c r="K130" s="86"/>
      <c r="L130" s="86"/>
      <c r="M130" s="86"/>
    </row>
    <row r="131" spans="1:13" ht="15" customHeight="1" x14ac:dyDescent="0.2">
      <c r="A131" s="86"/>
      <c r="B131" s="86"/>
      <c r="C131" s="86"/>
      <c r="D131" s="89"/>
      <c r="E131" s="82" t="s">
        <v>200</v>
      </c>
      <c r="F131" s="94">
        <v>1</v>
      </c>
      <c r="G131" s="83"/>
      <c r="H131" s="83">
        <v>1.1399999999999999</v>
      </c>
      <c r="I131" s="83">
        <v>1.5</v>
      </c>
      <c r="J131" s="95">
        <f>ROUND(F131*H131*I131,3)</f>
        <v>1.71</v>
      </c>
      <c r="K131" s="86"/>
      <c r="L131" s="86"/>
      <c r="M131" s="86"/>
    </row>
    <row r="132" spans="1:13" ht="15" customHeight="1" x14ac:dyDescent="0.2">
      <c r="A132" s="22"/>
      <c r="B132" s="22"/>
      <c r="C132" s="22"/>
      <c r="D132" s="25"/>
      <c r="E132" s="5" t="s">
        <v>205</v>
      </c>
      <c r="F132" s="3">
        <v>1</v>
      </c>
      <c r="G132" s="20"/>
      <c r="H132" s="20">
        <v>3.01</v>
      </c>
      <c r="I132" s="20">
        <v>0.87</v>
      </c>
      <c r="J132" s="95">
        <f>ROUND(F132*H132*I132,3)</f>
        <v>2.6190000000000002</v>
      </c>
      <c r="L132" s="86"/>
      <c r="M132" s="22"/>
    </row>
    <row r="133" spans="1:13" ht="15" customHeight="1" x14ac:dyDescent="0.2">
      <c r="A133" s="34"/>
      <c r="B133" s="34"/>
      <c r="C133" s="34"/>
      <c r="D133" s="44" t="s">
        <v>76</v>
      </c>
      <c r="E133" s="45"/>
      <c r="F133" s="45"/>
      <c r="G133" s="45"/>
      <c r="H133" s="45"/>
      <c r="I133" s="45"/>
      <c r="J133" s="45"/>
      <c r="K133" s="45"/>
      <c r="L133" s="46"/>
      <c r="M133" s="46">
        <f>ROUND(L133,2)</f>
        <v>0</v>
      </c>
    </row>
    <row r="134" spans="1:13" ht="15" customHeight="1" x14ac:dyDescent="0.2">
      <c r="A134" s="47" t="s">
        <v>90</v>
      </c>
      <c r="B134" s="47" t="s">
        <v>11</v>
      </c>
      <c r="C134" s="48"/>
      <c r="D134" s="111" t="s">
        <v>91</v>
      </c>
      <c r="E134" s="111"/>
      <c r="F134" s="111"/>
      <c r="G134" s="111"/>
      <c r="H134" s="111"/>
      <c r="I134" s="111"/>
      <c r="J134" s="111"/>
      <c r="K134" s="48"/>
      <c r="L134" s="49"/>
      <c r="M134" s="49">
        <f>ROUND(L134,2)</f>
        <v>0</v>
      </c>
    </row>
    <row r="135" spans="1:13" ht="25.15" customHeight="1" x14ac:dyDescent="0.2">
      <c r="A135" s="81"/>
      <c r="B135" s="5" t="s">
        <v>17</v>
      </c>
      <c r="C135" s="5" t="s">
        <v>18</v>
      </c>
      <c r="D135" s="105" t="s">
        <v>212</v>
      </c>
      <c r="E135" s="105"/>
      <c r="F135" s="105"/>
      <c r="G135" s="105"/>
      <c r="H135" s="105"/>
      <c r="I135" s="105"/>
      <c r="J135" s="105"/>
      <c r="K135" s="20">
        <f>SUM(K137:K139)</f>
        <v>5.0090000000000003</v>
      </c>
      <c r="L135" s="84"/>
      <c r="M135" s="21">
        <f>ROUND(K135*L135,2)</f>
        <v>0</v>
      </c>
    </row>
    <row r="136" spans="1:13" ht="15" customHeight="1" x14ac:dyDescent="0.2">
      <c r="A136" s="86"/>
      <c r="B136" s="22"/>
      <c r="C136" s="22"/>
      <c r="D136" s="22"/>
      <c r="E136" s="23"/>
      <c r="F136" s="24" t="s">
        <v>19</v>
      </c>
      <c r="G136" s="24" t="s">
        <v>20</v>
      </c>
      <c r="H136" s="24" t="s">
        <v>21</v>
      </c>
      <c r="I136" s="24" t="s">
        <v>22</v>
      </c>
      <c r="J136" s="24" t="s">
        <v>23</v>
      </c>
      <c r="K136" s="24" t="s">
        <v>24</v>
      </c>
      <c r="L136" s="86"/>
      <c r="M136" s="22"/>
    </row>
    <row r="137" spans="1:13" ht="15" customHeight="1" x14ac:dyDescent="0.2">
      <c r="A137" s="86"/>
      <c r="B137" s="22"/>
      <c r="C137" s="22"/>
      <c r="D137" s="25"/>
      <c r="E137" s="26" t="s">
        <v>210</v>
      </c>
      <c r="F137" s="27">
        <v>1</v>
      </c>
      <c r="G137" s="28">
        <v>0.75</v>
      </c>
      <c r="H137" s="28">
        <v>1.22</v>
      </c>
      <c r="I137" s="28"/>
      <c r="J137" s="30">
        <f>ROUND(F137*G137*H137,3)</f>
        <v>0.91500000000000004</v>
      </c>
      <c r="K137" s="32">
        <f>J137+J138+J139</f>
        <v>5.0090000000000003</v>
      </c>
      <c r="L137" s="86"/>
      <c r="M137" s="22"/>
    </row>
    <row r="138" spans="1:13" ht="28.5" customHeight="1" x14ac:dyDescent="0.2">
      <c r="A138" s="86"/>
      <c r="B138" s="22"/>
      <c r="C138" s="22"/>
      <c r="D138" s="25"/>
      <c r="E138" s="76" t="s">
        <v>211</v>
      </c>
      <c r="F138" s="27">
        <v>1</v>
      </c>
      <c r="G138" s="28">
        <v>1.44</v>
      </c>
      <c r="H138" s="28">
        <v>1.54</v>
      </c>
      <c r="I138" s="28"/>
      <c r="J138" s="30">
        <f>ROUND(F138*G138*H138,3)</f>
        <v>2.218</v>
      </c>
      <c r="K138" s="32"/>
      <c r="L138" s="86"/>
      <c r="M138" s="22"/>
    </row>
    <row r="139" spans="1:13" ht="15" customHeight="1" x14ac:dyDescent="0.2">
      <c r="A139" s="86"/>
      <c r="B139" s="22"/>
      <c r="C139" s="22"/>
      <c r="D139" s="25"/>
      <c r="E139" s="76" t="s">
        <v>196</v>
      </c>
      <c r="F139" s="27">
        <v>1</v>
      </c>
      <c r="G139" s="28">
        <v>1.4</v>
      </c>
      <c r="H139" s="28">
        <v>1.34</v>
      </c>
      <c r="I139" s="28"/>
      <c r="J139" s="30">
        <f>ROUND(F139*G139*H139,3)</f>
        <v>1.8759999999999999</v>
      </c>
      <c r="K139" s="32"/>
      <c r="L139" s="86"/>
      <c r="M139" s="22"/>
    </row>
    <row r="140" spans="1:13" ht="54.6" customHeight="1" x14ac:dyDescent="0.2">
      <c r="A140" s="81" t="s">
        <v>92</v>
      </c>
      <c r="B140" s="5" t="s">
        <v>17</v>
      </c>
      <c r="C140" s="5" t="s">
        <v>18</v>
      </c>
      <c r="D140" s="105" t="s">
        <v>213</v>
      </c>
      <c r="E140" s="105"/>
      <c r="F140" s="105"/>
      <c r="G140" s="105"/>
      <c r="H140" s="105"/>
      <c r="I140" s="105"/>
      <c r="J140" s="105"/>
      <c r="K140" s="20">
        <f>SUM(K142:K142)</f>
        <v>6.75</v>
      </c>
      <c r="L140" s="84"/>
      <c r="M140" s="21">
        <f>ROUND(K140*L140,2)</f>
        <v>0</v>
      </c>
    </row>
    <row r="141" spans="1:13" ht="15.4" customHeight="1" x14ac:dyDescent="0.2">
      <c r="A141" s="86"/>
      <c r="B141" s="22"/>
      <c r="C141" s="22"/>
      <c r="D141" s="22"/>
      <c r="E141" s="23"/>
      <c r="F141" s="24" t="s">
        <v>19</v>
      </c>
      <c r="G141" s="24" t="s">
        <v>20</v>
      </c>
      <c r="H141" s="24" t="s">
        <v>21</v>
      </c>
      <c r="I141" s="24" t="s">
        <v>22</v>
      </c>
      <c r="J141" s="24" t="s">
        <v>23</v>
      </c>
      <c r="K141" s="24" t="s">
        <v>24</v>
      </c>
      <c r="L141" s="86"/>
      <c r="M141" s="22"/>
    </row>
    <row r="142" spans="1:13" ht="36" customHeight="1" x14ac:dyDescent="0.2">
      <c r="A142" s="86"/>
      <c r="B142" s="22"/>
      <c r="C142" s="22"/>
      <c r="D142" s="25"/>
      <c r="E142" s="26" t="s">
        <v>379</v>
      </c>
      <c r="F142" s="27">
        <v>1</v>
      </c>
      <c r="G142" s="28">
        <v>6.75</v>
      </c>
      <c r="H142" s="28"/>
      <c r="I142" s="28"/>
      <c r="J142" s="30">
        <f>ROUND(F142*G142,3)</f>
        <v>6.75</v>
      </c>
      <c r="K142" s="32">
        <f>SUM(J142:J142)</f>
        <v>6.75</v>
      </c>
      <c r="L142" s="86"/>
      <c r="M142" s="22"/>
    </row>
    <row r="143" spans="1:13" ht="51" customHeight="1" x14ac:dyDescent="0.2">
      <c r="A143" s="81" t="s">
        <v>93</v>
      </c>
      <c r="B143" s="5" t="s">
        <v>17</v>
      </c>
      <c r="C143" s="5" t="s">
        <v>18</v>
      </c>
      <c r="D143" s="105" t="s">
        <v>94</v>
      </c>
      <c r="E143" s="105"/>
      <c r="F143" s="105"/>
      <c r="G143" s="105"/>
      <c r="H143" s="105"/>
      <c r="I143" s="105"/>
      <c r="J143" s="105"/>
      <c r="K143" s="20">
        <f>SUM(K145:K145)</f>
        <v>34.120000000000005</v>
      </c>
      <c r="L143" s="84"/>
      <c r="M143" s="21">
        <f>ROUND(K143*L143,2)</f>
        <v>0</v>
      </c>
    </row>
    <row r="144" spans="1:13" ht="15" customHeight="1" x14ac:dyDescent="0.2">
      <c r="A144" s="22"/>
      <c r="B144" s="22"/>
      <c r="C144" s="22"/>
      <c r="D144" s="22"/>
      <c r="E144" s="23"/>
      <c r="F144" s="24" t="s">
        <v>19</v>
      </c>
      <c r="G144" s="24" t="s">
        <v>20</v>
      </c>
      <c r="H144" s="24" t="s">
        <v>21</v>
      </c>
      <c r="I144" s="24" t="s">
        <v>22</v>
      </c>
      <c r="J144" s="24" t="s">
        <v>23</v>
      </c>
      <c r="K144" s="24" t="s">
        <v>24</v>
      </c>
      <c r="L144" s="86"/>
      <c r="M144" s="22"/>
    </row>
    <row r="145" spans="1:13" ht="27.75" customHeight="1" x14ac:dyDescent="0.2">
      <c r="A145" s="22"/>
      <c r="B145" s="22"/>
      <c r="C145" s="22"/>
      <c r="D145" s="25"/>
      <c r="E145" s="26" t="s">
        <v>214</v>
      </c>
      <c r="F145" s="27">
        <v>1</v>
      </c>
      <c r="G145" s="28">
        <v>10.86</v>
      </c>
      <c r="H145" s="28"/>
      <c r="I145" s="28"/>
      <c r="J145" s="30">
        <f>ROUND(F145*G145,3)</f>
        <v>10.86</v>
      </c>
      <c r="K145" s="32">
        <f>SUM(J145:J146)</f>
        <v>34.120000000000005</v>
      </c>
      <c r="L145" s="86"/>
      <c r="M145" s="22"/>
    </row>
    <row r="146" spans="1:13" ht="27.75" customHeight="1" x14ac:dyDescent="0.2">
      <c r="A146" s="22"/>
      <c r="B146" s="22"/>
      <c r="C146" s="22"/>
      <c r="D146" s="25"/>
      <c r="E146" s="76" t="s">
        <v>380</v>
      </c>
      <c r="F146" s="100">
        <v>1</v>
      </c>
      <c r="G146" s="78">
        <v>23.26</v>
      </c>
      <c r="H146" s="78"/>
      <c r="I146" s="78"/>
      <c r="J146" s="30">
        <f>ROUND(F146*G146,3)</f>
        <v>23.26</v>
      </c>
      <c r="K146" s="97"/>
      <c r="L146" s="86"/>
      <c r="M146" s="22"/>
    </row>
    <row r="147" spans="1:13" ht="20.45" customHeight="1" x14ac:dyDescent="0.2">
      <c r="A147" s="34"/>
      <c r="B147" s="34"/>
      <c r="C147" s="34"/>
      <c r="D147" s="44" t="s">
        <v>90</v>
      </c>
      <c r="E147" s="45"/>
      <c r="F147" s="45"/>
      <c r="G147" s="45"/>
      <c r="H147" s="45"/>
      <c r="I147" s="45"/>
      <c r="J147" s="45"/>
      <c r="K147" s="45"/>
      <c r="L147" s="46"/>
      <c r="M147" s="46">
        <f>ROUND(L147,2)</f>
        <v>0</v>
      </c>
    </row>
    <row r="148" spans="1:13" ht="15" customHeight="1" x14ac:dyDescent="0.2">
      <c r="A148" s="50"/>
      <c r="B148" s="50"/>
      <c r="C148" s="50"/>
      <c r="D148" s="51" t="s">
        <v>68</v>
      </c>
      <c r="E148" s="52"/>
      <c r="F148" s="52"/>
      <c r="G148" s="52"/>
      <c r="H148" s="52"/>
      <c r="I148" s="52"/>
      <c r="J148" s="52"/>
      <c r="K148" s="52"/>
      <c r="L148" s="53"/>
      <c r="M148" s="53">
        <f>ROUND(L148,2)</f>
        <v>0</v>
      </c>
    </row>
    <row r="149" spans="1:13" ht="15" customHeight="1" x14ac:dyDescent="0.2">
      <c r="A149" s="38" t="s">
        <v>95</v>
      </c>
      <c r="B149" s="38" t="s">
        <v>11</v>
      </c>
      <c r="C149" s="39"/>
      <c r="D149" s="112" t="s">
        <v>96</v>
      </c>
      <c r="E149" s="112"/>
      <c r="F149" s="112"/>
      <c r="G149" s="112"/>
      <c r="H149" s="112"/>
      <c r="I149" s="112"/>
      <c r="J149" s="112"/>
      <c r="K149" s="39"/>
      <c r="L149" s="40"/>
      <c r="M149" s="40">
        <f>ROUND(L149,2)</f>
        <v>0</v>
      </c>
    </row>
    <row r="150" spans="1:13" ht="26.25" customHeight="1" x14ac:dyDescent="0.2">
      <c r="A150" s="81"/>
      <c r="B150" s="5" t="s">
        <v>17</v>
      </c>
      <c r="C150" s="5" t="s">
        <v>5</v>
      </c>
      <c r="D150" s="105" t="s">
        <v>215</v>
      </c>
      <c r="E150" s="105"/>
      <c r="F150" s="105"/>
      <c r="G150" s="105"/>
      <c r="H150" s="105"/>
      <c r="I150" s="105"/>
      <c r="J150" s="105"/>
      <c r="K150" s="20">
        <f>SUM(K152:K152)</f>
        <v>1</v>
      </c>
      <c r="L150" s="84"/>
      <c r="M150" s="21">
        <f>ROUND(K150*L150,2)</f>
        <v>0</v>
      </c>
    </row>
    <row r="151" spans="1:13" ht="15" customHeight="1" x14ac:dyDescent="0.2">
      <c r="A151" s="86"/>
      <c r="B151" s="22"/>
      <c r="C151" s="22"/>
      <c r="D151" s="22"/>
      <c r="E151" s="23"/>
      <c r="F151" s="24" t="s">
        <v>19</v>
      </c>
      <c r="G151" s="24" t="s">
        <v>20</v>
      </c>
      <c r="H151" s="24" t="s">
        <v>21</v>
      </c>
      <c r="I151" s="24" t="s">
        <v>22</v>
      </c>
      <c r="J151" s="24" t="s">
        <v>23</v>
      </c>
      <c r="K151" s="24" t="s">
        <v>24</v>
      </c>
      <c r="L151" s="86"/>
      <c r="M151" s="22"/>
    </row>
    <row r="152" spans="1:13" ht="15" customHeight="1" x14ac:dyDescent="0.2">
      <c r="A152" s="86"/>
      <c r="B152" s="22"/>
      <c r="C152" s="22"/>
      <c r="D152" s="25"/>
      <c r="E152" s="26" t="s">
        <v>224</v>
      </c>
      <c r="F152" s="27">
        <v>1</v>
      </c>
      <c r="G152" s="28"/>
      <c r="H152" s="28"/>
      <c r="I152" s="28"/>
      <c r="J152" s="30">
        <f>ROUND(F152,3)</f>
        <v>1</v>
      </c>
      <c r="K152" s="32">
        <f>SUM(J152:J152)</f>
        <v>1</v>
      </c>
      <c r="L152" s="86"/>
      <c r="M152" s="22"/>
    </row>
    <row r="153" spans="1:13" ht="63" customHeight="1" x14ac:dyDescent="0.2">
      <c r="A153" s="81" t="s">
        <v>200</v>
      </c>
      <c r="B153" s="5" t="s">
        <v>17</v>
      </c>
      <c r="C153" s="5" t="s">
        <v>5</v>
      </c>
      <c r="D153" s="105" t="s">
        <v>216</v>
      </c>
      <c r="E153" s="105"/>
      <c r="F153" s="105"/>
      <c r="G153" s="105"/>
      <c r="H153" s="105"/>
      <c r="I153" s="105"/>
      <c r="J153" s="105"/>
      <c r="K153" s="20">
        <f>SUM(K155:K155)</f>
        <v>1</v>
      </c>
      <c r="L153" s="84"/>
      <c r="M153" s="21">
        <f>ROUND(K153*L153,2)</f>
        <v>0</v>
      </c>
    </row>
    <row r="154" spans="1:13" ht="15.4" customHeight="1" x14ac:dyDescent="0.2">
      <c r="A154" s="86"/>
      <c r="B154" s="22"/>
      <c r="C154" s="22"/>
      <c r="D154" s="22"/>
      <c r="E154" s="23"/>
      <c r="F154" s="24" t="s">
        <v>19</v>
      </c>
      <c r="G154" s="24" t="s">
        <v>20</v>
      </c>
      <c r="H154" s="24" t="s">
        <v>21</v>
      </c>
      <c r="I154" s="24" t="s">
        <v>22</v>
      </c>
      <c r="J154" s="24" t="s">
        <v>23</v>
      </c>
      <c r="K154" s="24" t="s">
        <v>24</v>
      </c>
      <c r="L154" s="86"/>
      <c r="M154" s="22"/>
    </row>
    <row r="155" spans="1:13" ht="15.4" customHeight="1" x14ac:dyDescent="0.2">
      <c r="A155" s="86"/>
      <c r="B155" s="22"/>
      <c r="C155" s="22"/>
      <c r="D155" s="25"/>
      <c r="E155" s="26" t="s">
        <v>200</v>
      </c>
      <c r="F155" s="27">
        <v>1</v>
      </c>
      <c r="G155" s="28"/>
      <c r="H155" s="28"/>
      <c r="I155" s="28"/>
      <c r="J155" s="30">
        <f>ROUND(F155,3)</f>
        <v>1</v>
      </c>
      <c r="K155" s="32">
        <f>SUM(J155:J155)</f>
        <v>1</v>
      </c>
      <c r="L155" s="86"/>
      <c r="M155" s="22"/>
    </row>
    <row r="156" spans="1:13" ht="22.5" customHeight="1" x14ac:dyDescent="0.2">
      <c r="A156" s="102"/>
      <c r="B156" s="34"/>
      <c r="C156" s="34"/>
      <c r="D156" s="35" t="s">
        <v>95</v>
      </c>
      <c r="E156" s="36"/>
      <c r="F156" s="36"/>
      <c r="G156" s="36"/>
      <c r="H156" s="36"/>
      <c r="I156" s="36"/>
      <c r="J156" s="36"/>
      <c r="K156" s="36"/>
      <c r="L156" s="37"/>
      <c r="M156" s="37">
        <f>ROUND(L156,2)</f>
        <v>0</v>
      </c>
    </row>
    <row r="157" spans="1:13" ht="15.4" customHeight="1" x14ac:dyDescent="0.2">
      <c r="A157" s="38" t="s">
        <v>97</v>
      </c>
      <c r="B157" s="38" t="s">
        <v>11</v>
      </c>
      <c r="C157" s="39"/>
      <c r="D157" s="112" t="s">
        <v>98</v>
      </c>
      <c r="E157" s="112"/>
      <c r="F157" s="112"/>
      <c r="G157" s="112"/>
      <c r="H157" s="112"/>
      <c r="I157" s="112"/>
      <c r="J157" s="112"/>
      <c r="K157" s="39"/>
      <c r="L157" s="40"/>
      <c r="M157" s="40">
        <f>ROUND(L157,2)</f>
        <v>0</v>
      </c>
    </row>
    <row r="158" spans="1:13" ht="26.45" customHeight="1" x14ac:dyDescent="0.2">
      <c r="A158" s="22"/>
      <c r="B158" s="22"/>
      <c r="C158" s="22"/>
      <c r="D158" s="22"/>
      <c r="E158" s="23"/>
      <c r="F158" s="24" t="s">
        <v>19</v>
      </c>
      <c r="G158" s="24" t="s">
        <v>20</v>
      </c>
      <c r="H158" s="24" t="s">
        <v>21</v>
      </c>
      <c r="I158" s="24" t="s">
        <v>22</v>
      </c>
      <c r="J158" s="24" t="s">
        <v>23</v>
      </c>
      <c r="K158" s="24" t="s">
        <v>24</v>
      </c>
      <c r="L158" s="22"/>
      <c r="M158" s="22"/>
    </row>
    <row r="159" spans="1:13" ht="15.4" customHeight="1" x14ac:dyDescent="0.2">
      <c r="A159" s="10" t="s">
        <v>357</v>
      </c>
      <c r="B159" s="5" t="s">
        <v>17</v>
      </c>
      <c r="C159" s="5" t="s">
        <v>5</v>
      </c>
      <c r="D159" s="105" t="s">
        <v>358</v>
      </c>
      <c r="E159" s="105"/>
      <c r="F159" s="105"/>
      <c r="G159" s="105"/>
      <c r="H159" s="105"/>
      <c r="I159" s="105"/>
      <c r="J159" s="105"/>
      <c r="K159" s="20">
        <f>ROUND(1,2)</f>
        <v>1</v>
      </c>
      <c r="L159" s="21"/>
      <c r="M159" s="21">
        <f t="shared" ref="M159:M169" si="1">ROUND(K159*L159,2)</f>
        <v>0</v>
      </c>
    </row>
    <row r="160" spans="1:13" ht="15.4" customHeight="1" x14ac:dyDescent="0.2">
      <c r="A160" s="10" t="s">
        <v>359</v>
      </c>
      <c r="B160" s="5" t="s">
        <v>17</v>
      </c>
      <c r="C160" s="5" t="s">
        <v>5</v>
      </c>
      <c r="D160" s="105" t="s">
        <v>360</v>
      </c>
      <c r="E160" s="105"/>
      <c r="F160" s="105"/>
      <c r="G160" s="105"/>
      <c r="H160" s="105"/>
      <c r="I160" s="105"/>
      <c r="J160" s="105"/>
      <c r="K160" s="20">
        <f>ROUND(1,2)</f>
        <v>1</v>
      </c>
      <c r="L160" s="21"/>
      <c r="M160" s="21">
        <f t="shared" si="1"/>
        <v>0</v>
      </c>
    </row>
    <row r="161" spans="1:13" ht="15.4" customHeight="1" x14ac:dyDescent="0.2">
      <c r="A161" s="10" t="s">
        <v>361</v>
      </c>
      <c r="B161" s="5" t="s">
        <v>17</v>
      </c>
      <c r="C161" s="5" t="s">
        <v>362</v>
      </c>
      <c r="D161" s="105" t="s">
        <v>363</v>
      </c>
      <c r="E161" s="105"/>
      <c r="F161" s="105"/>
      <c r="G161" s="105"/>
      <c r="H161" s="105"/>
      <c r="I161" s="105"/>
      <c r="J161" s="105"/>
      <c r="K161" s="20">
        <f>ROUND(2,2)</f>
        <v>2</v>
      </c>
      <c r="L161" s="21"/>
      <c r="M161" s="21">
        <f t="shared" si="1"/>
        <v>0</v>
      </c>
    </row>
    <row r="162" spans="1:13" ht="15.4" customHeight="1" x14ac:dyDescent="0.2">
      <c r="A162" s="10" t="s">
        <v>364</v>
      </c>
      <c r="B162" s="5" t="s">
        <v>17</v>
      </c>
      <c r="C162" s="5" t="s">
        <v>5</v>
      </c>
      <c r="D162" s="105" t="s">
        <v>365</v>
      </c>
      <c r="E162" s="105"/>
      <c r="F162" s="105"/>
      <c r="G162" s="105"/>
      <c r="H162" s="105"/>
      <c r="I162" s="105"/>
      <c r="J162" s="105"/>
      <c r="K162" s="20">
        <f>ROUND(1,2)</f>
        <v>1</v>
      </c>
      <c r="L162" s="21"/>
      <c r="M162" s="21">
        <f t="shared" si="1"/>
        <v>0</v>
      </c>
    </row>
    <row r="163" spans="1:13" ht="15.4" customHeight="1" x14ac:dyDescent="0.2">
      <c r="A163" s="10" t="s">
        <v>366</v>
      </c>
      <c r="B163" s="5" t="s">
        <v>17</v>
      </c>
      <c r="C163" s="5" t="s">
        <v>5</v>
      </c>
      <c r="D163" s="105" t="s">
        <v>377</v>
      </c>
      <c r="E163" s="105"/>
      <c r="F163" s="105"/>
      <c r="G163" s="105"/>
      <c r="H163" s="105"/>
      <c r="I163" s="105"/>
      <c r="J163" s="105"/>
      <c r="K163" s="20">
        <f>ROUND(1,2)</f>
        <v>1</v>
      </c>
      <c r="L163" s="21"/>
      <c r="M163" s="21">
        <f t="shared" si="1"/>
        <v>0</v>
      </c>
    </row>
    <row r="164" spans="1:13" ht="15.4" customHeight="1" x14ac:dyDescent="0.2">
      <c r="A164" s="10" t="s">
        <v>367</v>
      </c>
      <c r="B164" s="5" t="s">
        <v>17</v>
      </c>
      <c r="C164" s="5" t="s">
        <v>5</v>
      </c>
      <c r="D164" s="105" t="s">
        <v>368</v>
      </c>
      <c r="E164" s="105"/>
      <c r="F164" s="105"/>
      <c r="G164" s="105"/>
      <c r="H164" s="105"/>
      <c r="I164" s="105"/>
      <c r="J164" s="105"/>
      <c r="K164" s="20">
        <f>ROUND(1,2)</f>
        <v>1</v>
      </c>
      <c r="L164" s="21"/>
      <c r="M164" s="21">
        <f t="shared" si="1"/>
        <v>0</v>
      </c>
    </row>
    <row r="165" spans="1:13" ht="15.4" customHeight="1" x14ac:dyDescent="0.2">
      <c r="A165" s="10" t="s">
        <v>369</v>
      </c>
      <c r="B165" s="5" t="s">
        <v>17</v>
      </c>
      <c r="C165" s="5" t="s">
        <v>5</v>
      </c>
      <c r="D165" s="105" t="s">
        <v>370</v>
      </c>
      <c r="E165" s="105"/>
      <c r="F165" s="105"/>
      <c r="G165" s="105"/>
      <c r="H165" s="105"/>
      <c r="I165" s="105"/>
      <c r="J165" s="105"/>
      <c r="K165" s="20">
        <v>7</v>
      </c>
      <c r="L165" s="21"/>
      <c r="M165" s="21">
        <f t="shared" si="1"/>
        <v>0</v>
      </c>
    </row>
    <row r="166" spans="1:13" ht="15.4" customHeight="1" x14ac:dyDescent="0.2">
      <c r="A166" s="81" t="s">
        <v>371</v>
      </c>
      <c r="B166" s="5" t="s">
        <v>17</v>
      </c>
      <c r="C166" s="5" t="s">
        <v>5</v>
      </c>
      <c r="D166" s="105" t="s">
        <v>376</v>
      </c>
      <c r="E166" s="105"/>
      <c r="F166" s="105"/>
      <c r="G166" s="105"/>
      <c r="H166" s="105"/>
      <c r="I166" s="105"/>
      <c r="J166" s="105"/>
      <c r="K166" s="20">
        <v>4</v>
      </c>
      <c r="L166" s="21"/>
      <c r="M166" s="21">
        <f t="shared" si="1"/>
        <v>0</v>
      </c>
    </row>
    <row r="167" spans="1:13" ht="15.4" customHeight="1" x14ac:dyDescent="0.2">
      <c r="A167" s="81" t="s">
        <v>372</v>
      </c>
      <c r="B167" s="5" t="s">
        <v>17</v>
      </c>
      <c r="C167" s="5" t="s">
        <v>5</v>
      </c>
      <c r="D167" s="105" t="s">
        <v>373</v>
      </c>
      <c r="E167" s="105"/>
      <c r="F167" s="105"/>
      <c r="G167" s="105"/>
      <c r="H167" s="105"/>
      <c r="I167" s="105"/>
      <c r="J167" s="105"/>
      <c r="K167" s="20">
        <f>ROUND(1,2)</f>
        <v>1</v>
      </c>
      <c r="L167" s="21"/>
      <c r="M167" s="21">
        <f t="shared" si="1"/>
        <v>0</v>
      </c>
    </row>
    <row r="168" spans="1:13" ht="15.4" customHeight="1" x14ac:dyDescent="0.2">
      <c r="A168" s="81" t="s">
        <v>374</v>
      </c>
      <c r="B168" s="5" t="s">
        <v>17</v>
      </c>
      <c r="C168" s="5" t="s">
        <v>5</v>
      </c>
      <c r="D168" s="105" t="s">
        <v>375</v>
      </c>
      <c r="E168" s="105"/>
      <c r="F168" s="105"/>
      <c r="G168" s="105"/>
      <c r="H168" s="105"/>
      <c r="I168" s="105"/>
      <c r="J168" s="105"/>
      <c r="K168" s="20">
        <v>35</v>
      </c>
      <c r="L168" s="21"/>
      <c r="M168" s="21">
        <f t="shared" si="1"/>
        <v>0</v>
      </c>
    </row>
    <row r="169" spans="1:13" ht="130.5" customHeight="1" x14ac:dyDescent="0.2">
      <c r="A169" s="81" t="s">
        <v>86</v>
      </c>
      <c r="B169" s="5" t="s">
        <v>17</v>
      </c>
      <c r="C169" s="5" t="s">
        <v>18</v>
      </c>
      <c r="D169" s="105" t="s">
        <v>217</v>
      </c>
      <c r="E169" s="105"/>
      <c r="F169" s="105"/>
      <c r="G169" s="105"/>
      <c r="H169" s="105"/>
      <c r="I169" s="105"/>
      <c r="J169" s="105"/>
      <c r="K169" s="20">
        <f>SUM(K171:K171)</f>
        <v>1</v>
      </c>
      <c r="L169" s="84"/>
      <c r="M169" s="21">
        <f t="shared" si="1"/>
        <v>0</v>
      </c>
    </row>
    <row r="170" spans="1:13" ht="15.4" customHeight="1" x14ac:dyDescent="0.2">
      <c r="A170" s="86"/>
      <c r="B170" s="22"/>
      <c r="C170" s="22"/>
      <c r="D170" s="22"/>
      <c r="E170" s="23"/>
      <c r="F170" s="24" t="s">
        <v>19</v>
      </c>
      <c r="G170" s="24" t="s">
        <v>20</v>
      </c>
      <c r="H170" s="24" t="s">
        <v>21</v>
      </c>
      <c r="I170" s="24" t="s">
        <v>22</v>
      </c>
      <c r="J170" s="24" t="s">
        <v>23</v>
      </c>
      <c r="K170" s="24" t="s">
        <v>24</v>
      </c>
      <c r="L170" s="22"/>
      <c r="M170" s="22"/>
    </row>
    <row r="171" spans="1:13" ht="33.75" customHeight="1" x14ac:dyDescent="0.2">
      <c r="A171" s="86"/>
      <c r="B171" s="22"/>
      <c r="C171" s="22"/>
      <c r="D171" s="25"/>
      <c r="E171" s="26" t="s">
        <v>222</v>
      </c>
      <c r="F171" s="27">
        <v>1</v>
      </c>
      <c r="G171" s="28"/>
      <c r="H171" s="28"/>
      <c r="I171" s="28"/>
      <c r="J171" s="30">
        <f>F171</f>
        <v>1</v>
      </c>
      <c r="K171" s="32">
        <f>SUM(J171:J171)</f>
        <v>1</v>
      </c>
      <c r="L171" s="22"/>
      <c r="M171" s="22"/>
    </row>
    <row r="172" spans="1:13" ht="57.75" customHeight="1" x14ac:dyDescent="0.2">
      <c r="A172" s="81" t="s">
        <v>87</v>
      </c>
      <c r="B172" s="5" t="s">
        <v>17</v>
      </c>
      <c r="C172" s="5" t="s">
        <v>18</v>
      </c>
      <c r="D172" s="105" t="s">
        <v>218</v>
      </c>
      <c r="E172" s="105"/>
      <c r="F172" s="105"/>
      <c r="G172" s="105"/>
      <c r="H172" s="105"/>
      <c r="I172" s="105"/>
      <c r="J172" s="105"/>
      <c r="K172" s="20">
        <f>SUM(K174:K174)</f>
        <v>1</v>
      </c>
      <c r="L172" s="84"/>
      <c r="M172" s="21">
        <f>ROUND(K172*L172,2)</f>
        <v>0</v>
      </c>
    </row>
    <row r="173" spans="1:13" x14ac:dyDescent="0.2">
      <c r="A173" s="86"/>
      <c r="B173" s="22"/>
      <c r="C173" s="22"/>
      <c r="D173" s="22"/>
      <c r="E173" s="23"/>
      <c r="F173" s="24" t="s">
        <v>19</v>
      </c>
      <c r="G173" s="24" t="s">
        <v>20</v>
      </c>
      <c r="H173" s="24" t="s">
        <v>21</v>
      </c>
      <c r="I173" s="24" t="s">
        <v>22</v>
      </c>
      <c r="J173" s="24" t="s">
        <v>23</v>
      </c>
      <c r="K173" s="24" t="s">
        <v>24</v>
      </c>
      <c r="L173" s="86"/>
      <c r="M173" s="22"/>
    </row>
    <row r="174" spans="1:13" ht="24.75" customHeight="1" x14ac:dyDescent="0.2">
      <c r="A174" s="86"/>
      <c r="B174" s="22"/>
      <c r="C174" s="22"/>
      <c r="D174" s="25"/>
      <c r="E174" s="26" t="s">
        <v>221</v>
      </c>
      <c r="F174" s="27">
        <v>1</v>
      </c>
      <c r="G174" s="28"/>
      <c r="H174" s="28"/>
      <c r="I174" s="28"/>
      <c r="J174" s="30">
        <f>F174</f>
        <v>1</v>
      </c>
      <c r="K174" s="32">
        <f>SUM(J174:J174)</f>
        <v>1</v>
      </c>
      <c r="L174" s="86"/>
      <c r="M174" s="22"/>
    </row>
    <row r="175" spans="1:13" ht="72.75" customHeight="1" x14ac:dyDescent="0.2">
      <c r="A175" s="81" t="s">
        <v>88</v>
      </c>
      <c r="B175" s="5" t="s">
        <v>17</v>
      </c>
      <c r="C175" s="5" t="s">
        <v>18</v>
      </c>
      <c r="D175" s="105" t="s">
        <v>219</v>
      </c>
      <c r="E175" s="105"/>
      <c r="F175" s="105"/>
      <c r="G175" s="105"/>
      <c r="H175" s="105"/>
      <c r="I175" s="105"/>
      <c r="J175" s="105"/>
      <c r="K175" s="20">
        <f>SUM(K177:K177)</f>
        <v>1</v>
      </c>
      <c r="L175" s="84"/>
      <c r="M175" s="21">
        <f>ROUND(K175*L175,2)</f>
        <v>0</v>
      </c>
    </row>
    <row r="176" spans="1:13" x14ac:dyDescent="0.2">
      <c r="A176" s="86"/>
      <c r="B176" s="22"/>
      <c r="C176" s="22"/>
      <c r="D176" s="22"/>
      <c r="E176" s="23"/>
      <c r="F176" s="24" t="s">
        <v>19</v>
      </c>
      <c r="G176" s="24" t="s">
        <v>20</v>
      </c>
      <c r="H176" s="24" t="s">
        <v>21</v>
      </c>
      <c r="I176" s="24" t="s">
        <v>22</v>
      </c>
      <c r="J176" s="24" t="s">
        <v>23</v>
      </c>
      <c r="K176" s="24" t="s">
        <v>24</v>
      </c>
      <c r="L176" s="86"/>
      <c r="M176" s="22"/>
    </row>
    <row r="177" spans="1:13" ht="15.4" customHeight="1" x14ac:dyDescent="0.2">
      <c r="A177" s="86"/>
      <c r="B177" s="22"/>
      <c r="C177" s="22"/>
      <c r="D177" s="25"/>
      <c r="E177" s="26" t="s">
        <v>220</v>
      </c>
      <c r="F177" s="27">
        <v>1</v>
      </c>
      <c r="G177" s="28"/>
      <c r="H177" s="28"/>
      <c r="I177" s="28"/>
      <c r="J177" s="30">
        <f>F177</f>
        <v>1</v>
      </c>
      <c r="K177" s="32">
        <f>SUM(J177:J177)</f>
        <v>1</v>
      </c>
      <c r="L177" s="86"/>
      <c r="M177" s="22"/>
    </row>
    <row r="178" spans="1:13" ht="15.4" customHeight="1" x14ac:dyDescent="0.2">
      <c r="A178" s="86"/>
      <c r="B178" s="22"/>
      <c r="C178" s="22"/>
      <c r="D178" s="25"/>
      <c r="E178" s="76"/>
      <c r="F178" s="77"/>
      <c r="G178" s="78"/>
      <c r="H178" s="78"/>
      <c r="I178" s="78"/>
      <c r="J178" s="96"/>
      <c r="K178" s="97"/>
      <c r="L178" s="86"/>
      <c r="M178" s="22"/>
    </row>
    <row r="179" spans="1:13" ht="62.45" customHeight="1" x14ac:dyDescent="0.2">
      <c r="A179" s="81" t="s">
        <v>89</v>
      </c>
      <c r="B179" s="5" t="s">
        <v>17</v>
      </c>
      <c r="C179" s="5" t="s">
        <v>18</v>
      </c>
      <c r="D179" s="105" t="s">
        <v>223</v>
      </c>
      <c r="E179" s="105"/>
      <c r="F179" s="105"/>
      <c r="G179" s="105"/>
      <c r="H179" s="105"/>
      <c r="I179" s="105"/>
      <c r="J179" s="105"/>
      <c r="K179" s="20">
        <f>SUM(K181:K181)</f>
        <v>1</v>
      </c>
      <c r="L179" s="84"/>
      <c r="M179" s="21">
        <f>ROUND(K179*L179,2)</f>
        <v>0</v>
      </c>
    </row>
    <row r="180" spans="1:13" ht="15.4" customHeight="1" x14ac:dyDescent="0.2">
      <c r="A180" s="86"/>
      <c r="B180" s="22"/>
      <c r="C180" s="22"/>
      <c r="D180" s="22"/>
      <c r="E180" s="23"/>
      <c r="F180" s="24" t="s">
        <v>19</v>
      </c>
      <c r="G180" s="24" t="s">
        <v>20</v>
      </c>
      <c r="H180" s="24" t="s">
        <v>21</v>
      </c>
      <c r="I180" s="24" t="s">
        <v>22</v>
      </c>
      <c r="J180" s="24" t="s">
        <v>23</v>
      </c>
      <c r="K180" s="24" t="s">
        <v>24</v>
      </c>
      <c r="L180" s="86"/>
      <c r="M180" s="22"/>
    </row>
    <row r="181" spans="1:13" ht="15.4" customHeight="1" x14ac:dyDescent="0.2">
      <c r="A181" s="86"/>
      <c r="B181" s="22"/>
      <c r="C181" s="22"/>
      <c r="D181" s="25"/>
      <c r="E181" s="26" t="s">
        <v>225</v>
      </c>
      <c r="F181" s="27">
        <v>1</v>
      </c>
      <c r="G181" s="28"/>
      <c r="H181" s="28"/>
      <c r="I181" s="28"/>
      <c r="J181" s="30">
        <f>F181</f>
        <v>1</v>
      </c>
      <c r="K181" s="32">
        <f>SUM(J181:J181)</f>
        <v>1</v>
      </c>
      <c r="L181" s="86"/>
      <c r="M181" s="22"/>
    </row>
    <row r="182" spans="1:13" ht="73.5" customHeight="1" x14ac:dyDescent="0.2">
      <c r="A182" s="81" t="s">
        <v>201</v>
      </c>
      <c r="B182" s="5" t="s">
        <v>17</v>
      </c>
      <c r="C182" s="5" t="s">
        <v>18</v>
      </c>
      <c r="D182" s="105" t="s">
        <v>226</v>
      </c>
      <c r="E182" s="105"/>
      <c r="F182" s="105"/>
      <c r="G182" s="105"/>
      <c r="H182" s="105"/>
      <c r="I182" s="105"/>
      <c r="J182" s="105"/>
      <c r="K182" s="20">
        <f>SUM(K184:K184)</f>
        <v>1</v>
      </c>
      <c r="L182" s="84"/>
      <c r="M182" s="21">
        <f>ROUND(K182*L182,2)</f>
        <v>0</v>
      </c>
    </row>
    <row r="183" spans="1:13" ht="15.4" customHeight="1" x14ac:dyDescent="0.2">
      <c r="A183" s="86"/>
      <c r="B183" s="22"/>
      <c r="C183" s="22"/>
      <c r="D183" s="22"/>
      <c r="E183" s="23"/>
      <c r="F183" s="24" t="s">
        <v>19</v>
      </c>
      <c r="G183" s="24" t="s">
        <v>20</v>
      </c>
      <c r="H183" s="24" t="s">
        <v>21</v>
      </c>
      <c r="I183" s="24" t="s">
        <v>22</v>
      </c>
      <c r="J183" s="24" t="s">
        <v>23</v>
      </c>
      <c r="K183" s="24" t="s">
        <v>24</v>
      </c>
      <c r="L183" s="86"/>
      <c r="M183" s="22"/>
    </row>
    <row r="184" spans="1:13" ht="15.4" customHeight="1" x14ac:dyDescent="0.2">
      <c r="A184" s="86"/>
      <c r="B184" s="22"/>
      <c r="C184" s="22"/>
      <c r="D184" s="25"/>
      <c r="E184" s="26" t="s">
        <v>225</v>
      </c>
      <c r="F184" s="27">
        <v>1</v>
      </c>
      <c r="G184" s="28"/>
      <c r="H184" s="28"/>
      <c r="I184" s="28"/>
      <c r="J184" s="30">
        <f>F184</f>
        <v>1</v>
      </c>
      <c r="K184" s="32">
        <f>SUM(J184:J184)</f>
        <v>1</v>
      </c>
      <c r="L184" s="86"/>
      <c r="M184" s="22"/>
    </row>
    <row r="185" spans="1:13" ht="62.45" customHeight="1" x14ac:dyDescent="0.2">
      <c r="A185" s="81" t="s">
        <v>228</v>
      </c>
      <c r="B185" s="5" t="s">
        <v>17</v>
      </c>
      <c r="C185" s="5" t="s">
        <v>18</v>
      </c>
      <c r="D185" s="105" t="s">
        <v>227</v>
      </c>
      <c r="E185" s="105"/>
      <c r="F185" s="105"/>
      <c r="G185" s="105"/>
      <c r="H185" s="105"/>
      <c r="I185" s="105"/>
      <c r="J185" s="105"/>
      <c r="K185" s="20">
        <f>SUM(K187:K187)</f>
        <v>1</v>
      </c>
      <c r="L185" s="84"/>
      <c r="M185" s="21">
        <f>ROUND(K185*L185,2)</f>
        <v>0</v>
      </c>
    </row>
    <row r="186" spans="1:13" ht="15.4" customHeight="1" x14ac:dyDescent="0.2">
      <c r="A186" s="86"/>
      <c r="B186" s="22"/>
      <c r="C186" s="22"/>
      <c r="D186" s="22"/>
      <c r="E186" s="23"/>
      <c r="F186" s="24" t="s">
        <v>19</v>
      </c>
      <c r="G186" s="24" t="s">
        <v>20</v>
      </c>
      <c r="H186" s="24" t="s">
        <v>21</v>
      </c>
      <c r="I186" s="24" t="s">
        <v>22</v>
      </c>
      <c r="J186" s="24" t="s">
        <v>23</v>
      </c>
      <c r="K186" s="24" t="s">
        <v>24</v>
      </c>
      <c r="L186" s="86"/>
      <c r="M186" s="22"/>
    </row>
    <row r="187" spans="1:13" ht="15.4" customHeight="1" x14ac:dyDescent="0.2">
      <c r="A187" s="86"/>
      <c r="B187" s="22"/>
      <c r="C187" s="22"/>
      <c r="D187" s="25"/>
      <c r="E187" s="26" t="s">
        <v>225</v>
      </c>
      <c r="F187" s="27">
        <v>1</v>
      </c>
      <c r="G187" s="28"/>
      <c r="H187" s="28"/>
      <c r="I187" s="28"/>
      <c r="J187" s="30">
        <f>F187</f>
        <v>1</v>
      </c>
      <c r="K187" s="32">
        <f>SUM(J187:J187)</f>
        <v>1</v>
      </c>
      <c r="L187" s="86"/>
      <c r="M187" s="22"/>
    </row>
    <row r="188" spans="1:13" ht="51.75" customHeight="1" x14ac:dyDescent="0.2">
      <c r="A188" s="81" t="s">
        <v>230</v>
      </c>
      <c r="B188" s="5" t="s">
        <v>17</v>
      </c>
      <c r="C188" s="5" t="s">
        <v>18</v>
      </c>
      <c r="D188" s="105" t="s">
        <v>231</v>
      </c>
      <c r="E188" s="105"/>
      <c r="F188" s="105"/>
      <c r="G188" s="105"/>
      <c r="H188" s="105"/>
      <c r="I188" s="105"/>
      <c r="J188" s="105"/>
      <c r="K188" s="20">
        <f>SUM(K190:K190)</f>
        <v>1</v>
      </c>
      <c r="L188" s="84"/>
      <c r="M188" s="21">
        <f>ROUND(K188*L188,2)</f>
        <v>0</v>
      </c>
    </row>
    <row r="189" spans="1:13" ht="15.4" customHeight="1" x14ac:dyDescent="0.2">
      <c r="A189" s="86"/>
      <c r="B189" s="22"/>
      <c r="C189" s="22"/>
      <c r="D189" s="22"/>
      <c r="E189" s="23"/>
      <c r="F189" s="24" t="s">
        <v>19</v>
      </c>
      <c r="G189" s="24" t="s">
        <v>20</v>
      </c>
      <c r="H189" s="24" t="s">
        <v>21</v>
      </c>
      <c r="I189" s="24" t="s">
        <v>22</v>
      </c>
      <c r="J189" s="24" t="s">
        <v>23</v>
      </c>
      <c r="K189" s="24" t="s">
        <v>24</v>
      </c>
      <c r="L189" s="86"/>
      <c r="M189" s="22"/>
    </row>
    <row r="190" spans="1:13" ht="15.4" customHeight="1" x14ac:dyDescent="0.2">
      <c r="A190" s="86"/>
      <c r="B190" s="22"/>
      <c r="C190" s="22"/>
      <c r="D190" s="25"/>
      <c r="E190" s="26" t="s">
        <v>225</v>
      </c>
      <c r="F190" s="27">
        <v>1</v>
      </c>
      <c r="G190" s="28"/>
      <c r="H190" s="28"/>
      <c r="I190" s="28"/>
      <c r="J190" s="30">
        <f>F190</f>
        <v>1</v>
      </c>
      <c r="K190" s="32">
        <f>SUM(J190:J190)</f>
        <v>1</v>
      </c>
      <c r="L190" s="86"/>
      <c r="M190" s="22"/>
    </row>
    <row r="191" spans="1:13" ht="21.2" customHeight="1" x14ac:dyDescent="0.2">
      <c r="A191" s="81" t="s">
        <v>229</v>
      </c>
      <c r="B191" s="5" t="s">
        <v>17</v>
      </c>
      <c r="C191" s="5" t="s">
        <v>18</v>
      </c>
      <c r="D191" s="105" t="s">
        <v>199</v>
      </c>
      <c r="E191" s="105"/>
      <c r="F191" s="105"/>
      <c r="G191" s="105"/>
      <c r="H191" s="105"/>
      <c r="I191" s="105"/>
      <c r="J191" s="105"/>
      <c r="K191" s="20">
        <f>SUM(K193:K193)</f>
        <v>1</v>
      </c>
      <c r="L191" s="84"/>
      <c r="M191" s="21">
        <f>ROUND(K191*L191,2)</f>
        <v>0</v>
      </c>
    </row>
    <row r="192" spans="1:13" ht="15.4" customHeight="1" x14ac:dyDescent="0.2">
      <c r="A192" s="86"/>
      <c r="B192" s="22"/>
      <c r="C192" s="22"/>
      <c r="D192" s="22"/>
      <c r="E192" s="23"/>
      <c r="F192" s="24" t="s">
        <v>19</v>
      </c>
      <c r="G192" s="24" t="s">
        <v>20</v>
      </c>
      <c r="H192" s="24" t="s">
        <v>21</v>
      </c>
      <c r="I192" s="24" t="s">
        <v>22</v>
      </c>
      <c r="J192" s="24" t="s">
        <v>23</v>
      </c>
      <c r="K192" s="24" t="s">
        <v>24</v>
      </c>
      <c r="L192" s="86"/>
      <c r="M192" s="22"/>
    </row>
    <row r="193" spans="1:13" ht="15.4" customHeight="1" x14ac:dyDescent="0.2">
      <c r="A193" s="86"/>
      <c r="B193" s="22"/>
      <c r="C193" s="22"/>
      <c r="D193" s="25"/>
      <c r="E193" s="26" t="s">
        <v>198</v>
      </c>
      <c r="F193" s="27">
        <v>1</v>
      </c>
      <c r="G193" s="28"/>
      <c r="H193" s="28"/>
      <c r="I193" s="28"/>
      <c r="J193" s="30">
        <f>ROUND(F193*H193*I193,3)</f>
        <v>0</v>
      </c>
      <c r="K193" s="32">
        <v>1</v>
      </c>
      <c r="L193" s="86"/>
      <c r="M193" s="22"/>
    </row>
    <row r="194" spans="1:13" ht="15.4" customHeight="1" x14ac:dyDescent="0.2">
      <c r="A194" s="81" t="s">
        <v>99</v>
      </c>
      <c r="B194" s="5" t="s">
        <v>17</v>
      </c>
      <c r="C194" s="5" t="s">
        <v>18</v>
      </c>
      <c r="D194" s="105" t="s">
        <v>100</v>
      </c>
      <c r="E194" s="105"/>
      <c r="F194" s="105"/>
      <c r="G194" s="105"/>
      <c r="H194" s="105"/>
      <c r="I194" s="105"/>
      <c r="J194" s="105"/>
      <c r="K194" s="20">
        <f>SUM(K196:K196)</f>
        <v>0.58499999999999996</v>
      </c>
      <c r="L194" s="84"/>
      <c r="M194" s="21">
        <f>ROUND(K194*L194,2)</f>
        <v>0</v>
      </c>
    </row>
    <row r="195" spans="1:13" ht="30.4" customHeight="1" x14ac:dyDescent="0.2">
      <c r="A195" s="86"/>
      <c r="B195" s="22"/>
      <c r="C195" s="22"/>
      <c r="D195" s="22"/>
      <c r="E195" s="23"/>
      <c r="F195" s="24" t="s">
        <v>19</v>
      </c>
      <c r="G195" s="24" t="s">
        <v>20</v>
      </c>
      <c r="H195" s="24" t="s">
        <v>21</v>
      </c>
      <c r="I195" s="24" t="s">
        <v>22</v>
      </c>
      <c r="J195" s="24" t="s">
        <v>23</v>
      </c>
      <c r="K195" s="24" t="s">
        <v>24</v>
      </c>
      <c r="L195" s="86"/>
      <c r="M195" s="22"/>
    </row>
    <row r="196" spans="1:13" ht="15.4" customHeight="1" x14ac:dyDescent="0.2">
      <c r="A196" s="86"/>
      <c r="B196" s="22"/>
      <c r="C196" s="22"/>
      <c r="D196" s="25"/>
      <c r="E196" s="26" t="s">
        <v>101</v>
      </c>
      <c r="F196" s="27">
        <v>1</v>
      </c>
      <c r="G196" s="28"/>
      <c r="H196" s="28">
        <v>0.5</v>
      </c>
      <c r="I196" s="28">
        <v>1.17</v>
      </c>
      <c r="J196" s="30">
        <f>ROUND(F196*H196*I196,3)</f>
        <v>0.58499999999999996</v>
      </c>
      <c r="K196" s="32">
        <f>SUM(J196:J196)</f>
        <v>0.58499999999999996</v>
      </c>
      <c r="L196" s="86"/>
      <c r="M196" s="22"/>
    </row>
    <row r="197" spans="1:13" ht="15" customHeight="1" x14ac:dyDescent="0.2">
      <c r="A197" s="102"/>
      <c r="B197" s="34"/>
      <c r="C197" s="34"/>
      <c r="D197" s="35" t="s">
        <v>97</v>
      </c>
      <c r="E197" s="36"/>
      <c r="F197" s="36"/>
      <c r="G197" s="36"/>
      <c r="H197" s="36"/>
      <c r="I197" s="36"/>
      <c r="J197" s="36"/>
      <c r="K197" s="36"/>
      <c r="L197" s="37"/>
      <c r="M197" s="37">
        <f>ROUND(L197,2)</f>
        <v>0</v>
      </c>
    </row>
    <row r="198" spans="1:13" ht="15.4" customHeight="1" x14ac:dyDescent="0.2">
      <c r="A198" s="38" t="s">
        <v>339</v>
      </c>
      <c r="B198" s="38" t="s">
        <v>11</v>
      </c>
      <c r="C198" s="39"/>
      <c r="D198" s="112" t="s">
        <v>340</v>
      </c>
      <c r="E198" s="112"/>
      <c r="F198" s="112"/>
      <c r="G198" s="112"/>
      <c r="H198" s="112"/>
      <c r="I198" s="112"/>
      <c r="J198" s="112"/>
      <c r="K198" s="39"/>
      <c r="L198" s="40"/>
      <c r="M198" s="40">
        <f>ROUND(L198,2)</f>
        <v>0</v>
      </c>
    </row>
    <row r="199" spans="1:13" ht="23.25" customHeight="1" x14ac:dyDescent="0.2">
      <c r="A199" s="81"/>
      <c r="B199" s="5" t="s">
        <v>17</v>
      </c>
      <c r="C199" s="5" t="s">
        <v>341</v>
      </c>
      <c r="D199" s="105" t="s">
        <v>342</v>
      </c>
      <c r="E199" s="105"/>
      <c r="F199" s="105"/>
      <c r="G199" s="105"/>
      <c r="H199" s="105"/>
      <c r="I199" s="105"/>
      <c r="J199" s="105"/>
      <c r="K199" s="20">
        <f>SUM(K201:K201)</f>
        <v>1</v>
      </c>
      <c r="L199" s="84"/>
      <c r="M199" s="21">
        <f>ROUND(K199*L199,2)</f>
        <v>0</v>
      </c>
    </row>
    <row r="200" spans="1:13" ht="22.5" customHeight="1" x14ac:dyDescent="0.2">
      <c r="A200" s="86"/>
      <c r="B200" s="22"/>
      <c r="C200" s="22"/>
      <c r="D200" s="22"/>
      <c r="E200" s="23"/>
      <c r="F200" s="24" t="s">
        <v>19</v>
      </c>
      <c r="G200" s="24" t="s">
        <v>20</v>
      </c>
      <c r="H200" s="24" t="s">
        <v>21</v>
      </c>
      <c r="I200" s="24" t="s">
        <v>22</v>
      </c>
      <c r="J200" s="24" t="s">
        <v>23</v>
      </c>
      <c r="K200" s="24" t="s">
        <v>24</v>
      </c>
      <c r="L200" s="86"/>
      <c r="M200" s="22"/>
    </row>
    <row r="201" spans="1:13" ht="15.4" customHeight="1" x14ac:dyDescent="0.2">
      <c r="A201" s="86"/>
      <c r="B201" s="22"/>
      <c r="C201" s="22"/>
      <c r="D201" s="25"/>
      <c r="E201" s="26"/>
      <c r="F201" s="27">
        <v>1</v>
      </c>
      <c r="G201" s="28"/>
      <c r="H201" s="28"/>
      <c r="I201" s="28"/>
      <c r="J201" s="30">
        <f>ROUND(F201,3)</f>
        <v>1</v>
      </c>
      <c r="K201" s="32">
        <f>SUM(J201:J201)</f>
        <v>1</v>
      </c>
      <c r="L201" s="86"/>
      <c r="M201" s="22"/>
    </row>
    <row r="202" spans="1:13" ht="60" customHeight="1" x14ac:dyDescent="0.2">
      <c r="A202" s="81" t="s">
        <v>200</v>
      </c>
      <c r="B202" s="5" t="s">
        <v>17</v>
      </c>
      <c r="C202" s="5" t="s">
        <v>343</v>
      </c>
      <c r="D202" s="105" t="s">
        <v>344</v>
      </c>
      <c r="E202" s="105"/>
      <c r="F202" s="105"/>
      <c r="G202" s="105"/>
      <c r="H202" s="105"/>
      <c r="I202" s="105"/>
      <c r="J202" s="105"/>
      <c r="K202" s="20">
        <f>SUM(K204:K204)</f>
        <v>23.15</v>
      </c>
      <c r="L202" s="84"/>
      <c r="M202" s="21">
        <f>ROUND(K202*L202,2)</f>
        <v>0</v>
      </c>
    </row>
    <row r="203" spans="1:13" x14ac:dyDescent="0.2">
      <c r="A203" s="86"/>
      <c r="B203" s="22"/>
      <c r="C203" s="22"/>
      <c r="D203" s="22"/>
      <c r="E203" s="23"/>
      <c r="F203" s="24" t="s">
        <v>19</v>
      </c>
      <c r="G203" s="24" t="s">
        <v>20</v>
      </c>
      <c r="H203" s="24" t="s">
        <v>21</v>
      </c>
      <c r="I203" s="24" t="s">
        <v>22</v>
      </c>
      <c r="J203" s="24" t="s">
        <v>23</v>
      </c>
      <c r="K203" s="24" t="s">
        <v>24</v>
      </c>
      <c r="L203" s="86"/>
      <c r="M203" s="22"/>
    </row>
    <row r="204" spans="1:13" ht="15.4" customHeight="1" x14ac:dyDescent="0.2">
      <c r="A204" s="86"/>
      <c r="B204" s="22"/>
      <c r="C204" s="22"/>
      <c r="D204" s="25"/>
      <c r="E204" s="26" t="s">
        <v>355</v>
      </c>
      <c r="F204" s="27">
        <v>1</v>
      </c>
      <c r="G204" s="28"/>
      <c r="H204" s="28"/>
      <c r="I204" s="28"/>
      <c r="J204" s="30">
        <v>23.15</v>
      </c>
      <c r="K204" s="32">
        <f>SUM(J204:J204)</f>
        <v>23.15</v>
      </c>
      <c r="L204" s="86"/>
      <c r="M204" s="22"/>
    </row>
    <row r="205" spans="1:13" ht="15.4" customHeight="1" x14ac:dyDescent="0.2">
      <c r="A205" s="102"/>
      <c r="B205" s="34"/>
      <c r="C205" s="34"/>
      <c r="D205" s="35" t="s">
        <v>339</v>
      </c>
      <c r="E205" s="36"/>
      <c r="F205" s="36"/>
      <c r="G205" s="36"/>
      <c r="H205" s="36"/>
      <c r="I205" s="36"/>
      <c r="J205" s="36"/>
      <c r="K205" s="36"/>
      <c r="L205" s="37"/>
      <c r="M205" s="37">
        <f>ROUND(L205,2)</f>
        <v>0</v>
      </c>
    </row>
    <row r="206" spans="1:13" ht="15.4" customHeight="1" x14ac:dyDescent="0.2">
      <c r="A206" s="38" t="s">
        <v>346</v>
      </c>
      <c r="B206" s="38" t="s">
        <v>11</v>
      </c>
      <c r="C206" s="39"/>
      <c r="D206" s="112" t="s">
        <v>353</v>
      </c>
      <c r="E206" s="112"/>
      <c r="F206" s="112"/>
      <c r="G206" s="112"/>
      <c r="H206" s="112"/>
      <c r="I206" s="112"/>
      <c r="J206" s="112"/>
      <c r="K206" s="39"/>
      <c r="L206" s="40"/>
      <c r="M206" s="40">
        <f>ROUND(L206,2)</f>
        <v>0</v>
      </c>
    </row>
    <row r="207" spans="1:13" ht="39" customHeight="1" x14ac:dyDescent="0.2">
      <c r="A207" s="81"/>
      <c r="B207" s="5" t="s">
        <v>17</v>
      </c>
      <c r="C207" s="5" t="s">
        <v>347</v>
      </c>
      <c r="D207" s="105" t="s">
        <v>348</v>
      </c>
      <c r="E207" s="105"/>
      <c r="F207" s="105"/>
      <c r="G207" s="105"/>
      <c r="H207" s="105"/>
      <c r="I207" s="105"/>
      <c r="J207" s="105"/>
      <c r="K207" s="20">
        <f>SUM(K209:K209)</f>
        <v>1</v>
      </c>
      <c r="L207" s="84"/>
      <c r="M207" s="21">
        <f>ROUND(K207*L207,2)</f>
        <v>0</v>
      </c>
    </row>
    <row r="208" spans="1:13" x14ac:dyDescent="0.2">
      <c r="A208" s="86"/>
      <c r="B208" s="22"/>
      <c r="C208" s="22"/>
      <c r="D208" s="22"/>
      <c r="E208" s="23"/>
      <c r="F208" s="24" t="s">
        <v>19</v>
      </c>
      <c r="G208" s="24" t="s">
        <v>20</v>
      </c>
      <c r="H208" s="24" t="s">
        <v>21</v>
      </c>
      <c r="I208" s="24" t="s">
        <v>22</v>
      </c>
      <c r="J208" s="24" t="s">
        <v>23</v>
      </c>
      <c r="K208" s="24" t="s">
        <v>24</v>
      </c>
      <c r="L208" s="86"/>
      <c r="M208" s="22"/>
    </row>
    <row r="209" spans="1:13" ht="15.4" customHeight="1" x14ac:dyDescent="0.2">
      <c r="A209" s="86"/>
      <c r="B209" s="22"/>
      <c r="C209" s="22"/>
      <c r="D209" s="25"/>
      <c r="E209" s="26" t="s">
        <v>349</v>
      </c>
      <c r="F209" s="27">
        <v>1</v>
      </c>
      <c r="G209" s="28"/>
      <c r="H209" s="28"/>
      <c r="I209" s="28"/>
      <c r="J209" s="30">
        <v>1</v>
      </c>
      <c r="K209" s="32">
        <f>SUM(J209:J209)</f>
        <v>1</v>
      </c>
      <c r="L209" s="86"/>
      <c r="M209" s="22"/>
    </row>
    <row r="210" spans="1:13" ht="24.75" customHeight="1" x14ac:dyDescent="0.2">
      <c r="A210" s="81" t="s">
        <v>57</v>
      </c>
      <c r="B210" s="5" t="s">
        <v>17</v>
      </c>
      <c r="C210" s="5" t="s">
        <v>55</v>
      </c>
      <c r="D210" s="105" t="s">
        <v>58</v>
      </c>
      <c r="E210" s="105"/>
      <c r="F210" s="105"/>
      <c r="G210" s="105"/>
      <c r="H210" s="105"/>
      <c r="I210" s="105"/>
      <c r="J210" s="105"/>
      <c r="K210" s="20">
        <f>SUM(K212:K212)</f>
        <v>1</v>
      </c>
      <c r="L210" s="84"/>
      <c r="M210" s="21">
        <f>ROUND(K210*L210,2)</f>
        <v>0</v>
      </c>
    </row>
    <row r="211" spans="1:13" x14ac:dyDescent="0.2">
      <c r="A211" s="86"/>
      <c r="B211" s="22"/>
      <c r="C211" s="22"/>
      <c r="D211" s="22"/>
      <c r="E211" s="23"/>
      <c r="F211" s="24" t="s">
        <v>19</v>
      </c>
      <c r="G211" s="24" t="s">
        <v>20</v>
      </c>
      <c r="H211" s="24" t="s">
        <v>21</v>
      </c>
      <c r="I211" s="24" t="s">
        <v>22</v>
      </c>
      <c r="J211" s="24" t="s">
        <v>23</v>
      </c>
      <c r="K211" s="24" t="s">
        <v>24</v>
      </c>
      <c r="L211" s="86"/>
      <c r="M211" s="22"/>
    </row>
    <row r="212" spans="1:13" x14ac:dyDescent="0.2">
      <c r="A212" s="86"/>
      <c r="B212" s="22"/>
      <c r="C212" s="22"/>
      <c r="D212" s="25"/>
      <c r="E212" s="26" t="s">
        <v>349</v>
      </c>
      <c r="F212" s="27">
        <v>1</v>
      </c>
      <c r="G212" s="28"/>
      <c r="H212" s="28"/>
      <c r="I212" s="28"/>
      <c r="J212" s="30">
        <f>ROUND(F212,3)</f>
        <v>1</v>
      </c>
      <c r="K212" s="32">
        <f>SUM(J212:J212)</f>
        <v>1</v>
      </c>
      <c r="L212" s="86"/>
      <c r="M212" s="22"/>
    </row>
    <row r="213" spans="1:13" ht="26.25" customHeight="1" x14ac:dyDescent="0.2">
      <c r="A213" s="81"/>
      <c r="B213" s="5" t="s">
        <v>17</v>
      </c>
      <c r="C213" s="5" t="s">
        <v>190</v>
      </c>
      <c r="D213" s="105" t="s">
        <v>350</v>
      </c>
      <c r="E213" s="105"/>
      <c r="F213" s="105"/>
      <c r="G213" s="105"/>
      <c r="H213" s="105"/>
      <c r="I213" s="105"/>
      <c r="J213" s="105"/>
      <c r="K213" s="20">
        <f>SUM(K215:K215)</f>
        <v>1</v>
      </c>
      <c r="L213" s="84"/>
      <c r="M213" s="21">
        <f>ROUND(K213*L213,2)</f>
        <v>0</v>
      </c>
    </row>
    <row r="214" spans="1:13" ht="27.75" customHeight="1" x14ac:dyDescent="0.2">
      <c r="A214" s="86"/>
      <c r="B214" s="22"/>
      <c r="C214" s="22"/>
      <c r="D214" s="22"/>
      <c r="E214" s="23"/>
      <c r="F214" s="24" t="s">
        <v>19</v>
      </c>
      <c r="G214" s="24" t="s">
        <v>20</v>
      </c>
      <c r="H214" s="24" t="s">
        <v>21</v>
      </c>
      <c r="I214" s="24" t="s">
        <v>22</v>
      </c>
      <c r="J214" s="24" t="s">
        <v>23</v>
      </c>
      <c r="K214" s="24" t="s">
        <v>24</v>
      </c>
      <c r="L214" s="86"/>
      <c r="M214" s="22"/>
    </row>
    <row r="215" spans="1:13" ht="15.4" customHeight="1" x14ac:dyDescent="0.2">
      <c r="A215" s="86"/>
      <c r="B215" s="22"/>
      <c r="C215" s="22"/>
      <c r="D215" s="25"/>
      <c r="E215" s="26" t="s">
        <v>349</v>
      </c>
      <c r="F215" s="27">
        <v>1</v>
      </c>
      <c r="G215" s="28"/>
      <c r="H215" s="28"/>
      <c r="I215" s="28"/>
      <c r="J215" s="30">
        <v>1</v>
      </c>
      <c r="K215" s="32">
        <f>SUM(J215:J215)</f>
        <v>1</v>
      </c>
      <c r="L215" s="86"/>
      <c r="M215" s="22"/>
    </row>
    <row r="216" spans="1:13" ht="21.75" customHeight="1" x14ac:dyDescent="0.2">
      <c r="A216" s="81"/>
      <c r="B216" s="5" t="s">
        <v>17</v>
      </c>
      <c r="C216" s="5" t="s">
        <v>190</v>
      </c>
      <c r="D216" s="105" t="s">
        <v>351</v>
      </c>
      <c r="E216" s="105"/>
      <c r="F216" s="105"/>
      <c r="G216" s="105"/>
      <c r="H216" s="105"/>
      <c r="I216" s="105"/>
      <c r="J216" s="105"/>
      <c r="K216" s="20">
        <f>SUM(K218:K218)</f>
        <v>1</v>
      </c>
      <c r="L216" s="84"/>
      <c r="M216" s="21">
        <f>ROUND(K216*L216,2)</f>
        <v>0</v>
      </c>
    </row>
    <row r="217" spans="1:13" ht="22.5" customHeight="1" x14ac:dyDescent="0.2">
      <c r="A217" s="86"/>
      <c r="B217" s="22"/>
      <c r="C217" s="22"/>
      <c r="D217" s="22"/>
      <c r="E217" s="23"/>
      <c r="F217" s="24" t="s">
        <v>19</v>
      </c>
      <c r="G217" s="24" t="s">
        <v>20</v>
      </c>
      <c r="H217" s="24" t="s">
        <v>21</v>
      </c>
      <c r="I217" s="24" t="s">
        <v>22</v>
      </c>
      <c r="J217" s="24" t="s">
        <v>23</v>
      </c>
      <c r="K217" s="24" t="s">
        <v>24</v>
      </c>
      <c r="L217" s="86"/>
      <c r="M217" s="22"/>
    </row>
    <row r="218" spans="1:13" ht="11.25" customHeight="1" x14ac:dyDescent="0.2">
      <c r="A218" s="86"/>
      <c r="B218" s="22"/>
      <c r="C218" s="22"/>
      <c r="D218" s="25"/>
      <c r="E218" s="26" t="s">
        <v>349</v>
      </c>
      <c r="F218" s="27">
        <v>1</v>
      </c>
      <c r="G218" s="28"/>
      <c r="H218" s="28"/>
      <c r="I218" s="28"/>
      <c r="J218" s="30">
        <v>1</v>
      </c>
      <c r="K218" s="32">
        <f>SUM(J218:J218)</f>
        <v>1</v>
      </c>
      <c r="L218" s="86"/>
      <c r="M218" s="22"/>
    </row>
    <row r="219" spans="1:13" ht="11.25" customHeight="1" x14ac:dyDescent="0.2">
      <c r="A219" s="102"/>
      <c r="B219" s="34"/>
      <c r="C219" s="34"/>
      <c r="D219" s="35" t="s">
        <v>346</v>
      </c>
      <c r="E219" s="36"/>
      <c r="F219" s="36"/>
      <c r="G219" s="36"/>
      <c r="H219" s="36"/>
      <c r="I219" s="36"/>
      <c r="J219" s="36"/>
      <c r="K219" s="36"/>
      <c r="L219" s="37"/>
      <c r="M219" s="37">
        <f>ROUND(L219,2)</f>
        <v>0</v>
      </c>
    </row>
    <row r="220" spans="1:13" ht="21.2" customHeight="1" x14ac:dyDescent="0.2">
      <c r="A220" s="103"/>
      <c r="B220" s="50"/>
      <c r="C220" s="50"/>
      <c r="D220" s="54" t="s">
        <v>12</v>
      </c>
      <c r="E220" s="55"/>
      <c r="F220" s="55"/>
      <c r="G220" s="55"/>
      <c r="H220" s="55"/>
      <c r="I220" s="55"/>
      <c r="J220" s="55"/>
      <c r="K220" s="55"/>
      <c r="L220" s="56"/>
      <c r="M220" s="56">
        <f>ROUND(L220,2)</f>
        <v>0</v>
      </c>
    </row>
    <row r="221" spans="1:13" ht="15.4" customHeight="1" x14ac:dyDescent="0.2">
      <c r="A221" s="57" t="s">
        <v>102</v>
      </c>
      <c r="B221" s="57" t="s">
        <v>11</v>
      </c>
      <c r="C221" s="58"/>
      <c r="D221" s="113" t="s">
        <v>103</v>
      </c>
      <c r="E221" s="113"/>
      <c r="F221" s="113"/>
      <c r="G221" s="113"/>
      <c r="H221" s="113"/>
      <c r="I221" s="113"/>
      <c r="J221" s="113"/>
      <c r="K221" s="58"/>
      <c r="L221" s="59"/>
      <c r="M221" s="59">
        <f>ROUND(L221,2)</f>
        <v>0</v>
      </c>
    </row>
    <row r="222" spans="1:13" ht="11.25" customHeight="1" x14ac:dyDescent="0.2">
      <c r="A222" s="14" t="s">
        <v>235</v>
      </c>
      <c r="B222" s="14" t="s">
        <v>11</v>
      </c>
      <c r="C222" s="15"/>
      <c r="D222" s="108" t="s">
        <v>236</v>
      </c>
      <c r="E222" s="108"/>
      <c r="F222" s="108"/>
      <c r="G222" s="108"/>
      <c r="H222" s="108"/>
      <c r="I222" s="108"/>
      <c r="J222" s="108"/>
      <c r="K222" s="15"/>
      <c r="L222" s="16"/>
      <c r="M222" s="16">
        <f>ROUND(L222,2)</f>
        <v>0</v>
      </c>
    </row>
    <row r="223" spans="1:13" ht="11.25" customHeight="1" x14ac:dyDescent="0.2">
      <c r="A223" s="17" t="s">
        <v>237</v>
      </c>
      <c r="B223" s="17" t="s">
        <v>11</v>
      </c>
      <c r="C223" s="18"/>
      <c r="D223" s="109" t="s">
        <v>238</v>
      </c>
      <c r="E223" s="109"/>
      <c r="F223" s="109"/>
      <c r="G223" s="109"/>
      <c r="H223" s="109"/>
      <c r="I223" s="109"/>
      <c r="J223" s="109"/>
      <c r="K223" s="18"/>
      <c r="L223" s="19"/>
      <c r="M223" s="19">
        <f>ROUND(L223,2)</f>
        <v>0</v>
      </c>
    </row>
    <row r="224" spans="1:13" ht="89.25" customHeight="1" x14ac:dyDescent="0.2">
      <c r="A224" s="10" t="s">
        <v>239</v>
      </c>
      <c r="B224" s="5" t="s">
        <v>17</v>
      </c>
      <c r="C224" s="5" t="s">
        <v>240</v>
      </c>
      <c r="D224" s="105" t="s">
        <v>241</v>
      </c>
      <c r="E224" s="105"/>
      <c r="F224" s="105"/>
      <c r="G224" s="105"/>
      <c r="H224" s="105"/>
      <c r="I224" s="105"/>
      <c r="J224" s="105"/>
      <c r="K224" s="20">
        <f>ROUND(2,2)</f>
        <v>2</v>
      </c>
      <c r="L224" s="21"/>
      <c r="M224" s="21">
        <f>ROUND(K224*L224,2)</f>
        <v>0</v>
      </c>
    </row>
    <row r="225" spans="1:13" ht="74.25" customHeight="1" x14ac:dyDescent="0.2">
      <c r="A225" s="10" t="s">
        <v>242</v>
      </c>
      <c r="B225" s="5" t="s">
        <v>17</v>
      </c>
      <c r="C225" s="5" t="s">
        <v>67</v>
      </c>
      <c r="D225" s="105" t="s">
        <v>243</v>
      </c>
      <c r="E225" s="105"/>
      <c r="F225" s="105"/>
      <c r="G225" s="105"/>
      <c r="H225" s="105"/>
      <c r="I225" s="105"/>
      <c r="J225" s="105"/>
      <c r="K225" s="20">
        <f>ROUND(10.77,2)</f>
        <v>10.77</v>
      </c>
      <c r="L225" s="21"/>
      <c r="M225" s="21">
        <f>ROUND(K225*L225,2)</f>
        <v>0</v>
      </c>
    </row>
    <row r="226" spans="1:13" ht="22.5" customHeight="1" x14ac:dyDescent="0.2">
      <c r="A226" s="10" t="s">
        <v>244</v>
      </c>
      <c r="B226" s="5" t="s">
        <v>17</v>
      </c>
      <c r="C226" s="5" t="s">
        <v>240</v>
      </c>
      <c r="D226" s="105" t="s">
        <v>245</v>
      </c>
      <c r="E226" s="105"/>
      <c r="F226" s="105"/>
      <c r="G226" s="105"/>
      <c r="H226" s="105"/>
      <c r="I226" s="105"/>
      <c r="J226" s="105"/>
      <c r="K226" s="20">
        <f>ROUND(2,2)</f>
        <v>2</v>
      </c>
      <c r="L226" s="21"/>
      <c r="M226" s="21">
        <f>ROUND(K226*L226,2)</f>
        <v>0</v>
      </c>
    </row>
    <row r="227" spans="1:13" ht="11.25" customHeight="1" x14ac:dyDescent="0.2">
      <c r="A227" s="34"/>
      <c r="B227" s="34"/>
      <c r="C227" s="34"/>
      <c r="D227" s="35" t="s">
        <v>237</v>
      </c>
      <c r="E227" s="36"/>
      <c r="F227" s="36"/>
      <c r="G227" s="36"/>
      <c r="H227" s="36"/>
      <c r="I227" s="36"/>
      <c r="J227" s="36"/>
      <c r="K227" s="36"/>
      <c r="L227" s="37"/>
      <c r="M227" s="37">
        <f>ROUND(L227,2)</f>
        <v>0</v>
      </c>
    </row>
    <row r="228" spans="1:13" ht="11.25" customHeight="1" x14ac:dyDescent="0.2">
      <c r="A228" s="50"/>
      <c r="B228" s="50"/>
      <c r="C228" s="50"/>
      <c r="D228" s="54" t="s">
        <v>235</v>
      </c>
      <c r="E228" s="55"/>
      <c r="F228" s="55"/>
      <c r="G228" s="55"/>
      <c r="H228" s="55"/>
      <c r="I228" s="55"/>
      <c r="J228" s="55"/>
      <c r="K228" s="55"/>
      <c r="L228" s="56"/>
      <c r="M228" s="56">
        <f>ROUND(L228,2)</f>
        <v>0</v>
      </c>
    </row>
    <row r="229" spans="1:13" ht="11.25" customHeight="1" x14ac:dyDescent="0.2">
      <c r="A229" s="57" t="s">
        <v>246</v>
      </c>
      <c r="B229" s="57" t="s">
        <v>11</v>
      </c>
      <c r="C229" s="58"/>
      <c r="D229" s="113" t="s">
        <v>39</v>
      </c>
      <c r="E229" s="113"/>
      <c r="F229" s="113"/>
      <c r="G229" s="113"/>
      <c r="H229" s="113"/>
      <c r="I229" s="113"/>
      <c r="J229" s="113"/>
      <c r="K229" s="58"/>
      <c r="L229" s="59"/>
      <c r="M229" s="59">
        <f>ROUND(L229,2)</f>
        <v>0</v>
      </c>
    </row>
    <row r="230" spans="1:13" ht="11.25" customHeight="1" x14ac:dyDescent="0.2">
      <c r="A230" s="17" t="s">
        <v>247</v>
      </c>
      <c r="B230" s="17" t="s">
        <v>11</v>
      </c>
      <c r="C230" s="18"/>
      <c r="D230" s="109" t="s">
        <v>127</v>
      </c>
      <c r="E230" s="109"/>
      <c r="F230" s="109"/>
      <c r="G230" s="109"/>
      <c r="H230" s="109"/>
      <c r="I230" s="109"/>
      <c r="J230" s="109"/>
      <c r="K230" s="18"/>
      <c r="L230" s="19"/>
      <c r="M230" s="19">
        <f>ROUND(L230,2)</f>
        <v>0</v>
      </c>
    </row>
    <row r="231" spans="1:13" ht="33.950000000000003" customHeight="1" x14ac:dyDescent="0.2">
      <c r="A231" s="10" t="s">
        <v>128</v>
      </c>
      <c r="B231" s="5" t="s">
        <v>17</v>
      </c>
      <c r="C231" s="5" t="s">
        <v>5</v>
      </c>
      <c r="D231" s="105" t="s">
        <v>248</v>
      </c>
      <c r="E231" s="105"/>
      <c r="F231" s="105"/>
      <c r="G231" s="105"/>
      <c r="H231" s="105"/>
      <c r="I231" s="105"/>
      <c r="J231" s="105"/>
      <c r="K231" s="20">
        <f>SUM(K233:K235)</f>
        <v>3</v>
      </c>
      <c r="L231" s="21"/>
      <c r="M231" s="21">
        <f>ROUND(K231*L231,2)</f>
        <v>0</v>
      </c>
    </row>
    <row r="232" spans="1:13" ht="11.25" customHeight="1" x14ac:dyDescent="0.2">
      <c r="A232" s="22"/>
      <c r="B232" s="22"/>
      <c r="C232" s="22"/>
      <c r="D232" s="22"/>
      <c r="E232" s="23"/>
      <c r="F232" s="24" t="s">
        <v>19</v>
      </c>
      <c r="G232" s="24" t="s">
        <v>20</v>
      </c>
      <c r="H232" s="24" t="s">
        <v>21</v>
      </c>
      <c r="I232" s="24" t="s">
        <v>22</v>
      </c>
      <c r="J232" s="24" t="s">
        <v>23</v>
      </c>
      <c r="K232" s="24" t="s">
        <v>24</v>
      </c>
      <c r="L232" s="22"/>
      <c r="M232" s="22"/>
    </row>
    <row r="233" spans="1:13" ht="11.25" customHeight="1" x14ac:dyDescent="0.2">
      <c r="A233" s="22"/>
      <c r="B233" s="22"/>
      <c r="C233" s="22"/>
      <c r="D233" s="25"/>
      <c r="E233" s="26"/>
      <c r="F233" s="27">
        <v>1</v>
      </c>
      <c r="G233" s="28"/>
      <c r="H233" s="28"/>
      <c r="I233" s="28"/>
      <c r="J233" s="30">
        <f>ROUND(F233,3)</f>
        <v>1</v>
      </c>
      <c r="K233" s="33"/>
      <c r="L233" s="22"/>
      <c r="M233" s="22"/>
    </row>
    <row r="234" spans="1:13" ht="11.25" customHeight="1" x14ac:dyDescent="0.2">
      <c r="A234" s="22"/>
      <c r="B234" s="22"/>
      <c r="C234" s="22"/>
      <c r="D234" s="25"/>
      <c r="E234" s="5"/>
      <c r="F234" s="3">
        <v>1</v>
      </c>
      <c r="G234" s="20"/>
      <c r="H234" s="20"/>
      <c r="I234" s="20"/>
      <c r="J234" s="29">
        <f>ROUND(F234,3)</f>
        <v>1</v>
      </c>
      <c r="K234" s="22"/>
      <c r="L234" s="22"/>
      <c r="M234" s="22"/>
    </row>
    <row r="235" spans="1:13" ht="11.25" customHeight="1" x14ac:dyDescent="0.2">
      <c r="A235" s="22"/>
      <c r="B235" s="22"/>
      <c r="C235" s="22"/>
      <c r="D235" s="25"/>
      <c r="E235" s="5"/>
      <c r="F235" s="3">
        <v>1</v>
      </c>
      <c r="G235" s="20"/>
      <c r="H235" s="20"/>
      <c r="I235" s="20"/>
      <c r="J235" s="29">
        <f>ROUND(F235,3)</f>
        <v>1</v>
      </c>
      <c r="K235" s="31">
        <f>SUM(J233:J235)</f>
        <v>3</v>
      </c>
      <c r="L235" s="22"/>
      <c r="M235" s="22"/>
    </row>
    <row r="236" spans="1:13" ht="22.5" customHeight="1" x14ac:dyDescent="0.2">
      <c r="A236" s="10" t="s">
        <v>129</v>
      </c>
      <c r="B236" s="5" t="s">
        <v>17</v>
      </c>
      <c r="C236" s="5" t="s">
        <v>5</v>
      </c>
      <c r="D236" s="105" t="s">
        <v>249</v>
      </c>
      <c r="E236" s="105"/>
      <c r="F236" s="105"/>
      <c r="G236" s="105"/>
      <c r="H236" s="105"/>
      <c r="I236" s="105"/>
      <c r="J236" s="105"/>
      <c r="K236" s="20">
        <f>SUM(K238:K239)</f>
        <v>2</v>
      </c>
      <c r="L236" s="21"/>
      <c r="M236" s="21">
        <f>ROUND(K236*L236,2)</f>
        <v>0</v>
      </c>
    </row>
    <row r="237" spans="1:13" ht="11.25" customHeight="1" x14ac:dyDescent="0.2">
      <c r="A237" s="22"/>
      <c r="B237" s="22"/>
      <c r="C237" s="22"/>
      <c r="D237" s="22"/>
      <c r="E237" s="23"/>
      <c r="F237" s="24" t="s">
        <v>19</v>
      </c>
      <c r="G237" s="24" t="s">
        <v>20</v>
      </c>
      <c r="H237" s="24" t="s">
        <v>21</v>
      </c>
      <c r="I237" s="24" t="s">
        <v>22</v>
      </c>
      <c r="J237" s="24" t="s">
        <v>23</v>
      </c>
      <c r="K237" s="24" t="s">
        <v>24</v>
      </c>
      <c r="L237" s="22"/>
      <c r="M237" s="22"/>
    </row>
    <row r="238" spans="1:13" ht="11.25" customHeight="1" x14ac:dyDescent="0.2">
      <c r="A238" s="22"/>
      <c r="B238" s="22"/>
      <c r="C238" s="22"/>
      <c r="D238" s="25"/>
      <c r="E238" s="26"/>
      <c r="F238" s="27">
        <v>1</v>
      </c>
      <c r="G238" s="28"/>
      <c r="H238" s="28"/>
      <c r="I238" s="28"/>
      <c r="J238" s="30">
        <f>ROUND(F238,3)</f>
        <v>1</v>
      </c>
      <c r="K238" s="33"/>
      <c r="L238" s="22"/>
      <c r="M238" s="22"/>
    </row>
    <row r="239" spans="1:13" ht="11.25" customHeight="1" x14ac:dyDescent="0.2">
      <c r="A239" s="22"/>
      <c r="B239" s="22"/>
      <c r="C239" s="22"/>
      <c r="D239" s="25"/>
      <c r="E239" s="5"/>
      <c r="F239" s="3">
        <v>1</v>
      </c>
      <c r="G239" s="20"/>
      <c r="H239" s="20"/>
      <c r="I239" s="20"/>
      <c r="J239" s="29">
        <f>ROUND(F239,3)</f>
        <v>1</v>
      </c>
      <c r="K239" s="31">
        <f>SUM(J238:J239)</f>
        <v>2</v>
      </c>
      <c r="L239" s="22"/>
      <c r="M239" s="22"/>
    </row>
    <row r="240" spans="1:13" ht="22.5" customHeight="1" x14ac:dyDescent="0.2">
      <c r="A240" s="10" t="s">
        <v>130</v>
      </c>
      <c r="B240" s="5" t="s">
        <v>17</v>
      </c>
      <c r="C240" s="5" t="s">
        <v>5</v>
      </c>
      <c r="D240" s="105" t="s">
        <v>250</v>
      </c>
      <c r="E240" s="105"/>
      <c r="F240" s="105"/>
      <c r="G240" s="105"/>
      <c r="H240" s="105"/>
      <c r="I240" s="105"/>
      <c r="J240" s="105"/>
      <c r="K240" s="20">
        <f>ROUND(1,2)</f>
        <v>1</v>
      </c>
      <c r="L240" s="21"/>
      <c r="M240" s="21">
        <f>ROUND(K240*L240,2)</f>
        <v>0</v>
      </c>
    </row>
    <row r="241" spans="1:13" ht="22.5" customHeight="1" x14ac:dyDescent="0.2">
      <c r="A241" s="10" t="s">
        <v>131</v>
      </c>
      <c r="B241" s="5" t="s">
        <v>17</v>
      </c>
      <c r="C241" s="5" t="s">
        <v>5</v>
      </c>
      <c r="D241" s="105" t="s">
        <v>132</v>
      </c>
      <c r="E241" s="105"/>
      <c r="F241" s="105"/>
      <c r="G241" s="105"/>
      <c r="H241" s="105"/>
      <c r="I241" s="105"/>
      <c r="J241" s="105"/>
      <c r="K241" s="20">
        <f>ROUND(1,2)</f>
        <v>1</v>
      </c>
      <c r="L241" s="21"/>
      <c r="M241" s="21">
        <f>ROUND(K241*L241,2)</f>
        <v>0</v>
      </c>
    </row>
    <row r="242" spans="1:13" ht="22.5" customHeight="1" x14ac:dyDescent="0.2">
      <c r="A242" s="10" t="s">
        <v>133</v>
      </c>
      <c r="B242" s="5" t="s">
        <v>17</v>
      </c>
      <c r="C242" s="5" t="s">
        <v>5</v>
      </c>
      <c r="D242" s="105" t="s">
        <v>251</v>
      </c>
      <c r="E242" s="105"/>
      <c r="F242" s="105"/>
      <c r="G242" s="105"/>
      <c r="H242" s="105"/>
      <c r="I242" s="105"/>
      <c r="J242" s="105"/>
      <c r="K242" s="20">
        <f>ROUND(1,2)</f>
        <v>1</v>
      </c>
      <c r="L242" s="21"/>
      <c r="M242" s="21">
        <f>ROUND(K242*L242,2)</f>
        <v>0</v>
      </c>
    </row>
    <row r="243" spans="1:13" ht="11.25" customHeight="1" x14ac:dyDescent="0.2">
      <c r="A243" s="34"/>
      <c r="B243" s="34"/>
      <c r="C243" s="34"/>
      <c r="D243" s="35" t="s">
        <v>247</v>
      </c>
      <c r="E243" s="36"/>
      <c r="F243" s="36"/>
      <c r="G243" s="36"/>
      <c r="H243" s="36"/>
      <c r="I243" s="36"/>
      <c r="J243" s="36"/>
      <c r="K243" s="36"/>
      <c r="L243" s="37"/>
      <c r="M243" s="37">
        <f>ROUND(L243,2)</f>
        <v>0</v>
      </c>
    </row>
    <row r="244" spans="1:13" ht="11.25" customHeight="1" x14ac:dyDescent="0.2">
      <c r="A244" s="38" t="s">
        <v>252</v>
      </c>
      <c r="B244" s="38" t="s">
        <v>11</v>
      </c>
      <c r="C244" s="39"/>
      <c r="D244" s="112" t="s">
        <v>106</v>
      </c>
      <c r="E244" s="112"/>
      <c r="F244" s="112"/>
      <c r="G244" s="112"/>
      <c r="H244" s="112"/>
      <c r="I244" s="112"/>
      <c r="J244" s="112"/>
      <c r="K244" s="39"/>
      <c r="L244" s="40"/>
      <c r="M244" s="40">
        <f>ROUND(L244,2)</f>
        <v>0</v>
      </c>
    </row>
    <row r="245" spans="1:13" ht="11.25" customHeight="1" x14ac:dyDescent="0.2">
      <c r="A245" s="10" t="s">
        <v>253</v>
      </c>
      <c r="B245" s="5" t="s">
        <v>17</v>
      </c>
      <c r="C245" s="5" t="s">
        <v>5</v>
      </c>
      <c r="D245" s="105" t="s">
        <v>254</v>
      </c>
      <c r="E245" s="105"/>
      <c r="F245" s="105"/>
      <c r="G245" s="105"/>
      <c r="H245" s="105"/>
      <c r="I245" s="105"/>
      <c r="J245" s="105"/>
      <c r="K245" s="20">
        <f>ROUND(1,2)</f>
        <v>1</v>
      </c>
      <c r="L245" s="21"/>
      <c r="M245" s="21">
        <f>ROUND(K245*L245,2)</f>
        <v>0</v>
      </c>
    </row>
    <row r="246" spans="1:13" ht="11.25" customHeight="1" x14ac:dyDescent="0.2">
      <c r="A246" s="10" t="s">
        <v>107</v>
      </c>
      <c r="B246" s="5" t="s">
        <v>17</v>
      </c>
      <c r="C246" s="5" t="s">
        <v>67</v>
      </c>
      <c r="D246" s="105" t="s">
        <v>255</v>
      </c>
      <c r="E246" s="105"/>
      <c r="F246" s="105"/>
      <c r="G246" s="105"/>
      <c r="H246" s="105"/>
      <c r="I246" s="105"/>
      <c r="J246" s="105"/>
      <c r="K246" s="20">
        <f>SUM(K248:K248)</f>
        <v>3.96</v>
      </c>
      <c r="L246" s="21"/>
      <c r="M246" s="21">
        <f>ROUND(K246*L246,2)</f>
        <v>0</v>
      </c>
    </row>
    <row r="247" spans="1:13" ht="11.25" customHeight="1" x14ac:dyDescent="0.2">
      <c r="A247" s="22"/>
      <c r="B247" s="22"/>
      <c r="C247" s="22"/>
      <c r="D247" s="22"/>
      <c r="E247" s="23"/>
      <c r="F247" s="24" t="s">
        <v>19</v>
      </c>
      <c r="G247" s="24" t="s">
        <v>20</v>
      </c>
      <c r="H247" s="24" t="s">
        <v>21</v>
      </c>
      <c r="I247" s="24" t="s">
        <v>22</v>
      </c>
      <c r="J247" s="24" t="s">
        <v>23</v>
      </c>
      <c r="K247" s="24" t="s">
        <v>24</v>
      </c>
      <c r="L247" s="22"/>
      <c r="M247" s="22"/>
    </row>
    <row r="248" spans="1:13" ht="11.25" customHeight="1" x14ac:dyDescent="0.2">
      <c r="A248" s="22"/>
      <c r="B248" s="22"/>
      <c r="C248" s="22"/>
      <c r="D248" s="114" t="s">
        <v>114</v>
      </c>
      <c r="E248" s="114"/>
      <c r="F248" s="27">
        <v>1</v>
      </c>
      <c r="G248" s="28">
        <v>3.96</v>
      </c>
      <c r="H248" s="28"/>
      <c r="I248" s="28"/>
      <c r="J248" s="30">
        <f>ROUND(F248*G248,3)</f>
        <v>3.96</v>
      </c>
      <c r="K248" s="32">
        <f>SUM(J248:J248)</f>
        <v>3.96</v>
      </c>
      <c r="L248" s="22"/>
      <c r="M248" s="22"/>
    </row>
    <row r="249" spans="1:13" ht="11.25" customHeight="1" x14ac:dyDescent="0.2">
      <c r="A249" s="10" t="s">
        <v>109</v>
      </c>
      <c r="B249" s="5" t="s">
        <v>17</v>
      </c>
      <c r="C249" s="5" t="s">
        <v>67</v>
      </c>
      <c r="D249" s="105" t="s">
        <v>256</v>
      </c>
      <c r="E249" s="105"/>
      <c r="F249" s="105"/>
      <c r="G249" s="105"/>
      <c r="H249" s="105"/>
      <c r="I249" s="105"/>
      <c r="J249" s="105"/>
      <c r="K249" s="20">
        <f>SUM(K251:K251)</f>
        <v>1.02</v>
      </c>
      <c r="L249" s="21"/>
      <c r="M249" s="21">
        <f>ROUND(K249*L249,2)</f>
        <v>0</v>
      </c>
    </row>
    <row r="250" spans="1:13" ht="11.25" customHeight="1" x14ac:dyDescent="0.2">
      <c r="A250" s="22"/>
      <c r="B250" s="22"/>
      <c r="C250" s="22"/>
      <c r="D250" s="22"/>
      <c r="E250" s="23"/>
      <c r="F250" s="24" t="s">
        <v>19</v>
      </c>
      <c r="G250" s="24" t="s">
        <v>20</v>
      </c>
      <c r="H250" s="24" t="s">
        <v>21</v>
      </c>
      <c r="I250" s="24" t="s">
        <v>22</v>
      </c>
      <c r="J250" s="24" t="s">
        <v>23</v>
      </c>
      <c r="K250" s="24" t="s">
        <v>24</v>
      </c>
      <c r="L250" s="22"/>
      <c r="M250" s="22"/>
    </row>
    <row r="251" spans="1:13" ht="11.25" customHeight="1" x14ac:dyDescent="0.2">
      <c r="A251" s="22"/>
      <c r="B251" s="22"/>
      <c r="C251" s="22"/>
      <c r="D251" s="114" t="s">
        <v>108</v>
      </c>
      <c r="E251" s="114"/>
      <c r="F251" s="27">
        <v>1</v>
      </c>
      <c r="G251" s="28">
        <v>1.02</v>
      </c>
      <c r="H251" s="28"/>
      <c r="I251" s="28"/>
      <c r="J251" s="30">
        <f>ROUND(F251*G251,3)</f>
        <v>1.02</v>
      </c>
      <c r="K251" s="32">
        <f>SUM(J251:J251)</f>
        <v>1.02</v>
      </c>
      <c r="L251" s="22"/>
      <c r="M251" s="22"/>
    </row>
    <row r="252" spans="1:13" ht="22.5" customHeight="1" x14ac:dyDescent="0.2">
      <c r="A252" s="10" t="s">
        <v>257</v>
      </c>
      <c r="B252" s="5" t="s">
        <v>17</v>
      </c>
      <c r="C252" s="5" t="s">
        <v>67</v>
      </c>
      <c r="D252" s="105" t="s">
        <v>258</v>
      </c>
      <c r="E252" s="105"/>
      <c r="F252" s="105"/>
      <c r="G252" s="105"/>
      <c r="H252" s="105"/>
      <c r="I252" s="105"/>
      <c r="J252" s="105"/>
      <c r="K252" s="20">
        <f>SUM(K254:K254)</f>
        <v>9.85</v>
      </c>
      <c r="L252" s="21"/>
      <c r="M252" s="21">
        <f>ROUND(K252*L252,2)</f>
        <v>0</v>
      </c>
    </row>
    <row r="253" spans="1:13" ht="11.25" customHeight="1" x14ac:dyDescent="0.2">
      <c r="A253" s="22"/>
      <c r="B253" s="22"/>
      <c r="C253" s="22"/>
      <c r="D253" s="22"/>
      <c r="E253" s="23"/>
      <c r="F253" s="24" t="s">
        <v>19</v>
      </c>
      <c r="G253" s="24" t="s">
        <v>20</v>
      </c>
      <c r="H253" s="24" t="s">
        <v>21</v>
      </c>
      <c r="I253" s="24" t="s">
        <v>22</v>
      </c>
      <c r="J253" s="24" t="s">
        <v>23</v>
      </c>
      <c r="K253" s="24" t="s">
        <v>24</v>
      </c>
      <c r="L253" s="22"/>
      <c r="M253" s="22"/>
    </row>
    <row r="254" spans="1:13" ht="11.25" customHeight="1" x14ac:dyDescent="0.2">
      <c r="A254" s="22"/>
      <c r="B254" s="22"/>
      <c r="C254" s="22"/>
      <c r="D254" s="114" t="s">
        <v>110</v>
      </c>
      <c r="E254" s="114"/>
      <c r="F254" s="27">
        <v>1</v>
      </c>
      <c r="G254" s="28">
        <v>9.85</v>
      </c>
      <c r="H254" s="28"/>
      <c r="I254" s="28"/>
      <c r="J254" s="30">
        <f>ROUND(F254*G254,3)</f>
        <v>9.85</v>
      </c>
      <c r="K254" s="32">
        <f>SUM(J254:J254)</f>
        <v>9.85</v>
      </c>
      <c r="L254" s="22"/>
      <c r="M254" s="22"/>
    </row>
    <row r="255" spans="1:13" ht="33.950000000000003" customHeight="1" x14ac:dyDescent="0.2">
      <c r="A255" s="10" t="s">
        <v>111</v>
      </c>
      <c r="B255" s="5" t="s">
        <v>17</v>
      </c>
      <c r="C255" s="5" t="s">
        <v>67</v>
      </c>
      <c r="D255" s="105" t="s">
        <v>259</v>
      </c>
      <c r="E255" s="105"/>
      <c r="F255" s="105"/>
      <c r="G255" s="105"/>
      <c r="H255" s="105"/>
      <c r="I255" s="105"/>
      <c r="J255" s="105"/>
      <c r="K255" s="20">
        <f>SUM(K257:K257)</f>
        <v>4.72</v>
      </c>
      <c r="L255" s="21"/>
      <c r="M255" s="21">
        <f>ROUND(K255*L255,2)</f>
        <v>0</v>
      </c>
    </row>
    <row r="256" spans="1:13" ht="11.25" customHeight="1" x14ac:dyDescent="0.2">
      <c r="A256" s="22"/>
      <c r="B256" s="22"/>
      <c r="C256" s="22"/>
      <c r="D256" s="22"/>
      <c r="E256" s="23"/>
      <c r="F256" s="24" t="s">
        <v>19</v>
      </c>
      <c r="G256" s="24" t="s">
        <v>20</v>
      </c>
      <c r="H256" s="24" t="s">
        <v>21</v>
      </c>
      <c r="I256" s="24" t="s">
        <v>22</v>
      </c>
      <c r="J256" s="24" t="s">
        <v>23</v>
      </c>
      <c r="K256" s="24" t="s">
        <v>24</v>
      </c>
      <c r="L256" s="22"/>
      <c r="M256" s="22"/>
    </row>
    <row r="257" spans="1:13" ht="11.25" customHeight="1" x14ac:dyDescent="0.2">
      <c r="A257" s="22"/>
      <c r="B257" s="22"/>
      <c r="C257" s="22"/>
      <c r="D257" s="114" t="s">
        <v>110</v>
      </c>
      <c r="E257" s="114"/>
      <c r="F257" s="27">
        <v>1</v>
      </c>
      <c r="G257" s="28">
        <v>4.72</v>
      </c>
      <c r="H257" s="28"/>
      <c r="I257" s="28"/>
      <c r="J257" s="30">
        <f>ROUND(F257*G257,3)</f>
        <v>4.72</v>
      </c>
      <c r="K257" s="32">
        <f>SUM(J257:J257)</f>
        <v>4.72</v>
      </c>
      <c r="L257" s="22"/>
      <c r="M257" s="22"/>
    </row>
    <row r="258" spans="1:13" ht="33.950000000000003" customHeight="1" x14ac:dyDescent="0.2">
      <c r="A258" s="10" t="s">
        <v>112</v>
      </c>
      <c r="B258" s="5" t="s">
        <v>17</v>
      </c>
      <c r="C258" s="5" t="s">
        <v>67</v>
      </c>
      <c r="D258" s="105" t="s">
        <v>260</v>
      </c>
      <c r="E258" s="105"/>
      <c r="F258" s="105"/>
      <c r="G258" s="105"/>
      <c r="H258" s="105"/>
      <c r="I258" s="105"/>
      <c r="J258" s="105"/>
      <c r="K258" s="20">
        <f>SUM(K260:K260)</f>
        <v>28.47</v>
      </c>
      <c r="L258" s="21"/>
      <c r="M258" s="21">
        <f>ROUND(K258*L258,2)</f>
        <v>0</v>
      </c>
    </row>
    <row r="259" spans="1:13" ht="11.25" customHeight="1" x14ac:dyDescent="0.2">
      <c r="A259" s="22"/>
      <c r="B259" s="22"/>
      <c r="C259" s="22"/>
      <c r="D259" s="22"/>
      <c r="E259" s="23"/>
      <c r="F259" s="24" t="s">
        <v>19</v>
      </c>
      <c r="G259" s="24" t="s">
        <v>20</v>
      </c>
      <c r="H259" s="24" t="s">
        <v>21</v>
      </c>
      <c r="I259" s="24" t="s">
        <v>22</v>
      </c>
      <c r="J259" s="24" t="s">
        <v>23</v>
      </c>
      <c r="K259" s="24" t="s">
        <v>24</v>
      </c>
      <c r="L259" s="22"/>
      <c r="M259" s="22"/>
    </row>
    <row r="260" spans="1:13" ht="11.25" customHeight="1" x14ac:dyDescent="0.2">
      <c r="A260" s="22"/>
      <c r="B260" s="22"/>
      <c r="C260" s="22"/>
      <c r="D260" s="114" t="s">
        <v>110</v>
      </c>
      <c r="E260" s="114"/>
      <c r="F260" s="27">
        <v>1</v>
      </c>
      <c r="G260" s="28">
        <v>28.47</v>
      </c>
      <c r="H260" s="28"/>
      <c r="I260" s="28"/>
      <c r="J260" s="30">
        <f>ROUND(F260*G260,3)</f>
        <v>28.47</v>
      </c>
      <c r="K260" s="32">
        <f>SUM(J260:J260)</f>
        <v>28.47</v>
      </c>
      <c r="L260" s="22"/>
      <c r="M260" s="22"/>
    </row>
    <row r="261" spans="1:13" ht="33.950000000000003" customHeight="1" x14ac:dyDescent="0.2">
      <c r="A261" s="10" t="s">
        <v>113</v>
      </c>
      <c r="B261" s="5" t="s">
        <v>17</v>
      </c>
      <c r="C261" s="5" t="s">
        <v>67</v>
      </c>
      <c r="D261" s="105" t="s">
        <v>261</v>
      </c>
      <c r="E261" s="105"/>
      <c r="F261" s="105"/>
      <c r="G261" s="105"/>
      <c r="H261" s="105"/>
      <c r="I261" s="105"/>
      <c r="J261" s="105"/>
      <c r="K261" s="20">
        <f>SUM(K263:K263)</f>
        <v>4.78</v>
      </c>
      <c r="L261" s="21"/>
      <c r="M261" s="21">
        <f>ROUND(K261*L261,2)</f>
        <v>0</v>
      </c>
    </row>
    <row r="262" spans="1:13" ht="11.25" customHeight="1" x14ac:dyDescent="0.2">
      <c r="A262" s="22"/>
      <c r="B262" s="22"/>
      <c r="C262" s="22"/>
      <c r="D262" s="22"/>
      <c r="E262" s="23"/>
      <c r="F262" s="24" t="s">
        <v>19</v>
      </c>
      <c r="G262" s="24" t="s">
        <v>20</v>
      </c>
      <c r="H262" s="24" t="s">
        <v>21</v>
      </c>
      <c r="I262" s="24" t="s">
        <v>22</v>
      </c>
      <c r="J262" s="24" t="s">
        <v>23</v>
      </c>
      <c r="K262" s="24" t="s">
        <v>24</v>
      </c>
      <c r="L262" s="22"/>
      <c r="M262" s="22"/>
    </row>
    <row r="263" spans="1:13" ht="11.25" customHeight="1" x14ac:dyDescent="0.2">
      <c r="A263" s="22"/>
      <c r="B263" s="22"/>
      <c r="C263" s="22"/>
      <c r="D263" s="114" t="s">
        <v>110</v>
      </c>
      <c r="E263" s="114"/>
      <c r="F263" s="27">
        <v>1</v>
      </c>
      <c r="G263" s="28">
        <v>4.78</v>
      </c>
      <c r="H263" s="28"/>
      <c r="I263" s="28"/>
      <c r="J263" s="30">
        <f>ROUND(F263*G263,3)</f>
        <v>4.78</v>
      </c>
      <c r="K263" s="32">
        <f>SUM(J263:J263)</f>
        <v>4.78</v>
      </c>
      <c r="L263" s="22"/>
      <c r="M263" s="22"/>
    </row>
    <row r="264" spans="1:13" ht="33.950000000000003" customHeight="1" x14ac:dyDescent="0.2">
      <c r="A264" s="10" t="s">
        <v>262</v>
      </c>
      <c r="B264" s="5" t="s">
        <v>17</v>
      </c>
      <c r="C264" s="5" t="s">
        <v>67</v>
      </c>
      <c r="D264" s="105" t="s">
        <v>263</v>
      </c>
      <c r="E264" s="105"/>
      <c r="F264" s="105"/>
      <c r="G264" s="105"/>
      <c r="H264" s="105"/>
      <c r="I264" s="105"/>
      <c r="J264" s="105"/>
      <c r="K264" s="20">
        <f>SUM(K266:K266)</f>
        <v>3.99</v>
      </c>
      <c r="L264" s="21"/>
      <c r="M264" s="21">
        <f>ROUND(K264*L264,2)</f>
        <v>0</v>
      </c>
    </row>
    <row r="265" spans="1:13" ht="11.25" customHeight="1" x14ac:dyDescent="0.2">
      <c r="A265" s="22"/>
      <c r="B265" s="22"/>
      <c r="C265" s="22"/>
      <c r="D265" s="22"/>
      <c r="E265" s="23"/>
      <c r="F265" s="24" t="s">
        <v>19</v>
      </c>
      <c r="G265" s="24" t="s">
        <v>20</v>
      </c>
      <c r="H265" s="24" t="s">
        <v>21</v>
      </c>
      <c r="I265" s="24" t="s">
        <v>22</v>
      </c>
      <c r="J265" s="24" t="s">
        <v>23</v>
      </c>
      <c r="K265" s="24" t="s">
        <v>24</v>
      </c>
      <c r="L265" s="22"/>
      <c r="M265" s="22"/>
    </row>
    <row r="266" spans="1:13" ht="11.25" customHeight="1" x14ac:dyDescent="0.2">
      <c r="A266" s="22"/>
      <c r="B266" s="22"/>
      <c r="C266" s="22"/>
      <c r="D266" s="114" t="s">
        <v>110</v>
      </c>
      <c r="E266" s="114"/>
      <c r="F266" s="27">
        <v>1</v>
      </c>
      <c r="G266" s="28">
        <v>3.99</v>
      </c>
      <c r="H266" s="28"/>
      <c r="I266" s="28"/>
      <c r="J266" s="30">
        <f>ROUND(F266*G266,3)</f>
        <v>3.99</v>
      </c>
      <c r="K266" s="32">
        <f>SUM(J266:J266)</f>
        <v>3.99</v>
      </c>
      <c r="L266" s="22"/>
      <c r="M266" s="22"/>
    </row>
    <row r="267" spans="1:13" ht="33.950000000000003" customHeight="1" x14ac:dyDescent="0.2">
      <c r="A267" s="10" t="s">
        <v>264</v>
      </c>
      <c r="B267" s="5" t="s">
        <v>17</v>
      </c>
      <c r="C267" s="5" t="s">
        <v>67</v>
      </c>
      <c r="D267" s="105" t="s">
        <v>265</v>
      </c>
      <c r="E267" s="105"/>
      <c r="F267" s="105"/>
      <c r="G267" s="105"/>
      <c r="H267" s="105"/>
      <c r="I267" s="105"/>
      <c r="J267" s="105"/>
      <c r="K267" s="20">
        <f>SUM(K269:K269)</f>
        <v>43.97</v>
      </c>
      <c r="L267" s="21"/>
      <c r="M267" s="21">
        <f>ROUND(K267*L267,2)</f>
        <v>0</v>
      </c>
    </row>
    <row r="268" spans="1:13" ht="11.25" customHeight="1" x14ac:dyDescent="0.2">
      <c r="A268" s="22"/>
      <c r="B268" s="22"/>
      <c r="C268" s="22"/>
      <c r="D268" s="22"/>
      <c r="E268" s="23"/>
      <c r="F268" s="24" t="s">
        <v>19</v>
      </c>
      <c r="G268" s="24" t="s">
        <v>20</v>
      </c>
      <c r="H268" s="24" t="s">
        <v>21</v>
      </c>
      <c r="I268" s="24" t="s">
        <v>22</v>
      </c>
      <c r="J268" s="24" t="s">
        <v>23</v>
      </c>
      <c r="K268" s="24" t="s">
        <v>24</v>
      </c>
      <c r="L268" s="22"/>
      <c r="M268" s="22"/>
    </row>
    <row r="269" spans="1:13" ht="11.25" customHeight="1" x14ac:dyDescent="0.2">
      <c r="A269" s="22"/>
      <c r="B269" s="22"/>
      <c r="C269" s="22"/>
      <c r="D269" s="114" t="s">
        <v>110</v>
      </c>
      <c r="E269" s="114"/>
      <c r="F269" s="27">
        <v>1</v>
      </c>
      <c r="G269" s="28">
        <v>43.97</v>
      </c>
      <c r="H269" s="28"/>
      <c r="I269" s="28"/>
      <c r="J269" s="30">
        <f>ROUND(F269*G269,3)</f>
        <v>43.97</v>
      </c>
      <c r="K269" s="32">
        <f>SUM(J269:J269)</f>
        <v>43.97</v>
      </c>
      <c r="L269" s="22"/>
      <c r="M269" s="22"/>
    </row>
    <row r="270" spans="1:13" ht="33.950000000000003" customHeight="1" x14ac:dyDescent="0.2">
      <c r="A270" s="10" t="s">
        <v>266</v>
      </c>
      <c r="B270" s="5" t="s">
        <v>17</v>
      </c>
      <c r="C270" s="5" t="s">
        <v>67</v>
      </c>
      <c r="D270" s="105" t="s">
        <v>267</v>
      </c>
      <c r="E270" s="105"/>
      <c r="F270" s="105"/>
      <c r="G270" s="105"/>
      <c r="H270" s="105"/>
      <c r="I270" s="105"/>
      <c r="J270" s="105"/>
      <c r="K270" s="20">
        <f>SUM(K272:K272)</f>
        <v>2.5</v>
      </c>
      <c r="L270" s="21"/>
      <c r="M270" s="21">
        <f>ROUND(K270*L270,2)</f>
        <v>0</v>
      </c>
    </row>
    <row r="271" spans="1:13" ht="11.25" customHeight="1" x14ac:dyDescent="0.2">
      <c r="A271" s="22"/>
      <c r="B271" s="22"/>
      <c r="C271" s="22"/>
      <c r="D271" s="22"/>
      <c r="E271" s="23"/>
      <c r="F271" s="24" t="s">
        <v>19</v>
      </c>
      <c r="G271" s="24" t="s">
        <v>20</v>
      </c>
      <c r="H271" s="24" t="s">
        <v>21</v>
      </c>
      <c r="I271" s="24" t="s">
        <v>22</v>
      </c>
      <c r="J271" s="24" t="s">
        <v>23</v>
      </c>
      <c r="K271" s="24" t="s">
        <v>24</v>
      </c>
      <c r="L271" s="22"/>
      <c r="M271" s="22"/>
    </row>
    <row r="272" spans="1:13" ht="11.25" customHeight="1" x14ac:dyDescent="0.2">
      <c r="A272" s="22"/>
      <c r="B272" s="22"/>
      <c r="C272" s="22"/>
      <c r="D272" s="114" t="s">
        <v>110</v>
      </c>
      <c r="E272" s="114"/>
      <c r="F272" s="27">
        <v>1</v>
      </c>
      <c r="G272" s="28">
        <v>2.5</v>
      </c>
      <c r="H272" s="28"/>
      <c r="I272" s="28"/>
      <c r="J272" s="30">
        <f>ROUND(F272*G272,3)</f>
        <v>2.5</v>
      </c>
      <c r="K272" s="32">
        <f>SUM(J272:J272)</f>
        <v>2.5</v>
      </c>
      <c r="L272" s="22"/>
      <c r="M272" s="22"/>
    </row>
    <row r="273" spans="1:13" ht="22.5" customHeight="1" x14ac:dyDescent="0.2">
      <c r="A273" s="10" t="s">
        <v>268</v>
      </c>
      <c r="B273" s="5" t="s">
        <v>17</v>
      </c>
      <c r="C273" s="5" t="s">
        <v>67</v>
      </c>
      <c r="D273" s="105" t="s">
        <v>269</v>
      </c>
      <c r="E273" s="105"/>
      <c r="F273" s="105"/>
      <c r="G273" s="105"/>
      <c r="H273" s="105"/>
      <c r="I273" s="105"/>
      <c r="J273" s="105"/>
      <c r="K273" s="20">
        <f>SUM(K275:K275)</f>
        <v>96.68</v>
      </c>
      <c r="L273" s="21"/>
      <c r="M273" s="21">
        <f>ROUND(K273*L273,2)</f>
        <v>0</v>
      </c>
    </row>
    <row r="274" spans="1:13" ht="11.25" customHeight="1" x14ac:dyDescent="0.2">
      <c r="A274" s="22"/>
      <c r="B274" s="22"/>
      <c r="C274" s="22"/>
      <c r="D274" s="22"/>
      <c r="E274" s="23"/>
      <c r="F274" s="24" t="s">
        <v>19</v>
      </c>
      <c r="G274" s="24" t="s">
        <v>20</v>
      </c>
      <c r="H274" s="24" t="s">
        <v>21</v>
      </c>
      <c r="I274" s="24" t="s">
        <v>22</v>
      </c>
      <c r="J274" s="24" t="s">
        <v>23</v>
      </c>
      <c r="K274" s="24" t="s">
        <v>24</v>
      </c>
      <c r="L274" s="22"/>
      <c r="M274" s="22"/>
    </row>
    <row r="275" spans="1:13" ht="11.25" customHeight="1" x14ac:dyDescent="0.2">
      <c r="A275" s="22"/>
      <c r="B275" s="22"/>
      <c r="C275" s="22"/>
      <c r="D275" s="114" t="s">
        <v>110</v>
      </c>
      <c r="E275" s="114"/>
      <c r="F275" s="27">
        <v>1</v>
      </c>
      <c r="G275" s="28">
        <v>96.68</v>
      </c>
      <c r="H275" s="28"/>
      <c r="I275" s="28"/>
      <c r="J275" s="30">
        <f>ROUND(F275*G275,3)</f>
        <v>96.68</v>
      </c>
      <c r="K275" s="32">
        <f>SUM(J275:J275)</f>
        <v>96.68</v>
      </c>
      <c r="L275" s="22"/>
      <c r="M275" s="22"/>
    </row>
    <row r="276" spans="1:13" ht="22.5" customHeight="1" x14ac:dyDescent="0.2">
      <c r="A276" s="10" t="s">
        <v>270</v>
      </c>
      <c r="B276" s="5" t="s">
        <v>17</v>
      </c>
      <c r="C276" s="5" t="s">
        <v>67</v>
      </c>
      <c r="D276" s="105" t="s">
        <v>271</v>
      </c>
      <c r="E276" s="105"/>
      <c r="F276" s="105"/>
      <c r="G276" s="105"/>
      <c r="H276" s="105"/>
      <c r="I276" s="105"/>
      <c r="J276" s="105"/>
      <c r="K276" s="20">
        <f>SUM(K278:K278)</f>
        <v>18.420000000000002</v>
      </c>
      <c r="L276" s="21"/>
      <c r="M276" s="21">
        <f>ROUND(K276*L276,2)</f>
        <v>0</v>
      </c>
    </row>
    <row r="277" spans="1:13" ht="11.25" customHeight="1" x14ac:dyDescent="0.2">
      <c r="A277" s="22"/>
      <c r="B277" s="22"/>
      <c r="C277" s="22"/>
      <c r="D277" s="22"/>
      <c r="E277" s="23"/>
      <c r="F277" s="24" t="s">
        <v>19</v>
      </c>
      <c r="G277" s="24" t="s">
        <v>20</v>
      </c>
      <c r="H277" s="24" t="s">
        <v>21</v>
      </c>
      <c r="I277" s="24" t="s">
        <v>22</v>
      </c>
      <c r="J277" s="24" t="s">
        <v>23</v>
      </c>
      <c r="K277" s="24" t="s">
        <v>24</v>
      </c>
      <c r="L277" s="22"/>
      <c r="M277" s="22"/>
    </row>
    <row r="278" spans="1:13" ht="11.25" customHeight="1" x14ac:dyDescent="0.2">
      <c r="A278" s="22"/>
      <c r="B278" s="22"/>
      <c r="C278" s="22"/>
      <c r="D278" s="114" t="s">
        <v>110</v>
      </c>
      <c r="E278" s="114"/>
      <c r="F278" s="27">
        <v>1</v>
      </c>
      <c r="G278" s="28">
        <v>18.420000000000002</v>
      </c>
      <c r="H278" s="28"/>
      <c r="I278" s="28"/>
      <c r="J278" s="30">
        <f>ROUND(F278*G278,3)</f>
        <v>18.420000000000002</v>
      </c>
      <c r="K278" s="32">
        <f>SUM(J278:J278)</f>
        <v>18.420000000000002</v>
      </c>
      <c r="L278" s="22"/>
      <c r="M278" s="22"/>
    </row>
    <row r="279" spans="1:13" ht="33.950000000000003" customHeight="1" x14ac:dyDescent="0.2">
      <c r="A279" s="10" t="s">
        <v>272</v>
      </c>
      <c r="B279" s="5" t="s">
        <v>17</v>
      </c>
      <c r="C279" s="5" t="s">
        <v>67</v>
      </c>
      <c r="D279" s="105" t="s">
        <v>273</v>
      </c>
      <c r="E279" s="105"/>
      <c r="F279" s="105"/>
      <c r="G279" s="105"/>
      <c r="H279" s="105"/>
      <c r="I279" s="105"/>
      <c r="J279" s="105"/>
      <c r="K279" s="20">
        <f>SUM(K281:K281)</f>
        <v>36.299999999999997</v>
      </c>
      <c r="L279" s="21"/>
      <c r="M279" s="21">
        <f>ROUND(K279*L279,2)</f>
        <v>0</v>
      </c>
    </row>
    <row r="280" spans="1:13" ht="11.25" customHeight="1" x14ac:dyDescent="0.2">
      <c r="A280" s="22"/>
      <c r="B280" s="22"/>
      <c r="C280" s="22"/>
      <c r="D280" s="22"/>
      <c r="E280" s="23"/>
      <c r="F280" s="24" t="s">
        <v>19</v>
      </c>
      <c r="G280" s="24" t="s">
        <v>20</v>
      </c>
      <c r="H280" s="24" t="s">
        <v>21</v>
      </c>
      <c r="I280" s="24" t="s">
        <v>22</v>
      </c>
      <c r="J280" s="24" t="s">
        <v>23</v>
      </c>
      <c r="K280" s="24" t="s">
        <v>24</v>
      </c>
      <c r="L280" s="22"/>
      <c r="M280" s="22"/>
    </row>
    <row r="281" spans="1:13" ht="11.25" customHeight="1" x14ac:dyDescent="0.2">
      <c r="A281" s="22"/>
      <c r="B281" s="22"/>
      <c r="C281" s="22"/>
      <c r="D281" s="114" t="s">
        <v>110</v>
      </c>
      <c r="E281" s="114"/>
      <c r="F281" s="27">
        <v>1</v>
      </c>
      <c r="G281" s="28">
        <v>36.299999999999997</v>
      </c>
      <c r="H281" s="28"/>
      <c r="I281" s="28"/>
      <c r="J281" s="30">
        <f>ROUND(F281*G281,3)</f>
        <v>36.299999999999997</v>
      </c>
      <c r="K281" s="32">
        <f>SUM(J281:J281)</f>
        <v>36.299999999999997</v>
      </c>
      <c r="L281" s="22"/>
      <c r="M281" s="22"/>
    </row>
    <row r="282" spans="1:13" ht="33.950000000000003" customHeight="1" x14ac:dyDescent="0.2">
      <c r="A282" s="10" t="s">
        <v>274</v>
      </c>
      <c r="B282" s="5" t="s">
        <v>17</v>
      </c>
      <c r="C282" s="5" t="s">
        <v>67</v>
      </c>
      <c r="D282" s="105" t="s">
        <v>275</v>
      </c>
      <c r="E282" s="105"/>
      <c r="F282" s="105"/>
      <c r="G282" s="105"/>
      <c r="H282" s="105"/>
      <c r="I282" s="105"/>
      <c r="J282" s="105"/>
      <c r="K282" s="20">
        <f>SUM(K284:K284)</f>
        <v>11.88</v>
      </c>
      <c r="L282" s="21"/>
      <c r="M282" s="21">
        <f>ROUND(K282*L282,2)</f>
        <v>0</v>
      </c>
    </row>
    <row r="283" spans="1:13" ht="11.25" customHeight="1" x14ac:dyDescent="0.2">
      <c r="A283" s="22"/>
      <c r="B283" s="22"/>
      <c r="C283" s="22"/>
      <c r="D283" s="22"/>
      <c r="E283" s="23"/>
      <c r="F283" s="24" t="s">
        <v>19</v>
      </c>
      <c r="G283" s="24" t="s">
        <v>20</v>
      </c>
      <c r="H283" s="24" t="s">
        <v>21</v>
      </c>
      <c r="I283" s="24" t="s">
        <v>22</v>
      </c>
      <c r="J283" s="24" t="s">
        <v>23</v>
      </c>
      <c r="K283" s="24" t="s">
        <v>24</v>
      </c>
      <c r="L283" s="22"/>
      <c r="M283" s="22"/>
    </row>
    <row r="284" spans="1:13" ht="11.25" customHeight="1" x14ac:dyDescent="0.2">
      <c r="A284" s="22"/>
      <c r="B284" s="22"/>
      <c r="C284" s="22"/>
      <c r="D284" s="114" t="s">
        <v>114</v>
      </c>
      <c r="E284" s="114"/>
      <c r="F284" s="27">
        <v>1</v>
      </c>
      <c r="G284" s="28">
        <v>11.88</v>
      </c>
      <c r="H284" s="28"/>
      <c r="I284" s="28"/>
      <c r="J284" s="30">
        <f>ROUND(F284*G284,3)</f>
        <v>11.88</v>
      </c>
      <c r="K284" s="32">
        <f>SUM(J284:J284)</f>
        <v>11.88</v>
      </c>
      <c r="L284" s="22"/>
      <c r="M284" s="22"/>
    </row>
    <row r="285" spans="1:13" ht="33.950000000000003" customHeight="1" x14ac:dyDescent="0.2">
      <c r="A285" s="10" t="s">
        <v>276</v>
      </c>
      <c r="B285" s="5" t="s">
        <v>17</v>
      </c>
      <c r="C285" s="5" t="s">
        <v>67</v>
      </c>
      <c r="D285" s="105" t="s">
        <v>277</v>
      </c>
      <c r="E285" s="105"/>
      <c r="F285" s="105"/>
      <c r="G285" s="105"/>
      <c r="H285" s="105"/>
      <c r="I285" s="105"/>
      <c r="J285" s="105"/>
      <c r="K285" s="20">
        <f>SUM(K287:K287)</f>
        <v>5.0999999999999996</v>
      </c>
      <c r="L285" s="21"/>
      <c r="M285" s="21">
        <f>ROUND(K285*L285,2)</f>
        <v>0</v>
      </c>
    </row>
    <row r="286" spans="1:13" ht="11.25" customHeight="1" x14ac:dyDescent="0.2">
      <c r="A286" s="22"/>
      <c r="B286" s="22"/>
      <c r="C286" s="22"/>
      <c r="D286" s="22"/>
      <c r="E286" s="23"/>
      <c r="F286" s="24" t="s">
        <v>19</v>
      </c>
      <c r="G286" s="24" t="s">
        <v>20</v>
      </c>
      <c r="H286" s="24" t="s">
        <v>21</v>
      </c>
      <c r="I286" s="24" t="s">
        <v>22</v>
      </c>
      <c r="J286" s="24" t="s">
        <v>23</v>
      </c>
      <c r="K286" s="24" t="s">
        <v>24</v>
      </c>
      <c r="L286" s="22"/>
      <c r="M286" s="22"/>
    </row>
    <row r="287" spans="1:13" ht="11.25" customHeight="1" x14ac:dyDescent="0.2">
      <c r="A287" s="22"/>
      <c r="B287" s="22"/>
      <c r="C287" s="22"/>
      <c r="D287" s="114" t="s">
        <v>108</v>
      </c>
      <c r="E287" s="114"/>
      <c r="F287" s="27">
        <v>1</v>
      </c>
      <c r="G287" s="28">
        <v>5.0999999999999996</v>
      </c>
      <c r="H287" s="28"/>
      <c r="I287" s="28"/>
      <c r="J287" s="30">
        <f>ROUND(F287*G287,3)</f>
        <v>5.0999999999999996</v>
      </c>
      <c r="K287" s="32">
        <f>SUM(J287:J287)</f>
        <v>5.0999999999999996</v>
      </c>
      <c r="L287" s="22"/>
      <c r="M287" s="22"/>
    </row>
    <row r="288" spans="1:13" ht="33.950000000000003" customHeight="1" x14ac:dyDescent="0.2">
      <c r="A288" s="10" t="s">
        <v>278</v>
      </c>
      <c r="B288" s="5" t="s">
        <v>17</v>
      </c>
      <c r="C288" s="5" t="s">
        <v>67</v>
      </c>
      <c r="D288" s="105" t="s">
        <v>279</v>
      </c>
      <c r="E288" s="105"/>
      <c r="F288" s="105"/>
      <c r="G288" s="105"/>
      <c r="H288" s="105"/>
      <c r="I288" s="105"/>
      <c r="J288" s="105"/>
      <c r="K288" s="20">
        <f>SUM(K290:K290)</f>
        <v>12.76</v>
      </c>
      <c r="L288" s="21"/>
      <c r="M288" s="21">
        <f>ROUND(K288*L288,2)</f>
        <v>0</v>
      </c>
    </row>
    <row r="289" spans="1:13" ht="11.25" customHeight="1" x14ac:dyDescent="0.2">
      <c r="A289" s="22"/>
      <c r="B289" s="22"/>
      <c r="C289" s="22"/>
      <c r="D289" s="22"/>
      <c r="E289" s="23"/>
      <c r="F289" s="24" t="s">
        <v>19</v>
      </c>
      <c r="G289" s="24" t="s">
        <v>20</v>
      </c>
      <c r="H289" s="24" t="s">
        <v>21</v>
      </c>
      <c r="I289" s="24" t="s">
        <v>22</v>
      </c>
      <c r="J289" s="24" t="s">
        <v>23</v>
      </c>
      <c r="K289" s="24" t="s">
        <v>24</v>
      </c>
      <c r="L289" s="22"/>
      <c r="M289" s="22"/>
    </row>
    <row r="290" spans="1:13" ht="11.25" customHeight="1" x14ac:dyDescent="0.2">
      <c r="A290" s="22"/>
      <c r="B290" s="22"/>
      <c r="C290" s="22"/>
      <c r="D290" s="114" t="s">
        <v>110</v>
      </c>
      <c r="E290" s="114"/>
      <c r="F290" s="27">
        <v>1</v>
      </c>
      <c r="G290" s="28">
        <v>12.76</v>
      </c>
      <c r="H290" s="28"/>
      <c r="I290" s="28"/>
      <c r="J290" s="30">
        <f>ROUND(F290*G290,3)</f>
        <v>12.76</v>
      </c>
      <c r="K290" s="32">
        <f>SUM(J290:J290)</f>
        <v>12.76</v>
      </c>
      <c r="L290" s="22"/>
      <c r="M290" s="22"/>
    </row>
    <row r="291" spans="1:13" ht="33.950000000000003" customHeight="1" x14ac:dyDescent="0.2">
      <c r="A291" s="10" t="s">
        <v>280</v>
      </c>
      <c r="B291" s="5" t="s">
        <v>17</v>
      </c>
      <c r="C291" s="5" t="s">
        <v>67</v>
      </c>
      <c r="D291" s="105" t="s">
        <v>281</v>
      </c>
      <c r="E291" s="105"/>
      <c r="F291" s="105"/>
      <c r="G291" s="105"/>
      <c r="H291" s="105"/>
      <c r="I291" s="105"/>
      <c r="J291" s="105"/>
      <c r="K291" s="20">
        <f>SUM(K293:K293)</f>
        <v>162.69999999999999</v>
      </c>
      <c r="L291" s="21"/>
      <c r="M291" s="21">
        <f>ROUND(K291*L291,2)</f>
        <v>0</v>
      </c>
    </row>
    <row r="292" spans="1:13" ht="11.25" customHeight="1" x14ac:dyDescent="0.2">
      <c r="A292" s="22"/>
      <c r="B292" s="22"/>
      <c r="C292" s="22"/>
      <c r="D292" s="22"/>
      <c r="E292" s="23"/>
      <c r="F292" s="24" t="s">
        <v>19</v>
      </c>
      <c r="G292" s="24" t="s">
        <v>20</v>
      </c>
      <c r="H292" s="24" t="s">
        <v>21</v>
      </c>
      <c r="I292" s="24" t="s">
        <v>22</v>
      </c>
      <c r="J292" s="24" t="s">
        <v>23</v>
      </c>
      <c r="K292" s="24" t="s">
        <v>24</v>
      </c>
      <c r="L292" s="22"/>
      <c r="M292" s="22"/>
    </row>
    <row r="293" spans="1:13" ht="11.25" customHeight="1" x14ac:dyDescent="0.2">
      <c r="A293" s="22"/>
      <c r="B293" s="22"/>
      <c r="C293" s="22"/>
      <c r="D293" s="114" t="s">
        <v>110</v>
      </c>
      <c r="E293" s="114"/>
      <c r="F293" s="27">
        <v>1</v>
      </c>
      <c r="G293" s="28">
        <v>162.69999999999999</v>
      </c>
      <c r="H293" s="28"/>
      <c r="I293" s="28"/>
      <c r="J293" s="30">
        <f>ROUND(F293*G293,3)</f>
        <v>162.69999999999999</v>
      </c>
      <c r="K293" s="32">
        <f>SUM(J293:J293)</f>
        <v>162.69999999999999</v>
      </c>
      <c r="L293" s="22"/>
      <c r="M293" s="22"/>
    </row>
    <row r="294" spans="1:13" ht="33.950000000000003" customHeight="1" x14ac:dyDescent="0.2">
      <c r="A294" s="10" t="s">
        <v>282</v>
      </c>
      <c r="B294" s="5" t="s">
        <v>17</v>
      </c>
      <c r="C294" s="5" t="s">
        <v>67</v>
      </c>
      <c r="D294" s="105" t="s">
        <v>283</v>
      </c>
      <c r="E294" s="105"/>
      <c r="F294" s="105"/>
      <c r="G294" s="105"/>
      <c r="H294" s="105"/>
      <c r="I294" s="105"/>
      <c r="J294" s="105"/>
      <c r="K294" s="20">
        <f>SUM(K296:K296)</f>
        <v>25.86</v>
      </c>
      <c r="L294" s="21"/>
      <c r="M294" s="21">
        <f>ROUND(K294*L294,2)</f>
        <v>0</v>
      </c>
    </row>
    <row r="295" spans="1:13" ht="11.25" customHeight="1" x14ac:dyDescent="0.2">
      <c r="A295" s="22"/>
      <c r="B295" s="22"/>
      <c r="C295" s="22"/>
      <c r="D295" s="22"/>
      <c r="E295" s="23"/>
      <c r="F295" s="24" t="s">
        <v>19</v>
      </c>
      <c r="G295" s="24" t="s">
        <v>20</v>
      </c>
      <c r="H295" s="24" t="s">
        <v>21</v>
      </c>
      <c r="I295" s="24" t="s">
        <v>22</v>
      </c>
      <c r="J295" s="24" t="s">
        <v>23</v>
      </c>
      <c r="K295" s="24" t="s">
        <v>24</v>
      </c>
      <c r="L295" s="22"/>
      <c r="M295" s="22"/>
    </row>
    <row r="296" spans="1:13" ht="11.25" customHeight="1" x14ac:dyDescent="0.2">
      <c r="A296" s="22"/>
      <c r="B296" s="22"/>
      <c r="C296" s="22"/>
      <c r="D296" s="114" t="s">
        <v>110</v>
      </c>
      <c r="E296" s="114"/>
      <c r="F296" s="27">
        <v>1</v>
      </c>
      <c r="G296" s="28">
        <v>25.86</v>
      </c>
      <c r="H296" s="28"/>
      <c r="I296" s="28"/>
      <c r="J296" s="30">
        <f>ROUND(F296*G296,3)</f>
        <v>25.86</v>
      </c>
      <c r="K296" s="32">
        <f>SUM(J296:J296)</f>
        <v>25.86</v>
      </c>
      <c r="L296" s="22"/>
      <c r="M296" s="22"/>
    </row>
    <row r="297" spans="1:13" ht="11.25" customHeight="1" x14ac:dyDescent="0.2">
      <c r="A297" s="10" t="s">
        <v>115</v>
      </c>
      <c r="B297" s="5" t="s">
        <v>17</v>
      </c>
      <c r="C297" s="5" t="s">
        <v>5</v>
      </c>
      <c r="D297" s="105" t="s">
        <v>116</v>
      </c>
      <c r="E297" s="105"/>
      <c r="F297" s="105"/>
      <c r="G297" s="105"/>
      <c r="H297" s="105"/>
      <c r="I297" s="105"/>
      <c r="J297" s="105"/>
      <c r="K297" s="20">
        <f>SUM(K299:K299)</f>
        <v>1</v>
      </c>
      <c r="L297" s="21"/>
      <c r="M297" s="21">
        <f>ROUND(K297*L297,2)</f>
        <v>0</v>
      </c>
    </row>
    <row r="298" spans="1:13" ht="11.25" customHeight="1" x14ac:dyDescent="0.2">
      <c r="A298" s="22"/>
      <c r="B298" s="22"/>
      <c r="C298" s="22"/>
      <c r="D298" s="22"/>
      <c r="E298" s="23"/>
      <c r="F298" s="24" t="s">
        <v>19</v>
      </c>
      <c r="G298" s="24" t="s">
        <v>20</v>
      </c>
      <c r="H298" s="24" t="s">
        <v>21</v>
      </c>
      <c r="I298" s="24" t="s">
        <v>22</v>
      </c>
      <c r="J298" s="24" t="s">
        <v>23</v>
      </c>
      <c r="K298" s="24" t="s">
        <v>24</v>
      </c>
      <c r="L298" s="22"/>
      <c r="M298" s="22"/>
    </row>
    <row r="299" spans="1:13" ht="11.25" customHeight="1" x14ac:dyDescent="0.2">
      <c r="A299" s="22"/>
      <c r="B299" s="22"/>
      <c r="C299" s="22"/>
      <c r="D299" s="114" t="s">
        <v>117</v>
      </c>
      <c r="E299" s="114"/>
      <c r="F299" s="27">
        <v>1</v>
      </c>
      <c r="G299" s="28"/>
      <c r="H299" s="28"/>
      <c r="I299" s="28"/>
      <c r="J299" s="30">
        <f>ROUND(F299,3)</f>
        <v>1</v>
      </c>
      <c r="K299" s="32">
        <f>SUM(J299:J299)</f>
        <v>1</v>
      </c>
      <c r="L299" s="22"/>
      <c r="M299" s="22"/>
    </row>
    <row r="300" spans="1:13" ht="22.5" customHeight="1" x14ac:dyDescent="0.2">
      <c r="A300" s="10" t="s">
        <v>118</v>
      </c>
      <c r="B300" s="5" t="s">
        <v>17</v>
      </c>
      <c r="C300" s="5" t="s">
        <v>5</v>
      </c>
      <c r="D300" s="105" t="s">
        <v>284</v>
      </c>
      <c r="E300" s="105"/>
      <c r="F300" s="105"/>
      <c r="G300" s="105"/>
      <c r="H300" s="105"/>
      <c r="I300" s="105"/>
      <c r="J300" s="105"/>
      <c r="K300" s="20">
        <f>SUM(K302:K302)</f>
        <v>1</v>
      </c>
      <c r="L300" s="21"/>
      <c r="M300" s="21">
        <f>ROUND(K300*L300,2)</f>
        <v>0</v>
      </c>
    </row>
    <row r="301" spans="1:13" ht="11.25" customHeight="1" x14ac:dyDescent="0.2">
      <c r="A301" s="22"/>
      <c r="B301" s="22"/>
      <c r="C301" s="22"/>
      <c r="D301" s="22"/>
      <c r="E301" s="23"/>
      <c r="F301" s="24" t="s">
        <v>19</v>
      </c>
      <c r="G301" s="24" t="s">
        <v>20</v>
      </c>
      <c r="H301" s="24" t="s">
        <v>21</v>
      </c>
      <c r="I301" s="24" t="s">
        <v>22</v>
      </c>
      <c r="J301" s="24" t="s">
        <v>23</v>
      </c>
      <c r="K301" s="24" t="s">
        <v>24</v>
      </c>
      <c r="L301" s="22"/>
      <c r="M301" s="22"/>
    </row>
    <row r="302" spans="1:13" ht="11.25" customHeight="1" x14ac:dyDescent="0.2">
      <c r="A302" s="22"/>
      <c r="B302" s="22"/>
      <c r="C302" s="22"/>
      <c r="D302" s="114" t="s">
        <v>117</v>
      </c>
      <c r="E302" s="114"/>
      <c r="F302" s="27">
        <v>1</v>
      </c>
      <c r="G302" s="28"/>
      <c r="H302" s="28"/>
      <c r="I302" s="28"/>
      <c r="J302" s="30">
        <f>ROUND(F302,3)</f>
        <v>1</v>
      </c>
      <c r="K302" s="32">
        <f>SUM(J302:J302)</f>
        <v>1</v>
      </c>
      <c r="L302" s="22"/>
      <c r="M302" s="22"/>
    </row>
    <row r="303" spans="1:13" ht="11.25" customHeight="1" x14ac:dyDescent="0.2">
      <c r="A303" s="34"/>
      <c r="B303" s="34"/>
      <c r="C303" s="34"/>
      <c r="D303" s="35" t="s">
        <v>252</v>
      </c>
      <c r="E303" s="36"/>
      <c r="F303" s="36"/>
      <c r="G303" s="36"/>
      <c r="H303" s="36"/>
      <c r="I303" s="36"/>
      <c r="J303" s="36"/>
      <c r="K303" s="36"/>
      <c r="L303" s="37"/>
      <c r="M303" s="37">
        <f>ROUND(L303,2)</f>
        <v>0</v>
      </c>
    </row>
    <row r="304" spans="1:13" ht="11.25" customHeight="1" x14ac:dyDescent="0.2">
      <c r="A304" s="38" t="s">
        <v>285</v>
      </c>
      <c r="B304" s="38" t="s">
        <v>11</v>
      </c>
      <c r="C304" s="39"/>
      <c r="D304" s="112" t="s">
        <v>136</v>
      </c>
      <c r="E304" s="112"/>
      <c r="F304" s="112"/>
      <c r="G304" s="112"/>
      <c r="H304" s="112"/>
      <c r="I304" s="112"/>
      <c r="J304" s="112"/>
      <c r="K304" s="39"/>
      <c r="L304" s="40"/>
      <c r="M304" s="40">
        <f>ROUND(L304,2)</f>
        <v>0</v>
      </c>
    </row>
    <row r="305" spans="1:13" ht="45.2" customHeight="1" x14ac:dyDescent="0.2">
      <c r="A305" s="10" t="s">
        <v>138</v>
      </c>
      <c r="B305" s="5" t="s">
        <v>17</v>
      </c>
      <c r="C305" s="5" t="s">
        <v>67</v>
      </c>
      <c r="D305" s="105" t="s">
        <v>286</v>
      </c>
      <c r="E305" s="105"/>
      <c r="F305" s="105"/>
      <c r="G305" s="105"/>
      <c r="H305" s="105"/>
      <c r="I305" s="105"/>
      <c r="J305" s="105"/>
      <c r="K305" s="20">
        <f>SUM(K307:K309)</f>
        <v>22</v>
      </c>
      <c r="L305" s="21"/>
      <c r="M305" s="21">
        <f>ROUND(K305*L305,2)</f>
        <v>0</v>
      </c>
    </row>
    <row r="306" spans="1:13" ht="11.25" customHeight="1" x14ac:dyDescent="0.2">
      <c r="A306" s="22"/>
      <c r="B306" s="22"/>
      <c r="C306" s="22"/>
      <c r="D306" s="22"/>
      <c r="E306" s="23"/>
      <c r="F306" s="24" t="s">
        <v>19</v>
      </c>
      <c r="G306" s="24" t="s">
        <v>20</v>
      </c>
      <c r="H306" s="24" t="s">
        <v>21</v>
      </c>
      <c r="I306" s="24" t="s">
        <v>22</v>
      </c>
      <c r="J306" s="24" t="s">
        <v>23</v>
      </c>
      <c r="K306" s="24" t="s">
        <v>24</v>
      </c>
      <c r="L306" s="22"/>
      <c r="M306" s="22"/>
    </row>
    <row r="307" spans="1:13" ht="11.25" customHeight="1" x14ac:dyDescent="0.2">
      <c r="A307" s="22"/>
      <c r="B307" s="22"/>
      <c r="C307" s="22"/>
      <c r="D307" s="25"/>
      <c r="E307" s="26" t="s">
        <v>139</v>
      </c>
      <c r="F307" s="27">
        <v>1</v>
      </c>
      <c r="G307" s="28">
        <v>8.64</v>
      </c>
      <c r="H307" s="28"/>
      <c r="I307" s="28"/>
      <c r="J307" s="30">
        <f>ROUND(F307*G307,3)</f>
        <v>8.64</v>
      </c>
      <c r="K307" s="33"/>
      <c r="L307" s="22"/>
      <c r="M307" s="22"/>
    </row>
    <row r="308" spans="1:13" ht="11.25" customHeight="1" x14ac:dyDescent="0.2">
      <c r="A308" s="22"/>
      <c r="B308" s="22"/>
      <c r="C308" s="22"/>
      <c r="D308" s="25"/>
      <c r="E308" s="5" t="s">
        <v>287</v>
      </c>
      <c r="F308" s="3">
        <v>1</v>
      </c>
      <c r="G308" s="20"/>
      <c r="H308" s="20"/>
      <c r="I308" s="20"/>
      <c r="J308" s="29">
        <f>ROUND(F308,3)</f>
        <v>1</v>
      </c>
      <c r="K308" s="22"/>
      <c r="L308" s="22"/>
      <c r="M308" s="22"/>
    </row>
    <row r="309" spans="1:13" ht="11.25" customHeight="1" x14ac:dyDescent="0.2">
      <c r="A309" s="22"/>
      <c r="B309" s="22"/>
      <c r="C309" s="22"/>
      <c r="D309" s="115" t="s">
        <v>140</v>
      </c>
      <c r="E309" s="115"/>
      <c r="F309" s="3">
        <v>1</v>
      </c>
      <c r="G309" s="20">
        <v>12.36</v>
      </c>
      <c r="H309" s="20"/>
      <c r="I309" s="20"/>
      <c r="J309" s="29">
        <f>ROUND(F309*G309,3)</f>
        <v>12.36</v>
      </c>
      <c r="K309" s="31">
        <f>SUM(J307:J309)</f>
        <v>22</v>
      </c>
      <c r="L309" s="22"/>
      <c r="M309" s="22"/>
    </row>
    <row r="310" spans="1:13" ht="22.5" customHeight="1" x14ac:dyDescent="0.2">
      <c r="A310" s="10" t="s">
        <v>141</v>
      </c>
      <c r="B310" s="5" t="s">
        <v>17</v>
      </c>
      <c r="C310" s="5" t="s">
        <v>5</v>
      </c>
      <c r="D310" s="105" t="s">
        <v>288</v>
      </c>
      <c r="E310" s="105"/>
      <c r="F310" s="105"/>
      <c r="G310" s="105"/>
      <c r="H310" s="105"/>
      <c r="I310" s="105"/>
      <c r="J310" s="105"/>
      <c r="K310" s="20">
        <f>SUM(K312:K312)</f>
        <v>1</v>
      </c>
      <c r="L310" s="21"/>
      <c r="M310" s="21">
        <f>ROUND(K310*L310,2)</f>
        <v>0</v>
      </c>
    </row>
    <row r="311" spans="1:13" ht="11.25" customHeight="1" x14ac:dyDescent="0.2">
      <c r="A311" s="22"/>
      <c r="B311" s="22"/>
      <c r="C311" s="22"/>
      <c r="D311" s="22"/>
      <c r="E311" s="23"/>
      <c r="F311" s="24" t="s">
        <v>19</v>
      </c>
      <c r="G311" s="24" t="s">
        <v>20</v>
      </c>
      <c r="H311" s="24" t="s">
        <v>21</v>
      </c>
      <c r="I311" s="24" t="s">
        <v>22</v>
      </c>
      <c r="J311" s="24" t="s">
        <v>23</v>
      </c>
      <c r="K311" s="24" t="s">
        <v>24</v>
      </c>
      <c r="L311" s="22"/>
      <c r="M311" s="22"/>
    </row>
    <row r="312" spans="1:13" ht="11.25" customHeight="1" x14ac:dyDescent="0.2">
      <c r="A312" s="22"/>
      <c r="B312" s="22"/>
      <c r="C312" s="22"/>
      <c r="D312" s="25"/>
      <c r="E312" s="26" t="s">
        <v>54</v>
      </c>
      <c r="F312" s="27">
        <v>1</v>
      </c>
      <c r="G312" s="28"/>
      <c r="H312" s="28"/>
      <c r="I312" s="28"/>
      <c r="J312" s="30">
        <f>ROUND(F312,3)</f>
        <v>1</v>
      </c>
      <c r="K312" s="32">
        <f>SUM(J312:J312)</f>
        <v>1</v>
      </c>
      <c r="L312" s="22"/>
      <c r="M312" s="22"/>
    </row>
    <row r="313" spans="1:13" ht="11.25" customHeight="1" x14ac:dyDescent="0.2">
      <c r="A313" s="10" t="s">
        <v>142</v>
      </c>
      <c r="B313" s="5" t="s">
        <v>17</v>
      </c>
      <c r="C313" s="5" t="s">
        <v>5</v>
      </c>
      <c r="D313" s="105" t="s">
        <v>289</v>
      </c>
      <c r="E313" s="105"/>
      <c r="F313" s="105"/>
      <c r="G313" s="105"/>
      <c r="H313" s="105"/>
      <c r="I313" s="105"/>
      <c r="J313" s="105"/>
      <c r="K313" s="20">
        <f>SUM(K315:K315)</f>
        <v>1</v>
      </c>
      <c r="L313" s="21"/>
      <c r="M313" s="21">
        <f>ROUND(K313*L313,2)</f>
        <v>0</v>
      </c>
    </row>
    <row r="314" spans="1:13" ht="11.25" customHeight="1" x14ac:dyDescent="0.2">
      <c r="A314" s="22"/>
      <c r="B314" s="22"/>
      <c r="C314" s="22"/>
      <c r="D314" s="22"/>
      <c r="E314" s="23"/>
      <c r="F314" s="24" t="s">
        <v>19</v>
      </c>
      <c r="G314" s="24" t="s">
        <v>20</v>
      </c>
      <c r="H314" s="24" t="s">
        <v>21</v>
      </c>
      <c r="I314" s="24" t="s">
        <v>22</v>
      </c>
      <c r="J314" s="24" t="s">
        <v>23</v>
      </c>
      <c r="K314" s="24" t="s">
        <v>24</v>
      </c>
      <c r="L314" s="22"/>
      <c r="M314" s="22"/>
    </row>
    <row r="315" spans="1:13" ht="11.25" customHeight="1" x14ac:dyDescent="0.2">
      <c r="A315" s="22"/>
      <c r="B315" s="22"/>
      <c r="C315" s="22"/>
      <c r="D315" s="25"/>
      <c r="E315" s="26" t="s">
        <v>54</v>
      </c>
      <c r="F315" s="27">
        <v>1</v>
      </c>
      <c r="G315" s="28"/>
      <c r="H315" s="28"/>
      <c r="I315" s="28"/>
      <c r="J315" s="30">
        <f>ROUND(F315,3)</f>
        <v>1</v>
      </c>
      <c r="K315" s="32">
        <f>SUM(J315:J315)</f>
        <v>1</v>
      </c>
      <c r="L315" s="22"/>
      <c r="M315" s="22"/>
    </row>
    <row r="316" spans="1:13" ht="11.25" customHeight="1" x14ac:dyDescent="0.2">
      <c r="A316" s="10" t="s">
        <v>143</v>
      </c>
      <c r="B316" s="5" t="s">
        <v>17</v>
      </c>
      <c r="C316" s="5" t="s">
        <v>5</v>
      </c>
      <c r="D316" s="105" t="s">
        <v>290</v>
      </c>
      <c r="E316" s="105"/>
      <c r="F316" s="105"/>
      <c r="G316" s="105"/>
      <c r="H316" s="105"/>
      <c r="I316" s="105"/>
      <c r="J316" s="105"/>
      <c r="K316" s="20">
        <f>SUM(K318:K318)</f>
        <v>1</v>
      </c>
      <c r="L316" s="21"/>
      <c r="M316" s="21">
        <f>ROUND(K316*L316,2)</f>
        <v>0</v>
      </c>
    </row>
    <row r="317" spans="1:13" ht="11.25" customHeight="1" x14ac:dyDescent="0.2">
      <c r="A317" s="22"/>
      <c r="B317" s="22"/>
      <c r="C317" s="22"/>
      <c r="D317" s="22"/>
      <c r="E317" s="23"/>
      <c r="F317" s="24" t="s">
        <v>19</v>
      </c>
      <c r="G317" s="24" t="s">
        <v>20</v>
      </c>
      <c r="H317" s="24" t="s">
        <v>21</v>
      </c>
      <c r="I317" s="24" t="s">
        <v>22</v>
      </c>
      <c r="J317" s="24" t="s">
        <v>23</v>
      </c>
      <c r="K317" s="24" t="s">
        <v>24</v>
      </c>
      <c r="L317" s="22"/>
      <c r="M317" s="22"/>
    </row>
    <row r="318" spans="1:13" ht="11.25" customHeight="1" x14ac:dyDescent="0.2">
      <c r="A318" s="22"/>
      <c r="B318" s="22"/>
      <c r="C318" s="22"/>
      <c r="D318" s="25"/>
      <c r="E318" s="26" t="s">
        <v>54</v>
      </c>
      <c r="F318" s="27">
        <v>1</v>
      </c>
      <c r="G318" s="28"/>
      <c r="H318" s="28"/>
      <c r="I318" s="28"/>
      <c r="J318" s="30">
        <f>ROUND(F318,3)</f>
        <v>1</v>
      </c>
      <c r="K318" s="32">
        <f>SUM(J318:J318)</f>
        <v>1</v>
      </c>
      <c r="L318" s="22"/>
      <c r="M318" s="22"/>
    </row>
    <row r="319" spans="1:13" ht="22.5" customHeight="1" x14ac:dyDescent="0.2">
      <c r="A319" s="10" t="s">
        <v>144</v>
      </c>
      <c r="B319" s="5" t="s">
        <v>17</v>
      </c>
      <c r="C319" s="5" t="s">
        <v>5</v>
      </c>
      <c r="D319" s="105" t="s">
        <v>145</v>
      </c>
      <c r="E319" s="105"/>
      <c r="F319" s="105"/>
      <c r="G319" s="105"/>
      <c r="H319" s="105"/>
      <c r="I319" s="105"/>
      <c r="J319" s="105"/>
      <c r="K319" s="20">
        <f>SUM(K321:K321)</f>
        <v>1</v>
      </c>
      <c r="L319" s="21"/>
      <c r="M319" s="21">
        <f>ROUND(K319*L319,2)</f>
        <v>0</v>
      </c>
    </row>
    <row r="320" spans="1:13" ht="11.25" customHeight="1" x14ac:dyDescent="0.2">
      <c r="A320" s="22"/>
      <c r="B320" s="22"/>
      <c r="C320" s="22"/>
      <c r="D320" s="22"/>
      <c r="E320" s="23"/>
      <c r="F320" s="24" t="s">
        <v>19</v>
      </c>
      <c r="G320" s="24" t="s">
        <v>20</v>
      </c>
      <c r="H320" s="24" t="s">
        <v>21</v>
      </c>
      <c r="I320" s="24" t="s">
        <v>22</v>
      </c>
      <c r="J320" s="24" t="s">
        <v>23</v>
      </c>
      <c r="K320" s="24" t="s">
        <v>24</v>
      </c>
      <c r="L320" s="22"/>
      <c r="M320" s="22"/>
    </row>
    <row r="321" spans="1:13" ht="11.25" customHeight="1" x14ac:dyDescent="0.2">
      <c r="A321" s="22"/>
      <c r="B321" s="22"/>
      <c r="C321" s="22"/>
      <c r="D321" s="25"/>
      <c r="E321" s="26" t="s">
        <v>137</v>
      </c>
      <c r="F321" s="27">
        <v>1</v>
      </c>
      <c r="G321" s="28"/>
      <c r="H321" s="28"/>
      <c r="I321" s="28"/>
      <c r="J321" s="30">
        <f>ROUND(F321,3)</f>
        <v>1</v>
      </c>
      <c r="K321" s="32">
        <f>SUM(J321:J321)</f>
        <v>1</v>
      </c>
      <c r="L321" s="22"/>
      <c r="M321" s="22"/>
    </row>
    <row r="322" spans="1:13" ht="33.950000000000003" customHeight="1" x14ac:dyDescent="0.2">
      <c r="A322" s="10" t="s">
        <v>146</v>
      </c>
      <c r="B322" s="5" t="s">
        <v>17</v>
      </c>
      <c r="C322" s="5" t="s">
        <v>67</v>
      </c>
      <c r="D322" s="105" t="s">
        <v>147</v>
      </c>
      <c r="E322" s="105"/>
      <c r="F322" s="105"/>
      <c r="G322" s="105"/>
      <c r="H322" s="105"/>
      <c r="I322" s="105"/>
      <c r="J322" s="105"/>
      <c r="K322" s="20">
        <f>SUM(K324:K326)</f>
        <v>20.67</v>
      </c>
      <c r="L322" s="21"/>
      <c r="M322" s="21">
        <f>ROUND(K322*L322,2)</f>
        <v>0</v>
      </c>
    </row>
    <row r="323" spans="1:13" ht="11.25" customHeight="1" x14ac:dyDescent="0.2">
      <c r="A323" s="22"/>
      <c r="B323" s="22"/>
      <c r="C323" s="22"/>
      <c r="D323" s="22"/>
      <c r="E323" s="23"/>
      <c r="F323" s="24" t="s">
        <v>19</v>
      </c>
      <c r="G323" s="24" t="s">
        <v>20</v>
      </c>
      <c r="H323" s="24" t="s">
        <v>21</v>
      </c>
      <c r="I323" s="24" t="s">
        <v>22</v>
      </c>
      <c r="J323" s="24" t="s">
        <v>23</v>
      </c>
      <c r="K323" s="24" t="s">
        <v>24</v>
      </c>
      <c r="L323" s="22"/>
      <c r="M323" s="22"/>
    </row>
    <row r="324" spans="1:13" ht="11.25" customHeight="1" x14ac:dyDescent="0.2">
      <c r="A324" s="22"/>
      <c r="B324" s="22"/>
      <c r="C324" s="22"/>
      <c r="D324" s="25"/>
      <c r="E324" s="26" t="s">
        <v>148</v>
      </c>
      <c r="F324" s="27">
        <v>1</v>
      </c>
      <c r="G324" s="28">
        <v>12.36</v>
      </c>
      <c r="H324" s="28"/>
      <c r="I324" s="28"/>
      <c r="J324" s="30">
        <f>ROUND(F324*G324,3)</f>
        <v>12.36</v>
      </c>
      <c r="K324" s="33"/>
      <c r="L324" s="22"/>
      <c r="M324" s="22"/>
    </row>
    <row r="325" spans="1:13" ht="11.25" customHeight="1" x14ac:dyDescent="0.2">
      <c r="A325" s="22"/>
      <c r="B325" s="22"/>
      <c r="C325" s="22"/>
      <c r="D325" s="25"/>
      <c r="E325" s="5" t="s">
        <v>149</v>
      </c>
      <c r="F325" s="3">
        <v>1</v>
      </c>
      <c r="G325" s="20">
        <v>6.46</v>
      </c>
      <c r="H325" s="20"/>
      <c r="I325" s="20"/>
      <c r="J325" s="29">
        <f>ROUND(F325*G325,3)</f>
        <v>6.46</v>
      </c>
      <c r="K325" s="22"/>
      <c r="L325" s="22"/>
      <c r="M325" s="22"/>
    </row>
    <row r="326" spans="1:13" ht="11.25" customHeight="1" x14ac:dyDescent="0.2">
      <c r="A326" s="22"/>
      <c r="B326" s="22"/>
      <c r="C326" s="22"/>
      <c r="D326" s="25"/>
      <c r="E326" s="5" t="s">
        <v>149</v>
      </c>
      <c r="F326" s="3">
        <v>1</v>
      </c>
      <c r="G326" s="20">
        <v>1.85</v>
      </c>
      <c r="H326" s="20"/>
      <c r="I326" s="20"/>
      <c r="J326" s="29">
        <f>ROUND(F326*G326,3)</f>
        <v>1.85</v>
      </c>
      <c r="K326" s="31">
        <f>SUM(J324:J326)</f>
        <v>20.67</v>
      </c>
      <c r="L326" s="22"/>
      <c r="M326" s="22"/>
    </row>
    <row r="327" spans="1:13" ht="22.5" customHeight="1" x14ac:dyDescent="0.2">
      <c r="A327" s="10" t="s">
        <v>150</v>
      </c>
      <c r="B327" s="5" t="s">
        <v>17</v>
      </c>
      <c r="C327" s="5" t="s">
        <v>5</v>
      </c>
      <c r="D327" s="105" t="s">
        <v>151</v>
      </c>
      <c r="E327" s="105"/>
      <c r="F327" s="105"/>
      <c r="G327" s="105"/>
      <c r="H327" s="105"/>
      <c r="I327" s="105"/>
      <c r="J327" s="105"/>
      <c r="K327" s="20">
        <f>SUM(K329:K329)</f>
        <v>1</v>
      </c>
      <c r="L327" s="21"/>
      <c r="M327" s="21">
        <f>ROUND(K327*L327,2)</f>
        <v>0</v>
      </c>
    </row>
    <row r="328" spans="1:13" ht="11.25" customHeight="1" x14ac:dyDescent="0.2">
      <c r="A328" s="22"/>
      <c r="B328" s="22"/>
      <c r="C328" s="22"/>
      <c r="D328" s="22"/>
      <c r="E328" s="23"/>
      <c r="F328" s="24" t="s">
        <v>19</v>
      </c>
      <c r="G328" s="24" t="s">
        <v>20</v>
      </c>
      <c r="H328" s="24" t="s">
        <v>21</v>
      </c>
      <c r="I328" s="24" t="s">
        <v>22</v>
      </c>
      <c r="J328" s="24" t="s">
        <v>23</v>
      </c>
      <c r="K328" s="24" t="s">
        <v>24</v>
      </c>
      <c r="L328" s="22"/>
      <c r="M328" s="22"/>
    </row>
    <row r="329" spans="1:13" ht="11.25" customHeight="1" x14ac:dyDescent="0.2">
      <c r="A329" s="22"/>
      <c r="B329" s="22"/>
      <c r="C329" s="22"/>
      <c r="D329" s="25"/>
      <c r="E329" s="26" t="s">
        <v>54</v>
      </c>
      <c r="F329" s="27">
        <v>1</v>
      </c>
      <c r="G329" s="28"/>
      <c r="H329" s="28"/>
      <c r="I329" s="28"/>
      <c r="J329" s="30">
        <f>ROUND(F329,3)</f>
        <v>1</v>
      </c>
      <c r="K329" s="32">
        <f>SUM(J329:J329)</f>
        <v>1</v>
      </c>
      <c r="L329" s="22"/>
      <c r="M329" s="22"/>
    </row>
    <row r="330" spans="1:13" ht="11.25" customHeight="1" x14ac:dyDescent="0.2">
      <c r="A330" s="10" t="s">
        <v>152</v>
      </c>
      <c r="B330" s="5" t="s">
        <v>17</v>
      </c>
      <c r="C330" s="5" t="s">
        <v>5</v>
      </c>
      <c r="D330" s="105" t="s">
        <v>291</v>
      </c>
      <c r="E330" s="105"/>
      <c r="F330" s="105"/>
      <c r="G330" s="105"/>
      <c r="H330" s="105"/>
      <c r="I330" s="105"/>
      <c r="J330" s="105"/>
      <c r="K330" s="20">
        <f>SUM(K332:K332)</f>
        <v>1</v>
      </c>
      <c r="L330" s="21"/>
      <c r="M330" s="21">
        <f>ROUND(K330*L330,2)</f>
        <v>0</v>
      </c>
    </row>
    <row r="331" spans="1:13" ht="11.25" customHeight="1" x14ac:dyDescent="0.2">
      <c r="A331" s="22"/>
      <c r="B331" s="22"/>
      <c r="C331" s="22"/>
      <c r="D331" s="22"/>
      <c r="E331" s="23"/>
      <c r="F331" s="24" t="s">
        <v>19</v>
      </c>
      <c r="G331" s="24" t="s">
        <v>20</v>
      </c>
      <c r="H331" s="24" t="s">
        <v>21</v>
      </c>
      <c r="I331" s="24" t="s">
        <v>22</v>
      </c>
      <c r="J331" s="24" t="s">
        <v>23</v>
      </c>
      <c r="K331" s="24" t="s">
        <v>24</v>
      </c>
      <c r="L331" s="22"/>
      <c r="M331" s="22"/>
    </row>
    <row r="332" spans="1:13" ht="11.25" customHeight="1" x14ac:dyDescent="0.2">
      <c r="A332" s="22"/>
      <c r="B332" s="22"/>
      <c r="C332" s="22"/>
      <c r="D332" s="25"/>
      <c r="E332" s="26" t="s">
        <v>54</v>
      </c>
      <c r="F332" s="27">
        <v>1</v>
      </c>
      <c r="G332" s="28"/>
      <c r="H332" s="28"/>
      <c r="I332" s="28"/>
      <c r="J332" s="30">
        <f>ROUND(F332,3)</f>
        <v>1</v>
      </c>
      <c r="K332" s="32">
        <f>SUM(J332:J332)</f>
        <v>1</v>
      </c>
      <c r="L332" s="22"/>
      <c r="M332" s="22"/>
    </row>
    <row r="333" spans="1:13" ht="33.950000000000003" customHeight="1" x14ac:dyDescent="0.2">
      <c r="A333" s="10" t="s">
        <v>153</v>
      </c>
      <c r="B333" s="5" t="s">
        <v>17</v>
      </c>
      <c r="C333" s="5" t="s">
        <v>5</v>
      </c>
      <c r="D333" s="105" t="s">
        <v>292</v>
      </c>
      <c r="E333" s="105"/>
      <c r="F333" s="105"/>
      <c r="G333" s="105"/>
      <c r="H333" s="105"/>
      <c r="I333" s="105"/>
      <c r="J333" s="105"/>
      <c r="K333" s="20">
        <f>SUM(K335:K335)</f>
        <v>1</v>
      </c>
      <c r="L333" s="21"/>
      <c r="M333" s="21">
        <f>ROUND(K333*L333,2)</f>
        <v>0</v>
      </c>
    </row>
    <row r="334" spans="1:13" ht="11.25" customHeight="1" x14ac:dyDescent="0.2">
      <c r="A334" s="22"/>
      <c r="B334" s="22"/>
      <c r="C334" s="22"/>
      <c r="D334" s="22"/>
      <c r="E334" s="23"/>
      <c r="F334" s="24" t="s">
        <v>19</v>
      </c>
      <c r="G334" s="24" t="s">
        <v>20</v>
      </c>
      <c r="H334" s="24" t="s">
        <v>21</v>
      </c>
      <c r="I334" s="24" t="s">
        <v>22</v>
      </c>
      <c r="J334" s="24" t="s">
        <v>23</v>
      </c>
      <c r="K334" s="24" t="s">
        <v>24</v>
      </c>
      <c r="L334" s="22"/>
      <c r="M334" s="22"/>
    </row>
    <row r="335" spans="1:13" ht="11.25" customHeight="1" x14ac:dyDescent="0.2">
      <c r="A335" s="22"/>
      <c r="B335" s="22"/>
      <c r="C335" s="22"/>
      <c r="D335" s="25"/>
      <c r="E335" s="26" t="s">
        <v>137</v>
      </c>
      <c r="F335" s="27">
        <v>1</v>
      </c>
      <c r="G335" s="28"/>
      <c r="H335" s="28"/>
      <c r="I335" s="28"/>
      <c r="J335" s="30">
        <f>ROUND(F335,3)</f>
        <v>1</v>
      </c>
      <c r="K335" s="32">
        <f>SUM(J335:J335)</f>
        <v>1</v>
      </c>
      <c r="L335" s="22"/>
      <c r="M335" s="22"/>
    </row>
    <row r="336" spans="1:13" ht="33.950000000000003" customHeight="1" x14ac:dyDescent="0.2">
      <c r="A336" s="10" t="s">
        <v>154</v>
      </c>
      <c r="B336" s="5" t="s">
        <v>17</v>
      </c>
      <c r="C336" s="5" t="s">
        <v>67</v>
      </c>
      <c r="D336" s="105" t="s">
        <v>293</v>
      </c>
      <c r="E336" s="105"/>
      <c r="F336" s="105"/>
      <c r="G336" s="105"/>
      <c r="H336" s="105"/>
      <c r="I336" s="105"/>
      <c r="J336" s="105"/>
      <c r="K336" s="20">
        <f>SUM(K338:K338)</f>
        <v>6.18</v>
      </c>
      <c r="L336" s="21"/>
      <c r="M336" s="21">
        <f>ROUND(K336*L336,2)</f>
        <v>0</v>
      </c>
    </row>
    <row r="337" spans="1:13" ht="11.25" customHeight="1" x14ac:dyDescent="0.2">
      <c r="A337" s="22"/>
      <c r="B337" s="22"/>
      <c r="C337" s="22"/>
      <c r="D337" s="22"/>
      <c r="E337" s="23"/>
      <c r="F337" s="24" t="s">
        <v>19</v>
      </c>
      <c r="G337" s="24" t="s">
        <v>20</v>
      </c>
      <c r="H337" s="24" t="s">
        <v>21</v>
      </c>
      <c r="I337" s="24" t="s">
        <v>22</v>
      </c>
      <c r="J337" s="24" t="s">
        <v>23</v>
      </c>
      <c r="K337" s="24" t="s">
        <v>24</v>
      </c>
      <c r="L337" s="22"/>
      <c r="M337" s="22"/>
    </row>
    <row r="338" spans="1:13" ht="11.25" customHeight="1" x14ac:dyDescent="0.2">
      <c r="A338" s="22"/>
      <c r="B338" s="22"/>
      <c r="C338" s="22"/>
      <c r="D338" s="25"/>
      <c r="E338" s="26" t="s">
        <v>148</v>
      </c>
      <c r="F338" s="27">
        <v>1</v>
      </c>
      <c r="G338" s="28">
        <v>6.18</v>
      </c>
      <c r="H338" s="28"/>
      <c r="I338" s="28"/>
      <c r="J338" s="30">
        <f>ROUND(F338*G338,3)</f>
        <v>6.18</v>
      </c>
      <c r="K338" s="32">
        <f>SUM(J338:J338)</f>
        <v>6.18</v>
      </c>
      <c r="L338" s="22"/>
      <c r="M338" s="22"/>
    </row>
    <row r="339" spans="1:13" ht="22.5" customHeight="1" x14ac:dyDescent="0.2">
      <c r="A339" s="10" t="s">
        <v>155</v>
      </c>
      <c r="B339" s="5" t="s">
        <v>17</v>
      </c>
      <c r="C339" s="5" t="s">
        <v>5</v>
      </c>
      <c r="D339" s="105" t="s">
        <v>156</v>
      </c>
      <c r="E339" s="105"/>
      <c r="F339" s="105"/>
      <c r="G339" s="105"/>
      <c r="H339" s="105"/>
      <c r="I339" s="105"/>
      <c r="J339" s="105"/>
      <c r="K339" s="20">
        <f>SUM(K341:K341)</f>
        <v>1</v>
      </c>
      <c r="L339" s="21"/>
      <c r="M339" s="21">
        <f>ROUND(K339*L339,2)</f>
        <v>0</v>
      </c>
    </row>
    <row r="340" spans="1:13" ht="11.25" customHeight="1" x14ac:dyDescent="0.2">
      <c r="A340" s="22"/>
      <c r="B340" s="22"/>
      <c r="C340" s="22"/>
      <c r="D340" s="22"/>
      <c r="E340" s="23"/>
      <c r="F340" s="24" t="s">
        <v>19</v>
      </c>
      <c r="G340" s="24" t="s">
        <v>20</v>
      </c>
      <c r="H340" s="24" t="s">
        <v>21</v>
      </c>
      <c r="I340" s="24" t="s">
        <v>22</v>
      </c>
      <c r="J340" s="24" t="s">
        <v>23</v>
      </c>
      <c r="K340" s="24" t="s">
        <v>24</v>
      </c>
      <c r="L340" s="22"/>
      <c r="M340" s="22"/>
    </row>
    <row r="341" spans="1:13" ht="11.25" customHeight="1" x14ac:dyDescent="0.2">
      <c r="A341" s="22"/>
      <c r="B341" s="22"/>
      <c r="C341" s="22"/>
      <c r="D341" s="25"/>
      <c r="E341" s="26" t="s">
        <v>137</v>
      </c>
      <c r="F341" s="27">
        <v>1</v>
      </c>
      <c r="G341" s="28"/>
      <c r="H341" s="28"/>
      <c r="I341" s="28"/>
      <c r="J341" s="30">
        <f>ROUND(F341,3)</f>
        <v>1</v>
      </c>
      <c r="K341" s="32">
        <f>SUM(J341:J341)</f>
        <v>1</v>
      </c>
      <c r="L341" s="22"/>
      <c r="M341" s="22"/>
    </row>
    <row r="342" spans="1:13" ht="11.25" customHeight="1" x14ac:dyDescent="0.2">
      <c r="A342" s="10" t="s">
        <v>157</v>
      </c>
      <c r="B342" s="5" t="s">
        <v>17</v>
      </c>
      <c r="C342" s="5" t="s">
        <v>5</v>
      </c>
      <c r="D342" s="105" t="s">
        <v>158</v>
      </c>
      <c r="E342" s="105"/>
      <c r="F342" s="105"/>
      <c r="G342" s="105"/>
      <c r="H342" s="105"/>
      <c r="I342" s="105"/>
      <c r="J342" s="105"/>
      <c r="K342" s="20">
        <f>SUM(K344:K344)</f>
        <v>1</v>
      </c>
      <c r="L342" s="21"/>
      <c r="M342" s="21">
        <f>ROUND(K342*L342,2)</f>
        <v>0</v>
      </c>
    </row>
    <row r="343" spans="1:13" ht="11.25" customHeight="1" x14ac:dyDescent="0.2">
      <c r="A343" s="22"/>
      <c r="B343" s="22"/>
      <c r="C343" s="22"/>
      <c r="D343" s="22"/>
      <c r="E343" s="23"/>
      <c r="F343" s="24" t="s">
        <v>19</v>
      </c>
      <c r="G343" s="24" t="s">
        <v>20</v>
      </c>
      <c r="H343" s="24" t="s">
        <v>21</v>
      </c>
      <c r="I343" s="24" t="s">
        <v>22</v>
      </c>
      <c r="J343" s="24" t="s">
        <v>23</v>
      </c>
      <c r="K343" s="24" t="s">
        <v>24</v>
      </c>
      <c r="L343" s="22"/>
      <c r="M343" s="22"/>
    </row>
    <row r="344" spans="1:13" ht="11.25" customHeight="1" x14ac:dyDescent="0.2">
      <c r="A344" s="22"/>
      <c r="B344" s="22"/>
      <c r="C344" s="22"/>
      <c r="D344" s="25"/>
      <c r="E344" s="26" t="s">
        <v>54</v>
      </c>
      <c r="F344" s="27">
        <v>1</v>
      </c>
      <c r="G344" s="28"/>
      <c r="H344" s="28"/>
      <c r="I344" s="28"/>
      <c r="J344" s="30">
        <f>ROUND(F344,3)</f>
        <v>1</v>
      </c>
      <c r="K344" s="32">
        <f>SUM(J344:J344)</f>
        <v>1</v>
      </c>
      <c r="L344" s="22"/>
      <c r="M344" s="22"/>
    </row>
    <row r="345" spans="1:13" ht="11.25" customHeight="1" x14ac:dyDescent="0.2">
      <c r="A345" s="34"/>
      <c r="B345" s="34"/>
      <c r="C345" s="34"/>
      <c r="D345" s="35" t="s">
        <v>285</v>
      </c>
      <c r="E345" s="36"/>
      <c r="F345" s="36"/>
      <c r="G345" s="36"/>
      <c r="H345" s="36"/>
      <c r="I345" s="36"/>
      <c r="J345" s="36"/>
      <c r="K345" s="36"/>
      <c r="L345" s="37"/>
      <c r="M345" s="37">
        <f>ROUND(L345,2)</f>
        <v>0</v>
      </c>
    </row>
    <row r="346" spans="1:13" ht="11.25" customHeight="1" x14ac:dyDescent="0.2">
      <c r="A346" s="38" t="s">
        <v>294</v>
      </c>
      <c r="B346" s="38" t="s">
        <v>11</v>
      </c>
      <c r="C346" s="39"/>
      <c r="D346" s="112" t="s">
        <v>104</v>
      </c>
      <c r="E346" s="112"/>
      <c r="F346" s="112"/>
      <c r="G346" s="112"/>
      <c r="H346" s="112"/>
      <c r="I346" s="112"/>
      <c r="J346" s="112"/>
      <c r="K346" s="39"/>
      <c r="L346" s="40"/>
      <c r="M346" s="40">
        <f>ROUND(L346,2)</f>
        <v>0</v>
      </c>
    </row>
    <row r="347" spans="1:13" ht="56.45" customHeight="1" x14ac:dyDescent="0.2">
      <c r="A347" s="10" t="s">
        <v>105</v>
      </c>
      <c r="B347" s="5" t="s">
        <v>17</v>
      </c>
      <c r="C347" s="5" t="s">
        <v>67</v>
      </c>
      <c r="D347" s="105" t="s">
        <v>295</v>
      </c>
      <c r="E347" s="105"/>
      <c r="F347" s="105"/>
      <c r="G347" s="105"/>
      <c r="H347" s="105"/>
      <c r="I347" s="105"/>
      <c r="J347" s="105"/>
      <c r="K347" s="20">
        <f>SUM(K349:K354)</f>
        <v>19.22</v>
      </c>
      <c r="L347" s="21"/>
      <c r="M347" s="21">
        <f>ROUND(K347*L347,2)</f>
        <v>0</v>
      </c>
    </row>
    <row r="348" spans="1:13" ht="11.25" customHeight="1" x14ac:dyDescent="0.2">
      <c r="A348" s="22"/>
      <c r="B348" s="22"/>
      <c r="C348" s="22"/>
      <c r="D348" s="22"/>
      <c r="E348" s="23"/>
      <c r="F348" s="24" t="s">
        <v>19</v>
      </c>
      <c r="G348" s="24" t="s">
        <v>20</v>
      </c>
      <c r="H348" s="24" t="s">
        <v>21</v>
      </c>
      <c r="I348" s="24" t="s">
        <v>22</v>
      </c>
      <c r="J348" s="24" t="s">
        <v>23</v>
      </c>
      <c r="K348" s="24" t="s">
        <v>24</v>
      </c>
      <c r="L348" s="22"/>
      <c r="M348" s="22"/>
    </row>
    <row r="349" spans="1:13" ht="11.25" customHeight="1" x14ac:dyDescent="0.2">
      <c r="A349" s="22"/>
      <c r="B349" s="22"/>
      <c r="C349" s="22"/>
      <c r="D349" s="25"/>
      <c r="E349" s="26" t="s">
        <v>296</v>
      </c>
      <c r="F349" s="27">
        <v>1</v>
      </c>
      <c r="G349" s="28">
        <v>7.66</v>
      </c>
      <c r="H349" s="28"/>
      <c r="I349" s="28"/>
      <c r="J349" s="30">
        <f t="shared" ref="J349:J354" si="2">ROUND(F349*G349,3)</f>
        <v>7.66</v>
      </c>
      <c r="K349" s="33"/>
      <c r="L349" s="22"/>
      <c r="M349" s="22"/>
    </row>
    <row r="350" spans="1:13" ht="11.25" customHeight="1" x14ac:dyDescent="0.2">
      <c r="A350" s="22"/>
      <c r="B350" s="22"/>
      <c r="C350" s="22"/>
      <c r="D350" s="25"/>
      <c r="E350" s="5" t="s">
        <v>297</v>
      </c>
      <c r="F350" s="3">
        <v>1</v>
      </c>
      <c r="G350" s="20">
        <v>1.97</v>
      </c>
      <c r="H350" s="20"/>
      <c r="I350" s="20"/>
      <c r="J350" s="29">
        <f t="shared" si="2"/>
        <v>1.97</v>
      </c>
      <c r="K350" s="22"/>
      <c r="L350" s="22"/>
      <c r="M350" s="22"/>
    </row>
    <row r="351" spans="1:13" ht="11.25" customHeight="1" x14ac:dyDescent="0.2">
      <c r="A351" s="22"/>
      <c r="B351" s="22"/>
      <c r="C351" s="22"/>
      <c r="D351" s="25"/>
      <c r="E351" s="5" t="s">
        <v>298</v>
      </c>
      <c r="F351" s="3">
        <v>1</v>
      </c>
      <c r="G351" s="20">
        <v>2.7</v>
      </c>
      <c r="H351" s="20"/>
      <c r="I351" s="20"/>
      <c r="J351" s="29">
        <f t="shared" si="2"/>
        <v>2.7</v>
      </c>
      <c r="K351" s="22"/>
      <c r="L351" s="22"/>
      <c r="M351" s="22"/>
    </row>
    <row r="352" spans="1:13" ht="11.25" customHeight="1" x14ac:dyDescent="0.2">
      <c r="A352" s="22"/>
      <c r="B352" s="22"/>
      <c r="C352" s="22"/>
      <c r="D352" s="25"/>
      <c r="E352" s="5" t="s">
        <v>299</v>
      </c>
      <c r="F352" s="3">
        <v>1</v>
      </c>
      <c r="G352" s="20">
        <v>2.7</v>
      </c>
      <c r="H352" s="20"/>
      <c r="I352" s="20"/>
      <c r="J352" s="29">
        <f t="shared" si="2"/>
        <v>2.7</v>
      </c>
      <c r="K352" s="22"/>
      <c r="L352" s="22"/>
      <c r="M352" s="22"/>
    </row>
    <row r="353" spans="1:13" ht="11.25" customHeight="1" x14ac:dyDescent="0.2">
      <c r="A353" s="22"/>
      <c r="B353" s="22"/>
      <c r="C353" s="22"/>
      <c r="D353" s="25"/>
      <c r="E353" s="5" t="s">
        <v>300</v>
      </c>
      <c r="F353" s="3">
        <v>1</v>
      </c>
      <c r="G353" s="20">
        <v>2.7</v>
      </c>
      <c r="H353" s="20"/>
      <c r="I353" s="20"/>
      <c r="J353" s="29">
        <f t="shared" si="2"/>
        <v>2.7</v>
      </c>
      <c r="K353" s="22"/>
      <c r="L353" s="22"/>
      <c r="M353" s="22"/>
    </row>
    <row r="354" spans="1:13" ht="11.25" customHeight="1" x14ac:dyDescent="0.2">
      <c r="A354" s="22"/>
      <c r="B354" s="22"/>
      <c r="C354" s="22"/>
      <c r="D354" s="25"/>
      <c r="E354" s="5" t="s">
        <v>301</v>
      </c>
      <c r="F354" s="3">
        <v>1</v>
      </c>
      <c r="G354" s="20">
        <v>1.49</v>
      </c>
      <c r="H354" s="20"/>
      <c r="I354" s="20"/>
      <c r="J354" s="29">
        <f t="shared" si="2"/>
        <v>1.49</v>
      </c>
      <c r="K354" s="31">
        <f>SUM(J349:J354)</f>
        <v>19.22</v>
      </c>
      <c r="L354" s="22"/>
      <c r="M354" s="22"/>
    </row>
    <row r="355" spans="1:13" ht="170.1" customHeight="1" x14ac:dyDescent="0.2">
      <c r="A355" s="10" t="s">
        <v>302</v>
      </c>
      <c r="B355" s="5" t="s">
        <v>17</v>
      </c>
      <c r="C355" s="5" t="s">
        <v>5</v>
      </c>
      <c r="D355" s="105" t="s">
        <v>303</v>
      </c>
      <c r="E355" s="105"/>
      <c r="F355" s="105"/>
      <c r="G355" s="105"/>
      <c r="H355" s="105"/>
      <c r="I355" s="105"/>
      <c r="J355" s="105"/>
      <c r="K355" s="20">
        <f>SUM(K357:K357)</f>
        <v>1</v>
      </c>
      <c r="L355" s="21"/>
      <c r="M355" s="21">
        <f>ROUND(K355*L355,2)</f>
        <v>0</v>
      </c>
    </row>
    <row r="356" spans="1:13" ht="11.25" customHeight="1" x14ac:dyDescent="0.2">
      <c r="A356" s="22"/>
      <c r="B356" s="22"/>
      <c r="C356" s="22"/>
      <c r="D356" s="22"/>
      <c r="E356" s="23"/>
      <c r="F356" s="24" t="s">
        <v>19</v>
      </c>
      <c r="G356" s="24" t="s">
        <v>20</v>
      </c>
      <c r="H356" s="24" t="s">
        <v>21</v>
      </c>
      <c r="I356" s="24" t="s">
        <v>22</v>
      </c>
      <c r="J356" s="24" t="s">
        <v>23</v>
      </c>
      <c r="K356" s="24" t="s">
        <v>24</v>
      </c>
      <c r="L356" s="22"/>
      <c r="M356" s="22"/>
    </row>
    <row r="357" spans="1:13" ht="11.25" customHeight="1" x14ac:dyDescent="0.2">
      <c r="A357" s="22"/>
      <c r="B357" s="22"/>
      <c r="C357" s="22"/>
      <c r="D357" s="25"/>
      <c r="E357" s="26" t="s">
        <v>304</v>
      </c>
      <c r="F357" s="27">
        <v>1</v>
      </c>
      <c r="G357" s="28"/>
      <c r="H357" s="28"/>
      <c r="I357" s="28"/>
      <c r="J357" s="30">
        <f>ROUND(F357,3)</f>
        <v>1</v>
      </c>
      <c r="K357" s="32">
        <f>SUM(J357:J357)</f>
        <v>1</v>
      </c>
      <c r="L357" s="22"/>
      <c r="M357" s="22"/>
    </row>
    <row r="358" spans="1:13" ht="11.25" customHeight="1" x14ac:dyDescent="0.2">
      <c r="A358" s="34"/>
      <c r="B358" s="34"/>
      <c r="C358" s="34"/>
      <c r="D358" s="35" t="s">
        <v>294</v>
      </c>
      <c r="E358" s="36"/>
      <c r="F358" s="36"/>
      <c r="G358" s="36"/>
      <c r="H358" s="36"/>
      <c r="I358" s="36"/>
      <c r="J358" s="36"/>
      <c r="K358" s="36"/>
      <c r="L358" s="37"/>
      <c r="M358" s="37">
        <f>ROUND(L358,2)</f>
        <v>0</v>
      </c>
    </row>
    <row r="359" spans="1:13" ht="11.25" customHeight="1" x14ac:dyDescent="0.2">
      <c r="A359" s="38" t="s">
        <v>305</v>
      </c>
      <c r="B359" s="38" t="s">
        <v>11</v>
      </c>
      <c r="C359" s="39"/>
      <c r="D359" s="112" t="s">
        <v>306</v>
      </c>
      <c r="E359" s="112"/>
      <c r="F359" s="112"/>
      <c r="G359" s="112"/>
      <c r="H359" s="112"/>
      <c r="I359" s="112"/>
      <c r="J359" s="112"/>
      <c r="K359" s="39"/>
      <c r="L359" s="40"/>
      <c r="M359" s="40">
        <f>ROUND(L359,2)</f>
        <v>0</v>
      </c>
    </row>
    <row r="360" spans="1:13" ht="33.950000000000003" customHeight="1" x14ac:dyDescent="0.2">
      <c r="A360" s="10" t="s">
        <v>307</v>
      </c>
      <c r="B360" s="5" t="s">
        <v>17</v>
      </c>
      <c r="C360" s="5" t="s">
        <v>5</v>
      </c>
      <c r="D360" s="105" t="s">
        <v>308</v>
      </c>
      <c r="E360" s="105"/>
      <c r="F360" s="105"/>
      <c r="G360" s="105"/>
      <c r="H360" s="105"/>
      <c r="I360" s="105"/>
      <c r="J360" s="105"/>
      <c r="K360" s="20">
        <f>ROUND(1,2)</f>
        <v>1</v>
      </c>
      <c r="L360" s="21"/>
      <c r="M360" s="21">
        <f>ROUND(K360*L360,2)</f>
        <v>0</v>
      </c>
    </row>
    <row r="361" spans="1:13" ht="11.25" customHeight="1" x14ac:dyDescent="0.2">
      <c r="A361" s="10" t="s">
        <v>309</v>
      </c>
      <c r="B361" s="5" t="s">
        <v>17</v>
      </c>
      <c r="C361" s="5" t="s">
        <v>5</v>
      </c>
      <c r="D361" s="105" t="s">
        <v>310</v>
      </c>
      <c r="E361" s="105"/>
      <c r="F361" s="105"/>
      <c r="G361" s="105"/>
      <c r="H361" s="105"/>
      <c r="I361" s="105"/>
      <c r="J361" s="105"/>
      <c r="K361" s="20">
        <f>ROUND(1,2)</f>
        <v>1</v>
      </c>
      <c r="L361" s="21"/>
      <c r="M361" s="21">
        <f>ROUND(K361*L361,2)</f>
        <v>0</v>
      </c>
    </row>
    <row r="362" spans="1:13" ht="22.5" customHeight="1" x14ac:dyDescent="0.2">
      <c r="A362" s="10" t="s">
        <v>311</v>
      </c>
      <c r="B362" s="5" t="s">
        <v>17</v>
      </c>
      <c r="C362" s="5" t="s">
        <v>67</v>
      </c>
      <c r="D362" s="105" t="s">
        <v>312</v>
      </c>
      <c r="E362" s="105"/>
      <c r="F362" s="105"/>
      <c r="G362" s="105"/>
      <c r="H362" s="105"/>
      <c r="I362" s="105"/>
      <c r="J362" s="105"/>
      <c r="K362" s="20">
        <f>ROUND(3,2)</f>
        <v>3</v>
      </c>
      <c r="L362" s="21"/>
      <c r="M362" s="21">
        <f>ROUND(K362*L362,2)</f>
        <v>0</v>
      </c>
    </row>
    <row r="363" spans="1:13" ht="11.25" customHeight="1" x14ac:dyDescent="0.2">
      <c r="A363" s="34"/>
      <c r="B363" s="34"/>
      <c r="C363" s="34"/>
      <c r="D363" s="35" t="s">
        <v>305</v>
      </c>
      <c r="E363" s="36"/>
      <c r="F363" s="36"/>
      <c r="G363" s="36"/>
      <c r="H363" s="36"/>
      <c r="I363" s="36"/>
      <c r="J363" s="36"/>
      <c r="K363" s="36"/>
      <c r="L363" s="37"/>
      <c r="M363" s="37">
        <f>ROUND(L363,2)</f>
        <v>0</v>
      </c>
    </row>
    <row r="364" spans="1:13" ht="11.25" customHeight="1" x14ac:dyDescent="0.2">
      <c r="A364" s="38" t="s">
        <v>313</v>
      </c>
      <c r="B364" s="38" t="s">
        <v>11</v>
      </c>
      <c r="C364" s="39"/>
      <c r="D364" s="112" t="s">
        <v>314</v>
      </c>
      <c r="E364" s="112"/>
      <c r="F364" s="112"/>
      <c r="G364" s="112"/>
      <c r="H364" s="112"/>
      <c r="I364" s="112"/>
      <c r="J364" s="112"/>
      <c r="K364" s="39"/>
      <c r="L364" s="40"/>
      <c r="M364" s="40">
        <f>ROUND(L364,2)</f>
        <v>0</v>
      </c>
    </row>
    <row r="365" spans="1:13" ht="45.2" customHeight="1" x14ac:dyDescent="0.2">
      <c r="A365" s="10" t="s">
        <v>119</v>
      </c>
      <c r="B365" s="5" t="s">
        <v>17</v>
      </c>
      <c r="C365" s="5" t="s">
        <v>240</v>
      </c>
      <c r="D365" s="105" t="s">
        <v>315</v>
      </c>
      <c r="E365" s="105"/>
      <c r="F365" s="105"/>
      <c r="G365" s="105"/>
      <c r="H365" s="105"/>
      <c r="I365" s="105"/>
      <c r="J365" s="105"/>
      <c r="K365" s="20">
        <f>SUM(K367:K367)</f>
        <v>1</v>
      </c>
      <c r="L365" s="21"/>
      <c r="M365" s="21">
        <f>ROUND(K365*L365,2)</f>
        <v>0</v>
      </c>
    </row>
    <row r="366" spans="1:13" ht="11.25" customHeight="1" x14ac:dyDescent="0.2">
      <c r="A366" s="22"/>
      <c r="B366" s="22"/>
      <c r="C366" s="22"/>
      <c r="D366" s="22"/>
      <c r="E366" s="23"/>
      <c r="F366" s="24" t="s">
        <v>19</v>
      </c>
      <c r="G366" s="24" t="s">
        <v>20</v>
      </c>
      <c r="H366" s="24" t="s">
        <v>21</v>
      </c>
      <c r="I366" s="24" t="s">
        <v>22</v>
      </c>
      <c r="J366" s="24" t="s">
        <v>23</v>
      </c>
      <c r="K366" s="24" t="s">
        <v>24</v>
      </c>
      <c r="L366" s="22"/>
      <c r="M366" s="22"/>
    </row>
    <row r="367" spans="1:13" ht="11.25" customHeight="1" x14ac:dyDescent="0.2">
      <c r="A367" s="22"/>
      <c r="B367" s="22"/>
      <c r="C367" s="22"/>
      <c r="D367" s="25"/>
      <c r="E367" s="26" t="s">
        <v>316</v>
      </c>
      <c r="F367" s="27">
        <v>1</v>
      </c>
      <c r="G367" s="28"/>
      <c r="H367" s="28"/>
      <c r="I367" s="28"/>
      <c r="J367" s="30">
        <f>ROUND(F367,3)</f>
        <v>1</v>
      </c>
      <c r="K367" s="32">
        <f>SUM(J367:J367)</f>
        <v>1</v>
      </c>
      <c r="L367" s="22"/>
      <c r="M367" s="22"/>
    </row>
    <row r="368" spans="1:13" ht="33.950000000000003" customHeight="1" x14ac:dyDescent="0.2">
      <c r="A368" s="10" t="s">
        <v>123</v>
      </c>
      <c r="B368" s="5" t="s">
        <v>17</v>
      </c>
      <c r="C368" s="5" t="s">
        <v>67</v>
      </c>
      <c r="D368" s="105" t="s">
        <v>317</v>
      </c>
      <c r="E368" s="105"/>
      <c r="F368" s="105"/>
      <c r="G368" s="105"/>
      <c r="H368" s="105"/>
      <c r="I368" s="105"/>
      <c r="J368" s="105"/>
      <c r="K368" s="20">
        <f>SUM(K370:K371)</f>
        <v>13.879999999999999</v>
      </c>
      <c r="L368" s="21"/>
      <c r="M368" s="21">
        <f>ROUND(K368*L368,2)</f>
        <v>0</v>
      </c>
    </row>
    <row r="369" spans="1:13" ht="11.25" customHeight="1" x14ac:dyDescent="0.2">
      <c r="A369" s="22"/>
      <c r="B369" s="22"/>
      <c r="C369" s="22"/>
      <c r="D369" s="22"/>
      <c r="E369" s="23"/>
      <c r="F369" s="24" t="s">
        <v>19</v>
      </c>
      <c r="G369" s="24" t="s">
        <v>20</v>
      </c>
      <c r="H369" s="24" t="s">
        <v>21</v>
      </c>
      <c r="I369" s="24" t="s">
        <v>22</v>
      </c>
      <c r="J369" s="24" t="s">
        <v>23</v>
      </c>
      <c r="K369" s="24" t="s">
        <v>24</v>
      </c>
      <c r="L369" s="22"/>
      <c r="M369" s="22"/>
    </row>
    <row r="370" spans="1:13" ht="11.25" customHeight="1" x14ac:dyDescent="0.2">
      <c r="A370" s="22"/>
      <c r="B370" s="22"/>
      <c r="C370" s="22"/>
      <c r="D370" s="114" t="s">
        <v>318</v>
      </c>
      <c r="E370" s="114"/>
      <c r="F370" s="27">
        <v>1</v>
      </c>
      <c r="G370" s="28">
        <v>6.38</v>
      </c>
      <c r="H370" s="28"/>
      <c r="I370" s="28"/>
      <c r="J370" s="30">
        <f>ROUND(F370*G370,3)</f>
        <v>6.38</v>
      </c>
      <c r="K370" s="33"/>
      <c r="L370" s="22"/>
      <c r="M370" s="22"/>
    </row>
    <row r="371" spans="1:13" ht="11.25" customHeight="1" x14ac:dyDescent="0.2">
      <c r="A371" s="22"/>
      <c r="B371" s="22"/>
      <c r="C371" s="22"/>
      <c r="D371" s="115" t="s">
        <v>319</v>
      </c>
      <c r="E371" s="115"/>
      <c r="F371" s="3">
        <v>1</v>
      </c>
      <c r="G371" s="20">
        <v>7.5</v>
      </c>
      <c r="H371" s="20"/>
      <c r="I371" s="20"/>
      <c r="J371" s="29">
        <f>ROUND(F371*G371,3)</f>
        <v>7.5</v>
      </c>
      <c r="K371" s="31">
        <f>SUM(J370:J371)</f>
        <v>13.879999999999999</v>
      </c>
      <c r="L371" s="22"/>
      <c r="M371" s="22"/>
    </row>
    <row r="372" spans="1:13" ht="33.950000000000003" customHeight="1" x14ac:dyDescent="0.2">
      <c r="A372" s="10" t="s">
        <v>122</v>
      </c>
      <c r="B372" s="5" t="s">
        <v>17</v>
      </c>
      <c r="C372" s="5" t="s">
        <v>67</v>
      </c>
      <c r="D372" s="105" t="s">
        <v>320</v>
      </c>
      <c r="E372" s="105"/>
      <c r="F372" s="105"/>
      <c r="G372" s="105"/>
      <c r="H372" s="105"/>
      <c r="I372" s="105"/>
      <c r="J372" s="105"/>
      <c r="K372" s="20">
        <f>SUM(K374:K375)</f>
        <v>17.39</v>
      </c>
      <c r="L372" s="21"/>
      <c r="M372" s="21">
        <f>ROUND(K372*L372,2)</f>
        <v>0</v>
      </c>
    </row>
    <row r="373" spans="1:13" ht="11.25" customHeight="1" x14ac:dyDescent="0.2">
      <c r="A373" s="22"/>
      <c r="B373" s="22"/>
      <c r="C373" s="22"/>
      <c r="D373" s="22"/>
      <c r="E373" s="23"/>
      <c r="F373" s="24" t="s">
        <v>19</v>
      </c>
      <c r="G373" s="24" t="s">
        <v>20</v>
      </c>
      <c r="H373" s="24" t="s">
        <v>21</v>
      </c>
      <c r="I373" s="24" t="s">
        <v>22</v>
      </c>
      <c r="J373" s="24" t="s">
        <v>23</v>
      </c>
      <c r="K373" s="24" t="s">
        <v>24</v>
      </c>
      <c r="L373" s="22"/>
      <c r="M373" s="22"/>
    </row>
    <row r="374" spans="1:13" ht="11.25" customHeight="1" x14ac:dyDescent="0.2">
      <c r="A374" s="22"/>
      <c r="B374" s="22"/>
      <c r="C374" s="22"/>
      <c r="D374" s="114" t="s">
        <v>318</v>
      </c>
      <c r="E374" s="114"/>
      <c r="F374" s="27">
        <v>1</v>
      </c>
      <c r="G374" s="28">
        <v>8.67</v>
      </c>
      <c r="H374" s="28"/>
      <c r="I374" s="28"/>
      <c r="J374" s="30">
        <f>ROUND(F374*G374,3)</f>
        <v>8.67</v>
      </c>
      <c r="K374" s="33"/>
      <c r="L374" s="22"/>
      <c r="M374" s="22"/>
    </row>
    <row r="375" spans="1:13" ht="11.25" customHeight="1" x14ac:dyDescent="0.2">
      <c r="A375" s="22"/>
      <c r="B375" s="22"/>
      <c r="C375" s="22"/>
      <c r="D375" s="115" t="s">
        <v>319</v>
      </c>
      <c r="E375" s="115"/>
      <c r="F375" s="3">
        <v>1</v>
      </c>
      <c r="G375" s="20">
        <v>8.7200000000000006</v>
      </c>
      <c r="H375" s="20"/>
      <c r="I375" s="20"/>
      <c r="J375" s="29">
        <f>ROUND(F375*G375,3)</f>
        <v>8.7200000000000006</v>
      </c>
      <c r="K375" s="31">
        <f>SUM(J374:J375)</f>
        <v>17.39</v>
      </c>
      <c r="L375" s="22"/>
      <c r="M375" s="22"/>
    </row>
    <row r="376" spans="1:13" ht="11.25" customHeight="1" x14ac:dyDescent="0.2">
      <c r="A376" s="10" t="s">
        <v>121</v>
      </c>
      <c r="B376" s="5" t="s">
        <v>17</v>
      </c>
      <c r="C376" s="5" t="s">
        <v>240</v>
      </c>
      <c r="D376" s="105" t="s">
        <v>321</v>
      </c>
      <c r="E376" s="105"/>
      <c r="F376" s="105"/>
      <c r="G376" s="105"/>
      <c r="H376" s="105"/>
      <c r="I376" s="105"/>
      <c r="J376" s="105"/>
      <c r="K376" s="20">
        <f>SUM(K378:K378)</f>
        <v>2</v>
      </c>
      <c r="L376" s="21"/>
      <c r="M376" s="21">
        <f>ROUND(K376*L376,2)</f>
        <v>0</v>
      </c>
    </row>
    <row r="377" spans="1:13" ht="11.25" customHeight="1" x14ac:dyDescent="0.2">
      <c r="A377" s="22"/>
      <c r="B377" s="22"/>
      <c r="C377" s="22"/>
      <c r="D377" s="22"/>
      <c r="E377" s="23"/>
      <c r="F377" s="24" t="s">
        <v>19</v>
      </c>
      <c r="G377" s="24" t="s">
        <v>20</v>
      </c>
      <c r="H377" s="24" t="s">
        <v>21</v>
      </c>
      <c r="I377" s="24" t="s">
        <v>22</v>
      </c>
      <c r="J377" s="24" t="s">
        <v>23</v>
      </c>
      <c r="K377" s="24" t="s">
        <v>24</v>
      </c>
      <c r="L377" s="22"/>
      <c r="M377" s="22"/>
    </row>
    <row r="378" spans="1:13" ht="11.25" customHeight="1" x14ac:dyDescent="0.2">
      <c r="A378" s="22"/>
      <c r="B378" s="22"/>
      <c r="C378" s="22"/>
      <c r="D378" s="114" t="s">
        <v>322</v>
      </c>
      <c r="E378" s="114"/>
      <c r="F378" s="27">
        <v>1</v>
      </c>
      <c r="G378" s="28">
        <v>2</v>
      </c>
      <c r="H378" s="28"/>
      <c r="I378" s="28"/>
      <c r="J378" s="30">
        <f>ROUND(F378*G378,3)</f>
        <v>2</v>
      </c>
      <c r="K378" s="32">
        <f>SUM(J378:J378)</f>
        <v>2</v>
      </c>
      <c r="L378" s="22"/>
      <c r="M378" s="22"/>
    </row>
    <row r="379" spans="1:13" ht="11.25" customHeight="1" x14ac:dyDescent="0.2">
      <c r="A379" s="10" t="s">
        <v>120</v>
      </c>
      <c r="B379" s="5" t="s">
        <v>17</v>
      </c>
      <c r="C379" s="5" t="s">
        <v>240</v>
      </c>
      <c r="D379" s="105" t="s">
        <v>321</v>
      </c>
      <c r="E379" s="105"/>
      <c r="F379" s="105"/>
      <c r="G379" s="105"/>
      <c r="H379" s="105"/>
      <c r="I379" s="105"/>
      <c r="J379" s="105"/>
      <c r="K379" s="20">
        <f>SUM(K381:K381)</f>
        <v>1</v>
      </c>
      <c r="L379" s="21"/>
      <c r="M379" s="21">
        <f>ROUND(K379*L379,2)</f>
        <v>0</v>
      </c>
    </row>
    <row r="380" spans="1:13" ht="11.25" customHeight="1" x14ac:dyDescent="0.2">
      <c r="A380" s="22"/>
      <c r="B380" s="22"/>
      <c r="C380" s="22"/>
      <c r="D380" s="22"/>
      <c r="E380" s="23"/>
      <c r="F380" s="24" t="s">
        <v>19</v>
      </c>
      <c r="G380" s="24" t="s">
        <v>20</v>
      </c>
      <c r="H380" s="24" t="s">
        <v>21</v>
      </c>
      <c r="I380" s="24" t="s">
        <v>22</v>
      </c>
      <c r="J380" s="24" t="s">
        <v>23</v>
      </c>
      <c r="K380" s="24" t="s">
        <v>24</v>
      </c>
      <c r="L380" s="22"/>
      <c r="M380" s="22"/>
    </row>
    <row r="381" spans="1:13" ht="11.25" customHeight="1" x14ac:dyDescent="0.2">
      <c r="A381" s="22"/>
      <c r="B381" s="22"/>
      <c r="C381" s="22"/>
      <c r="D381" s="25"/>
      <c r="E381" s="26" t="s">
        <v>323</v>
      </c>
      <c r="F381" s="27">
        <v>1</v>
      </c>
      <c r="G381" s="28">
        <v>1</v>
      </c>
      <c r="H381" s="28"/>
      <c r="I381" s="28"/>
      <c r="J381" s="30">
        <f>ROUND(F381*G381,3)</f>
        <v>1</v>
      </c>
      <c r="K381" s="32">
        <f>SUM(J381:J381)</f>
        <v>1</v>
      </c>
      <c r="L381" s="22"/>
      <c r="M381" s="22"/>
    </row>
    <row r="382" spans="1:13" ht="11.25" customHeight="1" x14ac:dyDescent="0.2">
      <c r="A382" s="34"/>
      <c r="B382" s="34"/>
      <c r="C382" s="34"/>
      <c r="D382" s="35" t="s">
        <v>313</v>
      </c>
      <c r="E382" s="36"/>
      <c r="F382" s="36"/>
      <c r="G382" s="36"/>
      <c r="H382" s="36"/>
      <c r="I382" s="36"/>
      <c r="J382" s="36"/>
      <c r="K382" s="36"/>
      <c r="L382" s="37"/>
      <c r="M382" s="37">
        <f>ROUND(L382,2)</f>
        <v>0</v>
      </c>
    </row>
    <row r="383" spans="1:13" ht="11.25" customHeight="1" x14ac:dyDescent="0.2">
      <c r="A383" s="38" t="s">
        <v>324</v>
      </c>
      <c r="B383" s="38" t="s">
        <v>11</v>
      </c>
      <c r="C383" s="39"/>
      <c r="D383" s="112" t="s">
        <v>325</v>
      </c>
      <c r="E383" s="112"/>
      <c r="F383" s="112"/>
      <c r="G383" s="112"/>
      <c r="H383" s="112"/>
      <c r="I383" s="112"/>
      <c r="J383" s="112"/>
      <c r="K383" s="39"/>
      <c r="L383" s="40"/>
      <c r="M383" s="40">
        <f>ROUND(L383,2)</f>
        <v>0</v>
      </c>
    </row>
    <row r="384" spans="1:13" ht="33.950000000000003" customHeight="1" x14ac:dyDescent="0.2">
      <c r="A384" s="10" t="s">
        <v>326</v>
      </c>
      <c r="B384" s="5" t="s">
        <v>17</v>
      </c>
      <c r="C384" s="5" t="s">
        <v>67</v>
      </c>
      <c r="D384" s="105" t="s">
        <v>327</v>
      </c>
      <c r="E384" s="105"/>
      <c r="F384" s="105"/>
      <c r="G384" s="105"/>
      <c r="H384" s="105"/>
      <c r="I384" s="105"/>
      <c r="J384" s="105"/>
      <c r="K384" s="20">
        <f>ROUND(26,2)</f>
        <v>26</v>
      </c>
      <c r="L384" s="21"/>
      <c r="M384" s="21">
        <f>ROUND(K384*L384,2)</f>
        <v>0</v>
      </c>
    </row>
    <row r="385" spans="1:13" ht="11.25" customHeight="1" x14ac:dyDescent="0.2">
      <c r="A385" s="10" t="s">
        <v>134</v>
      </c>
      <c r="B385" s="5" t="s">
        <v>17</v>
      </c>
      <c r="C385" s="5" t="s">
        <v>67</v>
      </c>
      <c r="D385" s="105" t="s">
        <v>328</v>
      </c>
      <c r="E385" s="105"/>
      <c r="F385" s="105"/>
      <c r="G385" s="105"/>
      <c r="H385" s="105"/>
      <c r="I385" s="105"/>
      <c r="J385" s="105"/>
      <c r="K385" s="20">
        <f>ROUND(2.07,2)</f>
        <v>2.0699999999999998</v>
      </c>
      <c r="L385" s="21"/>
      <c r="M385" s="21">
        <f>ROUND(K385*L385,2)</f>
        <v>0</v>
      </c>
    </row>
    <row r="386" spans="1:13" ht="11.25" customHeight="1" x14ac:dyDescent="0.2">
      <c r="A386" s="10" t="s">
        <v>135</v>
      </c>
      <c r="B386" s="5" t="s">
        <v>17</v>
      </c>
      <c r="C386" s="5" t="s">
        <v>67</v>
      </c>
      <c r="D386" s="105" t="s">
        <v>329</v>
      </c>
      <c r="E386" s="105"/>
      <c r="F386" s="105"/>
      <c r="G386" s="105"/>
      <c r="H386" s="105"/>
      <c r="I386" s="105"/>
      <c r="J386" s="105"/>
      <c r="K386" s="20">
        <f>ROUND(1.79,2)</f>
        <v>1.79</v>
      </c>
      <c r="L386" s="21"/>
      <c r="M386" s="21">
        <f>ROUND(K386*L386,2)</f>
        <v>0</v>
      </c>
    </row>
    <row r="387" spans="1:13" ht="11.25" customHeight="1" x14ac:dyDescent="0.2">
      <c r="A387" s="34"/>
      <c r="B387" s="34"/>
      <c r="C387" s="34"/>
      <c r="D387" s="35" t="s">
        <v>324</v>
      </c>
      <c r="E387" s="36"/>
      <c r="F387" s="36"/>
      <c r="G387" s="36"/>
      <c r="H387" s="36"/>
      <c r="I387" s="36"/>
      <c r="J387" s="36"/>
      <c r="K387" s="36"/>
      <c r="L387" s="37"/>
      <c r="M387" s="37">
        <f>ROUND(L387,2)</f>
        <v>0</v>
      </c>
    </row>
    <row r="388" spans="1:13" ht="11.25" customHeight="1" x14ac:dyDescent="0.2">
      <c r="A388" s="50"/>
      <c r="B388" s="50"/>
      <c r="C388" s="50"/>
      <c r="D388" s="54" t="s">
        <v>246</v>
      </c>
      <c r="E388" s="55"/>
      <c r="F388" s="55"/>
      <c r="G388" s="55"/>
      <c r="H388" s="55"/>
      <c r="I388" s="55"/>
      <c r="J388" s="55"/>
      <c r="K388" s="55"/>
      <c r="L388" s="56"/>
      <c r="M388" s="56">
        <f>ROUND(L388,2)</f>
        <v>0</v>
      </c>
    </row>
    <row r="389" spans="1:13" ht="11.25" customHeight="1" x14ac:dyDescent="0.2">
      <c r="A389" s="57" t="s">
        <v>330</v>
      </c>
      <c r="B389" s="57" t="s">
        <v>11</v>
      </c>
      <c r="C389" s="58"/>
      <c r="D389" s="113" t="s">
        <v>331</v>
      </c>
      <c r="E389" s="113"/>
      <c r="F389" s="113"/>
      <c r="G389" s="113"/>
      <c r="H389" s="113"/>
      <c r="I389" s="113"/>
      <c r="J389" s="113"/>
      <c r="K389" s="58"/>
      <c r="L389" s="59"/>
      <c r="M389" s="59">
        <f>ROUND(L389,2)</f>
        <v>0</v>
      </c>
    </row>
    <row r="390" spans="1:13" ht="11.25" customHeight="1" x14ac:dyDescent="0.2">
      <c r="A390" s="17" t="s">
        <v>332</v>
      </c>
      <c r="B390" s="17" t="s">
        <v>11</v>
      </c>
      <c r="C390" s="18"/>
      <c r="D390" s="109" t="s">
        <v>333</v>
      </c>
      <c r="E390" s="109"/>
      <c r="F390" s="109"/>
      <c r="G390" s="109"/>
      <c r="H390" s="109"/>
      <c r="I390" s="109"/>
      <c r="J390" s="109"/>
      <c r="K390" s="18"/>
      <c r="L390" s="19"/>
      <c r="M390" s="19">
        <f>ROUND(L390,2)</f>
        <v>0</v>
      </c>
    </row>
    <row r="391" spans="1:13" ht="45.2" customHeight="1" x14ac:dyDescent="0.2">
      <c r="A391" s="10" t="s">
        <v>126</v>
      </c>
      <c r="B391" s="5" t="s">
        <v>17</v>
      </c>
      <c r="C391" s="5" t="s">
        <v>67</v>
      </c>
      <c r="D391" s="105" t="s">
        <v>334</v>
      </c>
      <c r="E391" s="105"/>
      <c r="F391" s="105"/>
      <c r="G391" s="105"/>
      <c r="H391" s="105"/>
      <c r="I391" s="105"/>
      <c r="J391" s="105"/>
      <c r="K391" s="20">
        <f>SUM(K393:K393)</f>
        <v>1.75</v>
      </c>
      <c r="L391" s="21"/>
      <c r="M391" s="21">
        <f>ROUND(K391*L391,2)</f>
        <v>0</v>
      </c>
    </row>
    <row r="392" spans="1:13" ht="11.25" customHeight="1" x14ac:dyDescent="0.2">
      <c r="A392" s="22"/>
      <c r="B392" s="22"/>
      <c r="C392" s="22"/>
      <c r="D392" s="22"/>
      <c r="E392" s="23"/>
      <c r="F392" s="24" t="s">
        <v>19</v>
      </c>
      <c r="G392" s="24" t="s">
        <v>20</v>
      </c>
      <c r="H392" s="24" t="s">
        <v>21</v>
      </c>
      <c r="I392" s="24" t="s">
        <v>22</v>
      </c>
      <c r="J392" s="24" t="s">
        <v>23</v>
      </c>
      <c r="K392" s="24" t="s">
        <v>24</v>
      </c>
      <c r="L392" s="22"/>
      <c r="M392" s="22"/>
    </row>
    <row r="393" spans="1:13" ht="11.25" customHeight="1" x14ac:dyDescent="0.2">
      <c r="A393" s="22"/>
      <c r="B393" s="22"/>
      <c r="C393" s="22"/>
      <c r="D393" s="114" t="s">
        <v>319</v>
      </c>
      <c r="E393" s="114"/>
      <c r="F393" s="27">
        <v>1</v>
      </c>
      <c r="G393" s="28">
        <v>1.75</v>
      </c>
      <c r="H393" s="28"/>
      <c r="I393" s="28"/>
      <c r="J393" s="30">
        <f>ROUND(F393*G393,3)</f>
        <v>1.75</v>
      </c>
      <c r="K393" s="32">
        <f>SUM(J393:J393)</f>
        <v>1.75</v>
      </c>
      <c r="L393" s="22"/>
      <c r="M393" s="22"/>
    </row>
    <row r="394" spans="1:13" ht="33.950000000000003" customHeight="1" x14ac:dyDescent="0.2">
      <c r="A394" s="10" t="s">
        <v>125</v>
      </c>
      <c r="B394" s="5" t="s">
        <v>17</v>
      </c>
      <c r="C394" s="5" t="s">
        <v>67</v>
      </c>
      <c r="D394" s="105" t="s">
        <v>335</v>
      </c>
      <c r="E394" s="105"/>
      <c r="F394" s="105"/>
      <c r="G394" s="105"/>
      <c r="H394" s="105"/>
      <c r="I394" s="105"/>
      <c r="J394" s="105"/>
      <c r="K394" s="20">
        <f>SUM(K396:K396)</f>
        <v>8.7200000000000006</v>
      </c>
      <c r="L394" s="21"/>
      <c r="M394" s="21">
        <f>ROUND(K394*L394,2)</f>
        <v>0</v>
      </c>
    </row>
    <row r="395" spans="1:13" ht="11.25" customHeight="1" x14ac:dyDescent="0.2">
      <c r="A395" s="22"/>
      <c r="B395" s="22"/>
      <c r="C395" s="22"/>
      <c r="D395" s="22"/>
      <c r="E395" s="23"/>
      <c r="F395" s="24" t="s">
        <v>19</v>
      </c>
      <c r="G395" s="24" t="s">
        <v>20</v>
      </c>
      <c r="H395" s="24" t="s">
        <v>21</v>
      </c>
      <c r="I395" s="24" t="s">
        <v>22</v>
      </c>
      <c r="J395" s="24" t="s">
        <v>23</v>
      </c>
      <c r="K395" s="24" t="s">
        <v>24</v>
      </c>
      <c r="L395" s="22"/>
      <c r="M395" s="22"/>
    </row>
    <row r="396" spans="1:13" ht="11.25" customHeight="1" x14ac:dyDescent="0.2">
      <c r="A396" s="22"/>
      <c r="B396" s="22"/>
      <c r="C396" s="22"/>
      <c r="D396" s="114" t="s">
        <v>319</v>
      </c>
      <c r="E396" s="114"/>
      <c r="F396" s="27">
        <v>1</v>
      </c>
      <c r="G396" s="28">
        <v>8.7200000000000006</v>
      </c>
      <c r="H396" s="28"/>
      <c r="I396" s="28"/>
      <c r="J396" s="30">
        <f>ROUND(F396*G396,3)</f>
        <v>8.7200000000000006</v>
      </c>
      <c r="K396" s="32">
        <f>SUM(J396:J396)</f>
        <v>8.7200000000000006</v>
      </c>
      <c r="L396" s="22"/>
      <c r="M396" s="22"/>
    </row>
    <row r="397" spans="1:13" ht="64.5" customHeight="1" x14ac:dyDescent="0.2">
      <c r="A397" s="10" t="s">
        <v>124</v>
      </c>
      <c r="B397" s="5" t="s">
        <v>17</v>
      </c>
      <c r="C397" s="5" t="s">
        <v>67</v>
      </c>
      <c r="D397" s="105" t="s">
        <v>336</v>
      </c>
      <c r="E397" s="105"/>
      <c r="F397" s="105"/>
      <c r="G397" s="105"/>
      <c r="H397" s="105"/>
      <c r="I397" s="105"/>
      <c r="J397" s="105"/>
      <c r="K397" s="20">
        <f>SUM(K399:K399)</f>
        <v>5.75</v>
      </c>
      <c r="L397" s="21"/>
      <c r="M397" s="21">
        <f>ROUND(K397*L397,2)</f>
        <v>0</v>
      </c>
    </row>
    <row r="398" spans="1:13" ht="11.25" customHeight="1" x14ac:dyDescent="0.2">
      <c r="A398" s="22"/>
      <c r="B398" s="22"/>
      <c r="C398" s="22"/>
      <c r="D398" s="22"/>
      <c r="E398" s="23"/>
      <c r="F398" s="24" t="s">
        <v>19</v>
      </c>
      <c r="G398" s="24" t="s">
        <v>20</v>
      </c>
      <c r="H398" s="24" t="s">
        <v>21</v>
      </c>
      <c r="I398" s="24" t="s">
        <v>22</v>
      </c>
      <c r="J398" s="24" t="s">
        <v>23</v>
      </c>
      <c r="K398" s="24" t="s">
        <v>24</v>
      </c>
      <c r="L398" s="22"/>
      <c r="M398" s="22"/>
    </row>
    <row r="399" spans="1:13" ht="11.25" customHeight="1" x14ac:dyDescent="0.2">
      <c r="A399" s="22"/>
      <c r="B399" s="22"/>
      <c r="C399" s="22"/>
      <c r="D399" s="114" t="s">
        <v>319</v>
      </c>
      <c r="E399" s="114"/>
      <c r="F399" s="27">
        <v>1</v>
      </c>
      <c r="G399" s="28">
        <v>5.75</v>
      </c>
      <c r="H399" s="28"/>
      <c r="I399" s="28"/>
      <c r="J399" s="30">
        <f>ROUND(F399*G399,3)</f>
        <v>5.75</v>
      </c>
      <c r="K399" s="32">
        <f>SUM(J399:J399)</f>
        <v>5.75</v>
      </c>
      <c r="L399" s="22"/>
      <c r="M399" s="22"/>
    </row>
    <row r="400" spans="1:13" ht="11.25" customHeight="1" x14ac:dyDescent="0.2">
      <c r="A400" s="34"/>
      <c r="B400" s="34"/>
      <c r="C400" s="34"/>
      <c r="D400" s="35" t="s">
        <v>332</v>
      </c>
      <c r="E400" s="36"/>
      <c r="F400" s="36"/>
      <c r="G400" s="36"/>
      <c r="H400" s="36"/>
      <c r="I400" s="36"/>
      <c r="J400" s="36"/>
      <c r="K400" s="36"/>
      <c r="L400" s="37"/>
      <c r="M400" s="37">
        <f>ROUND(L400,2)</f>
        <v>0</v>
      </c>
    </row>
    <row r="401" spans="1:13" ht="11.25" customHeight="1" x14ac:dyDescent="0.2">
      <c r="A401" s="50"/>
      <c r="B401" s="50"/>
      <c r="C401" s="50"/>
      <c r="D401" s="54" t="s">
        <v>330</v>
      </c>
      <c r="E401" s="55"/>
      <c r="F401" s="55"/>
      <c r="G401" s="55"/>
      <c r="H401" s="55"/>
      <c r="I401" s="55"/>
      <c r="J401" s="55"/>
      <c r="K401" s="55"/>
      <c r="L401" s="56"/>
      <c r="M401" s="56">
        <f>ROUND(L401,2)</f>
        <v>0</v>
      </c>
    </row>
    <row r="402" spans="1:13" ht="11.25" customHeight="1" x14ac:dyDescent="0.2">
      <c r="A402" s="50"/>
      <c r="B402" s="50"/>
      <c r="C402" s="50"/>
      <c r="D402" s="63" t="s">
        <v>337</v>
      </c>
      <c r="E402" s="64"/>
      <c r="F402" s="64"/>
      <c r="G402" s="64"/>
      <c r="H402" s="64"/>
      <c r="I402" s="64"/>
      <c r="J402" s="64"/>
      <c r="K402" s="64"/>
      <c r="L402" s="65"/>
      <c r="M402" s="65">
        <f>ROUND(L402,2)</f>
        <v>0</v>
      </c>
    </row>
    <row r="403" spans="1:13" ht="21.2" customHeight="1" x14ac:dyDescent="0.2">
      <c r="A403" s="57" t="s">
        <v>159</v>
      </c>
      <c r="B403" s="57" t="s">
        <v>11</v>
      </c>
      <c r="C403" s="58"/>
      <c r="D403" s="113" t="s">
        <v>160</v>
      </c>
      <c r="E403" s="113"/>
      <c r="F403" s="113"/>
      <c r="G403" s="113"/>
      <c r="H403" s="113"/>
      <c r="I403" s="113"/>
      <c r="J403" s="113"/>
      <c r="K403" s="58"/>
      <c r="L403" s="59"/>
      <c r="M403" s="59">
        <f>ROUND(L403,2)</f>
        <v>0</v>
      </c>
    </row>
    <row r="404" spans="1:13" ht="30.4" customHeight="1" x14ac:dyDescent="0.2">
      <c r="A404" s="10" t="s">
        <v>161</v>
      </c>
      <c r="B404" s="5" t="s">
        <v>17</v>
      </c>
      <c r="C404" s="5" t="s">
        <v>5</v>
      </c>
      <c r="D404" s="105" t="s">
        <v>162</v>
      </c>
      <c r="E404" s="105"/>
      <c r="F404" s="105"/>
      <c r="G404" s="105"/>
      <c r="H404" s="105"/>
      <c r="I404" s="105"/>
      <c r="J404" s="105"/>
      <c r="K404" s="20">
        <f>ROUND(1,2)</f>
        <v>1</v>
      </c>
      <c r="L404" s="21"/>
      <c r="M404" s="21">
        <f>ROUND(K404*L404,2)</f>
        <v>0</v>
      </c>
    </row>
    <row r="405" spans="1:13" ht="15.4" customHeight="1" x14ac:dyDescent="0.2">
      <c r="A405" s="34"/>
      <c r="B405" s="34"/>
      <c r="C405" s="34"/>
      <c r="D405" s="60" t="s">
        <v>159</v>
      </c>
      <c r="E405" s="61"/>
      <c r="F405" s="61"/>
      <c r="G405" s="61"/>
      <c r="H405" s="61"/>
      <c r="I405" s="61"/>
      <c r="J405" s="61"/>
      <c r="K405" s="61"/>
      <c r="L405" s="62"/>
      <c r="M405" s="62">
        <f>ROUND(L405,2)</f>
        <v>0</v>
      </c>
    </row>
    <row r="406" spans="1:13" ht="15.4" customHeight="1" x14ac:dyDescent="0.2">
      <c r="A406" s="57" t="s">
        <v>163</v>
      </c>
      <c r="B406" s="57" t="s">
        <v>11</v>
      </c>
      <c r="C406" s="58"/>
      <c r="D406" s="113" t="s">
        <v>164</v>
      </c>
      <c r="E406" s="113"/>
      <c r="F406" s="113"/>
      <c r="G406" s="113"/>
      <c r="H406" s="113"/>
      <c r="I406" s="113"/>
      <c r="J406" s="113"/>
      <c r="K406" s="58"/>
      <c r="L406" s="59"/>
      <c r="M406" s="59">
        <f>ROUND(L406,2)</f>
        <v>0</v>
      </c>
    </row>
    <row r="407" spans="1:13" ht="30.75" customHeight="1" x14ac:dyDescent="0.2">
      <c r="A407" s="10" t="s">
        <v>165</v>
      </c>
      <c r="B407" s="5" t="s">
        <v>17</v>
      </c>
      <c r="C407" s="5" t="s">
        <v>5</v>
      </c>
      <c r="D407" s="105" t="s">
        <v>166</v>
      </c>
      <c r="E407" s="105"/>
      <c r="F407" s="105"/>
      <c r="G407" s="105"/>
      <c r="H407" s="105"/>
      <c r="I407" s="105"/>
      <c r="J407" s="105"/>
      <c r="K407" s="20">
        <f>ROUND(1,2)</f>
        <v>1</v>
      </c>
      <c r="L407" s="21"/>
      <c r="M407" s="21">
        <f>ROUND(K407*L407,2)</f>
        <v>0</v>
      </c>
    </row>
    <row r="408" spans="1:13" ht="24.75" customHeight="1" x14ac:dyDescent="0.2">
      <c r="A408" s="10" t="s">
        <v>167</v>
      </c>
      <c r="B408" s="5" t="s">
        <v>17</v>
      </c>
      <c r="C408" s="5" t="s">
        <v>5</v>
      </c>
      <c r="D408" s="105" t="s">
        <v>168</v>
      </c>
      <c r="E408" s="105"/>
      <c r="F408" s="105"/>
      <c r="G408" s="105"/>
      <c r="H408" s="105"/>
      <c r="I408" s="105"/>
      <c r="J408" s="105"/>
      <c r="K408" s="20">
        <f>ROUND(1,2)</f>
        <v>1</v>
      </c>
      <c r="L408" s="21"/>
      <c r="M408" s="21">
        <f>ROUND(K408*L408,2)</f>
        <v>0</v>
      </c>
    </row>
    <row r="409" spans="1:13" ht="26.25" customHeight="1" x14ac:dyDescent="0.2">
      <c r="A409" s="10" t="s">
        <v>169</v>
      </c>
      <c r="B409" s="5" t="s">
        <v>17</v>
      </c>
      <c r="C409" s="5" t="s">
        <v>5</v>
      </c>
      <c r="D409" s="105" t="s">
        <v>170</v>
      </c>
      <c r="E409" s="105"/>
      <c r="F409" s="105"/>
      <c r="G409" s="105"/>
      <c r="H409" s="105"/>
      <c r="I409" s="105"/>
      <c r="J409" s="105"/>
      <c r="K409" s="20">
        <f>ROUND(1,2)</f>
        <v>1</v>
      </c>
      <c r="L409" s="21"/>
      <c r="M409" s="21">
        <f>ROUND(K409*L409,2)</f>
        <v>0</v>
      </c>
    </row>
    <row r="410" spans="1:13" ht="31.5" customHeight="1" x14ac:dyDescent="0.2">
      <c r="A410" s="10" t="s">
        <v>171</v>
      </c>
      <c r="B410" s="5" t="s">
        <v>17</v>
      </c>
      <c r="C410" s="5" t="s">
        <v>5</v>
      </c>
      <c r="D410" s="105" t="s">
        <v>172</v>
      </c>
      <c r="E410" s="105"/>
      <c r="F410" s="105"/>
      <c r="G410" s="105"/>
      <c r="H410" s="105"/>
      <c r="I410" s="105"/>
      <c r="J410" s="105"/>
      <c r="K410" s="20">
        <f>ROUND(1,2)</f>
        <v>1</v>
      </c>
      <c r="L410" s="21"/>
      <c r="M410" s="21">
        <f>ROUND(K410*L410,2)</f>
        <v>0</v>
      </c>
    </row>
    <row r="411" spans="1:13" x14ac:dyDescent="0.2">
      <c r="A411" s="34"/>
      <c r="B411" s="34"/>
      <c r="C411" s="34"/>
      <c r="D411" s="60" t="s">
        <v>163</v>
      </c>
      <c r="E411" s="61"/>
      <c r="F411" s="61"/>
      <c r="G411" s="61"/>
      <c r="H411" s="61"/>
      <c r="I411" s="61"/>
      <c r="J411" s="61"/>
      <c r="K411" s="61"/>
      <c r="L411" s="62"/>
      <c r="M411" s="62">
        <f>ROUND(L411,2)</f>
        <v>0</v>
      </c>
    </row>
    <row r="412" spans="1:13" x14ac:dyDescent="0.2">
      <c r="A412" s="50"/>
      <c r="B412" s="50"/>
      <c r="C412" s="50"/>
      <c r="D412" s="63" t="s">
        <v>10</v>
      </c>
      <c r="E412" s="64"/>
      <c r="F412" s="64"/>
      <c r="G412" s="64"/>
      <c r="H412" s="64"/>
      <c r="I412" s="64"/>
      <c r="J412" s="64"/>
      <c r="K412" s="64"/>
      <c r="L412" s="65"/>
      <c r="M412" s="65">
        <f>ROUND(L412,2)</f>
        <v>0</v>
      </c>
    </row>
  </sheetData>
  <mergeCells count="180">
    <mergeCell ref="D94:J94"/>
    <mergeCell ref="D97:J97"/>
    <mergeCell ref="D100:J100"/>
    <mergeCell ref="D104:J104"/>
    <mergeCell ref="D159:J159"/>
    <mergeCell ref="D160:J160"/>
    <mergeCell ref="D161:J161"/>
    <mergeCell ref="D162:J162"/>
    <mergeCell ref="D163:J163"/>
    <mergeCell ref="D164:J164"/>
    <mergeCell ref="D109:J109"/>
    <mergeCell ref="D121:J121"/>
    <mergeCell ref="D134:J134"/>
    <mergeCell ref="D112:J112"/>
    <mergeCell ref="D127:J127"/>
    <mergeCell ref="D165:J165"/>
    <mergeCell ref="D166:J166"/>
    <mergeCell ref="D135:J135"/>
    <mergeCell ref="D140:J140"/>
    <mergeCell ref="D143:J143"/>
    <mergeCell ref="D149:J149"/>
    <mergeCell ref="D150:J150"/>
    <mergeCell ref="D153:J153"/>
    <mergeCell ref="D157:J157"/>
    <mergeCell ref="D167:J167"/>
    <mergeCell ref="D168:J168"/>
    <mergeCell ref="D389:J389"/>
    <mergeCell ref="D390:J390"/>
    <mergeCell ref="D391:J391"/>
    <mergeCell ref="D393:E393"/>
    <mergeCell ref="D394:J394"/>
    <mergeCell ref="D396:E396"/>
    <mergeCell ref="D397:J397"/>
    <mergeCell ref="D347:J347"/>
    <mergeCell ref="D355:J355"/>
    <mergeCell ref="D359:J359"/>
    <mergeCell ref="D310:J310"/>
    <mergeCell ref="D313:J313"/>
    <mergeCell ref="D316:J316"/>
    <mergeCell ref="D319:J319"/>
    <mergeCell ref="D322:J322"/>
    <mergeCell ref="D327:J327"/>
    <mergeCell ref="D368:J368"/>
    <mergeCell ref="D370:E370"/>
    <mergeCell ref="D371:E371"/>
    <mergeCell ref="D294:J294"/>
    <mergeCell ref="D296:E296"/>
    <mergeCell ref="D297:J297"/>
    <mergeCell ref="D399:E399"/>
    <mergeCell ref="D224:J224"/>
    <mergeCell ref="D225:J225"/>
    <mergeCell ref="D374:E374"/>
    <mergeCell ref="D375:E375"/>
    <mergeCell ref="D376:J376"/>
    <mergeCell ref="D378:E378"/>
    <mergeCell ref="D379:J379"/>
    <mergeCell ref="D383:J383"/>
    <mergeCell ref="D384:J384"/>
    <mergeCell ref="D385:J385"/>
    <mergeCell ref="D386:J386"/>
    <mergeCell ref="D360:J360"/>
    <mergeCell ref="D361:J361"/>
    <mergeCell ref="D362:J362"/>
    <mergeCell ref="D364:J364"/>
    <mergeCell ref="D365:J365"/>
    <mergeCell ref="D372:J372"/>
    <mergeCell ref="D330:J330"/>
    <mergeCell ref="D333:J333"/>
    <mergeCell ref="D336:J336"/>
    <mergeCell ref="D339:J339"/>
    <mergeCell ref="D342:J342"/>
    <mergeCell ref="D346:J346"/>
    <mergeCell ref="D299:E299"/>
    <mergeCell ref="D300:J300"/>
    <mergeCell ref="D302:E302"/>
    <mergeCell ref="D304:J304"/>
    <mergeCell ref="D305:J305"/>
    <mergeCell ref="D309:E309"/>
    <mergeCell ref="D281:E281"/>
    <mergeCell ref="D282:J282"/>
    <mergeCell ref="D284:E284"/>
    <mergeCell ref="D285:J285"/>
    <mergeCell ref="D287:E287"/>
    <mergeCell ref="D288:J288"/>
    <mergeCell ref="D290:E290"/>
    <mergeCell ref="D291:J291"/>
    <mergeCell ref="D293:E293"/>
    <mergeCell ref="D267:J267"/>
    <mergeCell ref="D269:E269"/>
    <mergeCell ref="D270:J270"/>
    <mergeCell ref="D272:E272"/>
    <mergeCell ref="D273:J273"/>
    <mergeCell ref="D275:E275"/>
    <mergeCell ref="D276:J276"/>
    <mergeCell ref="D278:E278"/>
    <mergeCell ref="D279:J279"/>
    <mergeCell ref="D254:E254"/>
    <mergeCell ref="D255:J255"/>
    <mergeCell ref="D257:E257"/>
    <mergeCell ref="D258:J258"/>
    <mergeCell ref="D260:E260"/>
    <mergeCell ref="D261:J261"/>
    <mergeCell ref="D263:E263"/>
    <mergeCell ref="D264:J264"/>
    <mergeCell ref="D266:E266"/>
    <mergeCell ref="D409:J409"/>
    <mergeCell ref="D410:J410"/>
    <mergeCell ref="D403:J403"/>
    <mergeCell ref="D404:J404"/>
    <mergeCell ref="D406:J406"/>
    <mergeCell ref="D407:J407"/>
    <mergeCell ref="D408:J408"/>
    <mergeCell ref="D222:J222"/>
    <mergeCell ref="D223:J223"/>
    <mergeCell ref="D226:J226"/>
    <mergeCell ref="D229:J229"/>
    <mergeCell ref="D230:J230"/>
    <mergeCell ref="D231:J231"/>
    <mergeCell ref="D236:J236"/>
    <mergeCell ref="D240:J240"/>
    <mergeCell ref="D241:J241"/>
    <mergeCell ref="D242:J242"/>
    <mergeCell ref="D244:J244"/>
    <mergeCell ref="D245:J245"/>
    <mergeCell ref="D246:J246"/>
    <mergeCell ref="D248:E248"/>
    <mergeCell ref="D249:J249"/>
    <mergeCell ref="D251:E251"/>
    <mergeCell ref="D252:J252"/>
    <mergeCell ref="D194:J194"/>
    <mergeCell ref="D221:J221"/>
    <mergeCell ref="D191:J191"/>
    <mergeCell ref="D169:J169"/>
    <mergeCell ref="D172:J172"/>
    <mergeCell ref="D175:J175"/>
    <mergeCell ref="D179:J179"/>
    <mergeCell ref="D182:J182"/>
    <mergeCell ref="D185:J185"/>
    <mergeCell ref="D188:J188"/>
    <mergeCell ref="D198:J198"/>
    <mergeCell ref="D199:J199"/>
    <mergeCell ref="D202:J202"/>
    <mergeCell ref="D206:J206"/>
    <mergeCell ref="D207:J207"/>
    <mergeCell ref="D210:J210"/>
    <mergeCell ref="D213:J213"/>
    <mergeCell ref="D216:J216"/>
    <mergeCell ref="D41:J41"/>
    <mergeCell ref="D45:J45"/>
    <mergeCell ref="D48:J48"/>
    <mergeCell ref="D72:J72"/>
    <mergeCell ref="D73:J73"/>
    <mergeCell ref="D82:J82"/>
    <mergeCell ref="D86:J86"/>
    <mergeCell ref="D87:J87"/>
    <mergeCell ref="D90:J90"/>
    <mergeCell ref="D51:J51"/>
    <mergeCell ref="D54:J54"/>
    <mergeCell ref="D58:J58"/>
    <mergeCell ref="D59:J59"/>
    <mergeCell ref="D62:J62"/>
    <mergeCell ref="D67:J67"/>
    <mergeCell ref="D71:J71"/>
    <mergeCell ref="D79:J79"/>
    <mergeCell ref="D76:J76"/>
    <mergeCell ref="D24:J24"/>
    <mergeCell ref="D28:J28"/>
    <mergeCell ref="D31:J31"/>
    <mergeCell ref="D34:J34"/>
    <mergeCell ref="D37:J37"/>
    <mergeCell ref="B1:M1"/>
    <mergeCell ref="A2:C2"/>
    <mergeCell ref="D4:J4"/>
    <mergeCell ref="D5:J5"/>
    <mergeCell ref="D6:J6"/>
    <mergeCell ref="D13:J13"/>
    <mergeCell ref="D16:J16"/>
    <mergeCell ref="D21:J21"/>
    <mergeCell ref="D10:J10"/>
    <mergeCell ref="D7:J7"/>
  </mergeCells>
  <pageMargins left="0.88582700000000003" right="0.59055100000000005" top="0.88582700000000003" bottom="0.88582700000000003" header="0" footer="0"/>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Gemma</dc:creator>
  <cp:lastModifiedBy>Ajuntament de Barcelona</cp:lastModifiedBy>
  <cp:lastPrinted>2021-10-14T11:19:25Z</cp:lastPrinted>
  <dcterms:created xsi:type="dcterms:W3CDTF">2021-09-30T11:45:33Z</dcterms:created>
  <dcterms:modified xsi:type="dcterms:W3CDTF">2021-10-26T09:29:10Z</dcterms:modified>
</cp:coreProperties>
</file>