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gruptersa.sharepoint.com/gdp/Documents compartits/03_SEMESA/LE2106 - Dipòsit i sala de bombes/02_PLG/02_PLG/04_ANX/"/>
    </mc:Choice>
  </mc:AlternateContent>
  <xr:revisionPtr revIDLastSave="0" documentId="8_{9FFDEB32-8E35-4794-B573-B5504D753521}" xr6:coauthVersionLast="47" xr6:coauthVersionMax="47" xr10:uidLastSave="{00000000-0000-0000-0000-000000000000}"/>
  <bookViews>
    <workbookView xWindow="-108" yWindow="-108" windowWidth="16608" windowHeight="8832" xr2:uid="{BD50BB85-2072-4BE3-8D87-10AB059C8AEF}"/>
  </bookViews>
  <sheets>
    <sheet name="Hoja1"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411" i="1" l="1"/>
  <c r="M412" i="1"/>
  <c r="L414" i="1" s="1"/>
  <c r="K404" i="1"/>
  <c r="M407" i="1"/>
  <c r="M405" i="1"/>
  <c r="L409" i="1" s="1"/>
  <c r="K228" i="1"/>
  <c r="K296" i="1"/>
  <c r="K373" i="1"/>
  <c r="K384" i="1"/>
  <c r="M394" i="1"/>
  <c r="M392" i="1"/>
  <c r="M390" i="1"/>
  <c r="M388" i="1"/>
  <c r="M386" i="1"/>
  <c r="L396" i="1" s="1"/>
  <c r="M382" i="1"/>
  <c r="M380" i="1"/>
  <c r="M378" i="1"/>
  <c r="M376" i="1"/>
  <c r="M374" i="1"/>
  <c r="K348" i="1"/>
  <c r="M369" i="1"/>
  <c r="M367" i="1"/>
  <c r="M365" i="1"/>
  <c r="M363" i="1"/>
  <c r="M361" i="1"/>
  <c r="M359" i="1"/>
  <c r="M357" i="1"/>
  <c r="M355" i="1"/>
  <c r="M353" i="1"/>
  <c r="M351" i="1"/>
  <c r="M349" i="1"/>
  <c r="L371" i="1" s="1"/>
  <c r="K297" i="1"/>
  <c r="M344" i="1"/>
  <c r="M342" i="1"/>
  <c r="M340" i="1"/>
  <c r="M338" i="1"/>
  <c r="M336" i="1"/>
  <c r="M334" i="1"/>
  <c r="M332" i="1"/>
  <c r="M330" i="1"/>
  <c r="M328" i="1"/>
  <c r="M326" i="1"/>
  <c r="M324" i="1"/>
  <c r="M322" i="1"/>
  <c r="M320" i="1"/>
  <c r="M318" i="1"/>
  <c r="M316" i="1"/>
  <c r="M314" i="1"/>
  <c r="M312" i="1"/>
  <c r="M310" i="1"/>
  <c r="M308" i="1"/>
  <c r="M306" i="1"/>
  <c r="M304" i="1"/>
  <c r="M302" i="1"/>
  <c r="M300" i="1"/>
  <c r="M298" i="1"/>
  <c r="L346" i="1" s="1"/>
  <c r="K229" i="1"/>
  <c r="K265" i="1"/>
  <c r="M290" i="1"/>
  <c r="M288" i="1"/>
  <c r="M286" i="1"/>
  <c r="M284" i="1"/>
  <c r="M282" i="1"/>
  <c r="M280" i="1"/>
  <c r="M278" i="1"/>
  <c r="M276" i="1"/>
  <c r="M274" i="1"/>
  <c r="M272" i="1"/>
  <c r="M270" i="1"/>
  <c r="M268" i="1"/>
  <c r="L292" i="1" s="1"/>
  <c r="M266" i="1"/>
  <c r="K230" i="1"/>
  <c r="M261" i="1"/>
  <c r="K231" i="1"/>
  <c r="M257" i="1"/>
  <c r="M255" i="1"/>
  <c r="M253" i="1"/>
  <c r="M251" i="1"/>
  <c r="M249" i="1"/>
  <c r="M247" i="1"/>
  <c r="M245" i="1"/>
  <c r="M243" i="1"/>
  <c r="M241" i="1"/>
  <c r="M239" i="1"/>
  <c r="M237" i="1"/>
  <c r="M235" i="1"/>
  <c r="L259" i="1" s="1"/>
  <c r="M233" i="1"/>
  <c r="K213" i="1"/>
  <c r="M224" i="1"/>
  <c r="M222" i="1"/>
  <c r="M220" i="1"/>
  <c r="M218" i="1"/>
  <c r="M216" i="1"/>
  <c r="M214" i="1"/>
  <c r="L226" i="1" s="1"/>
  <c r="K192" i="1"/>
  <c r="L206" i="1"/>
  <c r="J208" i="1"/>
  <c r="K209" i="1" s="1"/>
  <c r="M204" i="1"/>
  <c r="L197" i="1"/>
  <c r="K197" i="1"/>
  <c r="M202" i="1"/>
  <c r="M197" i="1" s="1"/>
  <c r="K202" i="1"/>
  <c r="M195" i="1"/>
  <c r="M193" i="1"/>
  <c r="K84" i="1"/>
  <c r="K152" i="1"/>
  <c r="L182" i="1"/>
  <c r="K182" i="1"/>
  <c r="M186" i="1"/>
  <c r="M182" i="1" s="1"/>
  <c r="K186" i="1"/>
  <c r="L177" i="1"/>
  <c r="J179" i="1"/>
  <c r="K180" i="1" s="1"/>
  <c r="M175" i="1"/>
  <c r="M174" i="1"/>
  <c r="L168" i="1"/>
  <c r="J171" i="1"/>
  <c r="K172" i="1" s="1"/>
  <c r="J170" i="1"/>
  <c r="L163" i="1"/>
  <c r="J165" i="1"/>
  <c r="K166" i="1" s="1"/>
  <c r="M161" i="1"/>
  <c r="M159" i="1"/>
  <c r="L153" i="1"/>
  <c r="J156" i="1"/>
  <c r="J155" i="1"/>
  <c r="K157" i="1" s="1"/>
  <c r="K134" i="1"/>
  <c r="L145" i="1"/>
  <c r="K145" i="1"/>
  <c r="M148" i="1"/>
  <c r="M145" i="1" s="1"/>
  <c r="K148" i="1"/>
  <c r="M143" i="1"/>
  <c r="M141" i="1"/>
  <c r="M139" i="1"/>
  <c r="M137" i="1"/>
  <c r="M135" i="1"/>
  <c r="K85" i="1"/>
  <c r="L127" i="1"/>
  <c r="J129" i="1"/>
  <c r="K130" i="1" s="1"/>
  <c r="M125" i="1"/>
  <c r="L120" i="1"/>
  <c r="K123" i="1"/>
  <c r="K120" i="1" s="1"/>
  <c r="J122" i="1"/>
  <c r="M118" i="1"/>
  <c r="M116" i="1"/>
  <c r="L110" i="1"/>
  <c r="K114" i="1"/>
  <c r="M114" i="1" s="1"/>
  <c r="M110" i="1" s="1"/>
  <c r="J113" i="1"/>
  <c r="J112" i="1"/>
  <c r="L102" i="1"/>
  <c r="K108" i="1"/>
  <c r="K102" i="1" s="1"/>
  <c r="L96" i="1"/>
  <c r="K100" i="1"/>
  <c r="M100" i="1" s="1"/>
  <c r="M96" i="1" s="1"/>
  <c r="J99" i="1"/>
  <c r="J98" i="1"/>
  <c r="L91" i="1"/>
  <c r="J93" i="1"/>
  <c r="K94" i="1" s="1"/>
  <c r="L86" i="1"/>
  <c r="J88" i="1"/>
  <c r="K89" i="1" s="1"/>
  <c r="K4" i="1"/>
  <c r="K28" i="1"/>
  <c r="L73" i="1"/>
  <c r="J77" i="1"/>
  <c r="J76" i="1"/>
  <c r="J75" i="1"/>
  <c r="K78" i="1" s="1"/>
  <c r="L66" i="1"/>
  <c r="J70" i="1"/>
  <c r="J69" i="1"/>
  <c r="J68" i="1"/>
  <c r="K71" i="1" s="1"/>
  <c r="L59" i="1"/>
  <c r="J63" i="1"/>
  <c r="J62" i="1"/>
  <c r="J61" i="1"/>
  <c r="K64" i="1" s="1"/>
  <c r="L52" i="1"/>
  <c r="K52" i="1"/>
  <c r="M57" i="1"/>
  <c r="M52" i="1" s="1"/>
  <c r="K57" i="1"/>
  <c r="L46" i="1"/>
  <c r="J49" i="1"/>
  <c r="J48" i="1"/>
  <c r="K50" i="1" s="1"/>
  <c r="L36" i="1"/>
  <c r="J43" i="1"/>
  <c r="J42" i="1"/>
  <c r="J41" i="1"/>
  <c r="J40" i="1"/>
  <c r="J39" i="1"/>
  <c r="J38" i="1"/>
  <c r="K44" i="1" s="1"/>
  <c r="L29" i="1"/>
  <c r="K34" i="1"/>
  <c r="K29" i="1" s="1"/>
  <c r="J33" i="1"/>
  <c r="J32" i="1"/>
  <c r="J31" i="1"/>
  <c r="K5" i="1"/>
  <c r="K6" i="1"/>
  <c r="L19" i="1"/>
  <c r="K19" i="1"/>
  <c r="K22" i="1"/>
  <c r="M22" i="1" s="1"/>
  <c r="M19" i="1" s="1"/>
  <c r="M17" i="1"/>
  <c r="M15" i="1"/>
  <c r="M13" i="1"/>
  <c r="M11" i="1"/>
  <c r="M9" i="1"/>
  <c r="M7" i="1"/>
  <c r="L24" i="1" s="1"/>
  <c r="K36" i="1" l="1"/>
  <c r="M44" i="1"/>
  <c r="M36" i="1" s="1"/>
  <c r="K86" i="1"/>
  <c r="M89" i="1"/>
  <c r="M86" i="1" s="1"/>
  <c r="K168" i="1"/>
  <c r="M172" i="1"/>
  <c r="M168" i="1" s="1"/>
  <c r="M346" i="1"/>
  <c r="M297" i="1" s="1"/>
  <c r="L297" i="1"/>
  <c r="K73" i="1"/>
  <c r="M78" i="1"/>
  <c r="M73" i="1" s="1"/>
  <c r="K91" i="1"/>
  <c r="M94" i="1"/>
  <c r="M91" i="1" s="1"/>
  <c r="M166" i="1"/>
  <c r="M163" i="1" s="1"/>
  <c r="K163" i="1"/>
  <c r="M371" i="1"/>
  <c r="M348" i="1" s="1"/>
  <c r="L348" i="1"/>
  <c r="L6" i="1"/>
  <c r="M24" i="1"/>
  <c r="M6" i="1" s="1"/>
  <c r="L26" i="1" s="1"/>
  <c r="M157" i="1"/>
  <c r="M153" i="1" s="1"/>
  <c r="K153" i="1"/>
  <c r="K177" i="1"/>
  <c r="M180" i="1"/>
  <c r="M177" i="1" s="1"/>
  <c r="K59" i="1"/>
  <c r="M64" i="1"/>
  <c r="M59" i="1" s="1"/>
  <c r="K66" i="1"/>
  <c r="M71" i="1"/>
  <c r="M66" i="1" s="1"/>
  <c r="M50" i="1"/>
  <c r="M46" i="1" s="1"/>
  <c r="K46" i="1"/>
  <c r="L150" i="1"/>
  <c r="M226" i="1"/>
  <c r="M213" i="1" s="1"/>
  <c r="L213" i="1"/>
  <c r="L231" i="1"/>
  <c r="M259" i="1"/>
  <c r="M231" i="1" s="1"/>
  <c r="L263" i="1" s="1"/>
  <c r="L265" i="1"/>
  <c r="M292" i="1"/>
  <c r="M265" i="1" s="1"/>
  <c r="M396" i="1"/>
  <c r="M384" i="1" s="1"/>
  <c r="L398" i="1" s="1"/>
  <c r="L384" i="1"/>
  <c r="M414" i="1"/>
  <c r="M411" i="1" s="1"/>
  <c r="L411" i="1"/>
  <c r="K127" i="1"/>
  <c r="M130" i="1"/>
  <c r="M127" i="1" s="1"/>
  <c r="M209" i="1"/>
  <c r="M206" i="1" s="1"/>
  <c r="L211" i="1" s="1"/>
  <c r="K206" i="1"/>
  <c r="L404" i="1"/>
  <c r="M409" i="1"/>
  <c r="M404" i="1" s="1"/>
  <c r="M34" i="1"/>
  <c r="M29" i="1" s="1"/>
  <c r="L80" i="1" s="1"/>
  <c r="M123" i="1"/>
  <c r="M120" i="1" s="1"/>
  <c r="K96" i="1"/>
  <c r="M108" i="1"/>
  <c r="M102" i="1" s="1"/>
  <c r="K110" i="1"/>
  <c r="L132" i="1" l="1"/>
  <c r="L188" i="1"/>
  <c r="M398" i="1"/>
  <c r="M373" i="1" s="1"/>
  <c r="L373" i="1"/>
  <c r="M211" i="1"/>
  <c r="M192" i="1" s="1"/>
  <c r="L192" i="1"/>
  <c r="L28" i="1"/>
  <c r="M80" i="1"/>
  <c r="M28" i="1" s="1"/>
  <c r="M263" i="1"/>
  <c r="M230" i="1" s="1"/>
  <c r="L294" i="1" s="1"/>
  <c r="L230" i="1"/>
  <c r="L5" i="1"/>
  <c r="M26" i="1"/>
  <c r="M5" i="1" s="1"/>
  <c r="L400" i="1"/>
  <c r="L85" i="1"/>
  <c r="M132" i="1"/>
  <c r="M85" i="1" s="1"/>
  <c r="M188" i="1"/>
  <c r="M152" i="1" s="1"/>
  <c r="L152" i="1"/>
  <c r="M150" i="1"/>
  <c r="M134" i="1" s="1"/>
  <c r="L134" i="1"/>
  <c r="L296" i="1" l="1"/>
  <c r="M400" i="1"/>
  <c r="M296" i="1" s="1"/>
  <c r="M294" i="1"/>
  <c r="M229" i="1" s="1"/>
  <c r="L402" i="1" s="1"/>
  <c r="L229" i="1"/>
  <c r="L82" i="1"/>
  <c r="L190" i="1"/>
  <c r="L228" i="1" l="1"/>
  <c r="M402" i="1"/>
  <c r="M228" i="1" s="1"/>
  <c r="L84" i="1"/>
  <c r="M190" i="1"/>
  <c r="M84" i="1" s="1"/>
  <c r="M82" i="1"/>
  <c r="M4" i="1" s="1"/>
  <c r="L4" i="1"/>
  <c r="L416" i="1" l="1"/>
  <c r="M41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jsardina</author>
  </authors>
  <commentList>
    <comment ref="A3" authorId="0" shapeId="0" xr:uid="{A4E01DEE-2099-4E2D-AA22-BD7DE4B8E0BB}">
      <text>
        <r>
          <rPr>
            <b/>
            <sz val="9"/>
            <color indexed="81"/>
            <rFont val="Tahoma"/>
            <family val="2"/>
          </rPr>
          <t>Código del concepto. Ver colores en "Entorno de trabajo: Apariencia"</t>
        </r>
      </text>
    </comment>
    <comment ref="B3" authorId="0" shapeId="0" xr:uid="{9434D0FC-F5E8-42E2-A759-DE34E471A5EA}">
      <text>
        <r>
          <rPr>
            <b/>
            <sz val="9"/>
            <color indexed="81"/>
            <rFont val="Tahoma"/>
            <family val="2"/>
          </rPr>
          <t>Naturaleza o tipo de concepto, ver valores de cada naturaleza en la ayuda del menú contextual</t>
        </r>
      </text>
    </comment>
    <comment ref="C3" authorId="0" shapeId="0" xr:uid="{3B532E26-470A-45D8-81A8-8A3CE77D59A1}">
      <text>
        <r>
          <rPr>
            <b/>
            <sz val="9"/>
            <color indexed="81"/>
            <rFont val="Tahoma"/>
            <family val="2"/>
          </rPr>
          <t>Unidad principal de medida del concepto</t>
        </r>
      </text>
    </comment>
    <comment ref="D3" authorId="0" shapeId="0" xr:uid="{69DAE53D-9BCB-456A-96B3-C3DB72277BAC}">
      <text>
        <r>
          <rPr>
            <b/>
            <sz val="9"/>
            <color indexed="81"/>
            <rFont val="Tahoma"/>
            <family val="2"/>
          </rPr>
          <t>Descripción corta</t>
        </r>
      </text>
    </comment>
    <comment ref="E3" authorId="0" shapeId="0" xr:uid="{36025A84-56CE-419B-805D-5076F588D603}">
      <text>
        <r>
          <rPr>
            <b/>
            <sz val="9"/>
            <color indexed="81"/>
            <rFont val="Tahoma"/>
            <family val="2"/>
          </rPr>
          <t>Descripción corta de la línea de medición</t>
        </r>
      </text>
    </comment>
    <comment ref="F3" authorId="0" shapeId="0" xr:uid="{1F1D9C3B-FD5E-4DA8-BB99-507C2171FBDF}">
      <text>
        <r>
          <rPr>
            <b/>
            <sz val="9"/>
            <color indexed="81"/>
            <rFont val="Tahoma"/>
            <family val="2"/>
          </rPr>
          <t>Columna A: Número de unidades iguales de la línea de medición</t>
        </r>
      </text>
    </comment>
    <comment ref="G3" authorId="0" shapeId="0" xr:uid="{14CF5CAE-1881-4F24-B399-01983A32BF03}">
      <text>
        <r>
          <rPr>
            <b/>
            <sz val="9"/>
            <color indexed="81"/>
            <rFont val="Tahoma"/>
            <family val="2"/>
          </rPr>
          <t>Columna B: Longitud de la línea de medición</t>
        </r>
      </text>
    </comment>
    <comment ref="H3" authorId="0" shapeId="0" xr:uid="{4C44CF62-9E89-4611-8514-58E9FD733ADE}">
      <text>
        <r>
          <rPr>
            <b/>
            <sz val="9"/>
            <color indexed="81"/>
            <rFont val="Tahoma"/>
            <family val="2"/>
          </rPr>
          <t>Columna C: Anchura de la línea de medición</t>
        </r>
      </text>
    </comment>
    <comment ref="I3" authorId="0" shapeId="0" xr:uid="{50EFD226-253F-4DAE-BEBD-135B1E425040}">
      <text>
        <r>
          <rPr>
            <b/>
            <sz val="9"/>
            <color indexed="81"/>
            <rFont val="Tahoma"/>
            <family val="2"/>
          </rPr>
          <t>Columna D: Altura de la línea de medición</t>
        </r>
      </text>
    </comment>
    <comment ref="J3" authorId="0" shapeId="0" xr:uid="{704EEDF1-B552-49BE-8DD8-E5942E5FC5D2}">
      <text>
        <r>
          <rPr>
            <b/>
            <sz val="9"/>
            <color indexed="81"/>
            <rFont val="Tahoma"/>
            <family val="2"/>
          </rPr>
          <t>Cantidad Verde: Referencia a otra partida Naranja: Fórmula de medición Azul: Expresión</t>
        </r>
      </text>
    </comment>
    <comment ref="K3" authorId="0" shapeId="0" xr:uid="{900ACEDC-0DF1-4A4B-AA3F-09FBC7E059C7}">
      <text>
        <r>
          <rPr>
            <b/>
            <sz val="9"/>
            <color indexed="81"/>
            <rFont val="Tahoma"/>
            <family val="2"/>
          </rPr>
          <t>Rendimiento o cantidad presupuestada</t>
        </r>
      </text>
    </comment>
    <comment ref="L3" authorId="0" shapeId="0" xr:uid="{B441E1E8-43AD-4311-AC84-74CCDF8BE7C0}">
      <text>
        <r>
          <rPr>
            <b/>
            <sz val="9"/>
            <color indexed="81"/>
            <rFont val="Tahoma"/>
            <family val="2"/>
          </rPr>
          <t>Precio unitario en el presupuesto</t>
        </r>
      </text>
    </comment>
    <comment ref="M3" authorId="0" shapeId="0" xr:uid="{F3354919-1193-4B59-9C80-CF68883A7630}">
      <text>
        <r>
          <rPr>
            <b/>
            <sz val="9"/>
            <color indexed="81"/>
            <rFont val="Tahoma"/>
            <family val="2"/>
          </rPr>
          <t>Importe del presupuesto</t>
        </r>
      </text>
    </comment>
  </commentList>
</comments>
</file>

<file path=xl/sharedStrings.xml><?xml version="1.0" encoding="utf-8"?>
<sst xmlns="http://schemas.openxmlformats.org/spreadsheetml/2006/main" count="837" uniqueCount="514">
  <si>
    <t>331-SEMESA-Ampliación PCI</t>
  </si>
  <si>
    <t>Presupuesto</t>
  </si>
  <si>
    <t>Código</t>
  </si>
  <si>
    <t>Nat</t>
  </si>
  <si>
    <t>Ud</t>
  </si>
  <si>
    <t>Resumen</t>
  </si>
  <si>
    <t>Comentario</t>
  </si>
  <si>
    <t>N</t>
  </si>
  <si>
    <t>Longitud</t>
  </si>
  <si>
    <t>Anchura</t>
  </si>
  <si>
    <t>Altura</t>
  </si>
  <si>
    <t>Cantidad</t>
  </si>
  <si>
    <t>CanPres</t>
  </si>
  <si>
    <t>Pres</t>
  </si>
  <si>
    <t>ImpPres</t>
  </si>
  <si>
    <t>02</t>
  </si>
  <si>
    <t>Capítulo</t>
  </si>
  <si>
    <t/>
  </si>
  <si>
    <t>TRABAJOS PREVIOS</t>
  </si>
  <si>
    <t>02.1</t>
  </si>
  <si>
    <t>02.01.01</t>
  </si>
  <si>
    <t>DERRIBOS Y DESMONTAJES</t>
  </si>
  <si>
    <t>02.01.01.01</t>
  </si>
  <si>
    <t>Partida</t>
  </si>
  <si>
    <t>Retirada de equipos de bombeo</t>
  </si>
  <si>
    <t>Desmontaje y la retirada de equipos de bombeo, maquinarias en general, tuberías, piezas, instalaciones eléctricas (cuadros, cables, bandejas, luminarias, cajas, etc), en la sala de bombeo existente y la sala de bombeo a demoler
Incluye la retirada de todos los elementos pertenecientes a instalaciones de electricidad, fontanería, PCI, etc. Limpieza de los restos de obra. Carga manual del material desmontado y restos de obra sobre camión o contenedor.</t>
  </si>
  <si>
    <t>02.01.01.02</t>
  </si>
  <si>
    <t>Desmontaje de elementos metálicos (puertas, rejas, ventanas, escalera, etc)</t>
  </si>
  <si>
    <t>Desmontaje de elementos metálicos tales como puertas metálicas, rejas de ventilación, ventanas de lamas metálicas, escalera gato, trampilla acceso deposito, con medios manuales y carga manual sobre camión o contenedor.
Incluye: Desmontaje marco, hoja, bisagras, y todos los elementos que la componen. Retirada del material desmontado. Limpieza de los restos de obra. Carga manual del material desmontado y restos de obra sobre camión o contenedor.</t>
  </si>
  <si>
    <t>01.01.01.03</t>
  </si>
  <si>
    <t>Desmontaje parcial de instalaciones en caseta de bombas existente en uso</t>
  </si>
  <si>
    <t>Desmontaje parcial de instalaciones de dentro de la caseta de bombas existente en funcionamiento. Incluye el desmontaje de bomba de PCI, tuberías, conductos, conexiones, instalaciones eléctricas, bandejas y todo los elementos que la componen. El equipo de bombeo de ACS y todos los elementos que lo componen no se desmontará ni se realizará ninguna accion sobre este. Se dejaran en funcionamiento luminarias y todo lo necesario para garantizar un uso seguro de las instalaciones. 
Incluye: Demolición del elemento. Fragmentación de los escombros en piezas manejables. Retirada de escombros/piezas. Limpieza de los restos de obra. Carga manual de escombros sobre camión o contenedor.</t>
  </si>
  <si>
    <t>02.01.01.03</t>
  </si>
  <si>
    <t>Demolición completa de sala de bombas y deposito de hormigon armando</t>
  </si>
  <si>
    <t>Demolición completa de sala de bombas y depósito de hormigón armado. Incluye cubierta plana de chapa, estructura metálica, muros de fábrica, muros de hormigon armado, forjado de hormigón armado, soleras, bancadas, cimentaciones (zapatas y riostras) y todo los elementos que componen las edificaciones, con medios manuales y carga manual sobre camión o contenedor.
Incluye: Demolición del elemento. Fragmentación de los escombros en piezas manejables. Retirada y acopio de escombros. Limpieza de los restos de obra. Carga manual de escombros sobre camión o contenedor.</t>
  </si>
  <si>
    <t>02.01.01.05</t>
  </si>
  <si>
    <t>ud</t>
  </si>
  <si>
    <t>Partida Clasif.obra residuos construcción/demolicións/construcción/demolición,m.man.</t>
  </si>
  <si>
    <t>Partida para clasificación a pie de obra de residuos de construcción o demolición en fracciones según REAL DECRETO 105/2008, con medios manuales.</t>
  </si>
  <si>
    <t>E09</t>
  </si>
  <si>
    <t>Gestion de residuos</t>
  </si>
  <si>
    <t>Partida para gestion de residuos a vertedero autorizado.
La gestión de residuos se gestionara según la legislación vigente, PROGROC. El constructor facilitará  a la Dirección Facultativa el Plan de gestión de residuos que una vez aprobado el Constructor solicitará al Gestor de residuos la aceptación de los residuos. Durante la ejecución de la obra el Constructor facilitará a la D.F. los albaranes de seguimiento y al final de la obra se entregará a la D.F. el certificado por el Gestor de residuos, indicando las cantidades, volumenes de cada partida con su código LER.
Incluirá:  
 - residuos vegetales
 - residuos del derribo
 - residuos de tierras
 - todos los residuos generales de toda la obra
 - transporte y entrega de residuos a vertedero autorizado</t>
  </si>
  <si>
    <t>02.01.01.06</t>
  </si>
  <si>
    <t>P. p/transporte residuos,dentro obra,dúmper,carga man.</t>
  </si>
  <si>
    <t>Partida para transporte de residuos dentro de la obra y tiempo de espera para la carga a mano.
La unidad de obra no incluye los gastos de vertido ni de mantenimiento del vertedero.</t>
  </si>
  <si>
    <t>Total 02.01.01.06</t>
  </si>
  <si>
    <t>Total 02.01.01</t>
  </si>
  <si>
    <t>Total 02.1</t>
  </si>
  <si>
    <t>02.02</t>
  </si>
  <si>
    <t>MOVIMIENTO DE TIERRAS</t>
  </si>
  <si>
    <t>02.02.01</t>
  </si>
  <si>
    <t>m2</t>
  </si>
  <si>
    <t>Limpieza+desbroce terreno,retro.,+carg.mec.s/camión</t>
  </si>
  <si>
    <t>Limpieza y desbroce del terreno realizada con medios mecánicos y carga mecánica sobre camión, espesor a retirar mínimo 15cm. Incluye carga mecánica sobre camión.</t>
  </si>
  <si>
    <t>Total 02.02.01</t>
  </si>
  <si>
    <t>02.02.02</t>
  </si>
  <si>
    <t>m3</t>
  </si>
  <si>
    <t>Excavación p/rebaje,terreno compact.(SPT 20-50),pala excav.,+carg.directa s/camión</t>
  </si>
  <si>
    <t>Excavación para rebaje en terreno compacto (SPT 20-50), realizada con medios mecánicos y carga directa sobre camión.
En el caso de excavación para cimentación o losas, previsión para excavar hasta llegar a cota de suelo resistente
Criterio de medición: m3 de volumen excavado según las especificaciones de la DT, medido como diferencia entre los perfiles transversales del terreno levantados antes de empezar las obras y los perfiles teóricos señalados en los planos, con las modificaciones aprobadas por la DF.No se abonará el exceso de excavación que se haya producido sin la autorización de la DF, ni la carga y el transporte del material ni los trabajos que se necesiten para rellenarlo.Incluye la carga, refinado de taludes, agotamientos por lluvia o inundación y cuantas operaciones sean necesarias para una correcta ejecución de las obras.También están incluidos en el precio el mantenimiento de los caminos entre el desmonte y las zonas donde irán las tierras, su creación y su eliminación, si es necesaria.Tan sólo se abonarán los deslizamientos no provocados, siempre que se hayan observado todas las prescripciones relativas a excavaciones, apuntalamientos y voladuras.</t>
  </si>
  <si>
    <t>z deposito</t>
  </si>
  <si>
    <t>aceras</t>
  </si>
  <si>
    <t>sala bombas</t>
  </si>
  <si>
    <t>deposito.</t>
  </si>
  <si>
    <t>z aceras</t>
  </si>
  <si>
    <t>z sala bomb</t>
  </si>
  <si>
    <t>Total 02.02.02</t>
  </si>
  <si>
    <t>02.02.03</t>
  </si>
  <si>
    <t>m³</t>
  </si>
  <si>
    <t>Excavación de zanjas y pozos para cimentación</t>
  </si>
  <si>
    <t>Excavación de zanjas para cimentaciones hasta una profundidad de 1,5 m, en cualquier tipo de terreno, con medios mecánicos, y carga a camión.
Incluye: Replanteo general y fijación de los puntos y niveles de referencia. Colocación de las camillas en las esquinas y extremos de las alineaciones. Excavación en sucesivas franjas horizontales y extracción de tierras. Refinado de fondos y laterales a mano, con extracción de las tierras. Carga a camión de los materiales excavados.</t>
  </si>
  <si>
    <t>sala bombas.</t>
  </si>
  <si>
    <t>Total 02.02.03</t>
  </si>
  <si>
    <t>E08</t>
  </si>
  <si>
    <t>Relleno suelo seleccionado</t>
  </si>
  <si>
    <t>Relleno, compactado y terraplenado  con material seleccionado hasta alcanzar una densidad no inferior al 98% de la maxima obtenido en el ensayo proctor modificado
Terraplenado y compactación con suelo adecuado, en tongadas de hasta 25 cm, con una compactación del 98 % del PM, obtenida en el ensayo Proctor Modificado, realizado según UNE 103501, y ello cuantas veces sea necesario, hasta conseguir la cota indicada en plano.
Incluye: Replanteo general y fijación de los puntos y niveles de referencia. Trazado de los bordes de la base del terraplén. Preparación de la superficie de apoyo. Carga, transporte y extendido por tongadas de espesor uniforme. Humectación o desecación de cada tongada. Compactación por tongadas y todo lo necesario para dejar la partida correctamente ejecutada.
Criterio de medición: m3 de volumen medido según las especificaciones de la DT, de las secciones de proyecto y espesores definidos en el listado de mediciones. 
Se considera un incremento por esponjamiento, respecto al volumen teórico excavado, con los criterios siguientes:
- Excavaciones en terreno blando: 15%
- Excavaciones en terreno compacto: 20%
- Excavaciones en terreno de tránsito: 25%
- Excavaciones en roca: 25%</t>
  </si>
  <si>
    <t>relleno bajo pci</t>
  </si>
  <si>
    <t>1.15</t>
  </si>
  <si>
    <t>relleno bajo T.veg</t>
  </si>
  <si>
    <t>relleno bajo solera</t>
  </si>
  <si>
    <t>Total E08</t>
  </si>
  <si>
    <t>02.02.04</t>
  </si>
  <si>
    <t>Subbaseo para pavimento. Relleno de zahorra.</t>
  </si>
  <si>
    <t>Formación de subbase granular para pavimento realizada mediante relleno a cielo abierto, compuesta por zahorra ZA-25. Compactación en tongadas sucesivas de hasta 25 cm de espesor máximo con bandeja vibrante de guiado manual, hasta alcanzar una densidad seca no inferior al 98% de la máxima obtenida en el ensayo Proctor Modificado, realizado según UNE 103501. El precio no incluye la realización del ensayo Proctor Modificado.
Incluye: Replanteo general y fijación de los puntos y niveles de referencia. Trazado de los bordes de la base del terraplén. Preparación de la superficie de apoyo. Carga, transporte y extendido por tongadas de espesor uniforme. Humectación o desecación de cada tongada. Compactación por tongadas.
Incluye materiales, mano de obra, maquinaria y todo lo necesario para dejar la partida correctamente ejecutada.</t>
  </si>
  <si>
    <t>deposito pci</t>
  </si>
  <si>
    <t>Total 02.02.04</t>
  </si>
  <si>
    <t>02.02.05</t>
  </si>
  <si>
    <t>Repaso+comp.explanada,98%PM</t>
  </si>
  <si>
    <t>Repaso y compactado de explanada, con una compactación del 98% del PM.
Criterio de medición: m2 de superficie medida de acuerdo a las especificaciones de la DT.</t>
  </si>
  <si>
    <t>acera</t>
  </si>
  <si>
    <t>sala de bombas</t>
  </si>
  <si>
    <t>deposito</t>
  </si>
  <si>
    <t>Total 02.02.05</t>
  </si>
  <si>
    <t>02.02.06</t>
  </si>
  <si>
    <t>Transp.tierras,instal.gestión residuos,camión 20t,carg.mec.,rec.15-20km</t>
  </si>
  <si>
    <t>Transporte de tierras a instalación autorizada de gestión de residuos, con camión de 20 t y tiempo de espera para la carga con medios mecánicos, con un recorrido de más de 15 km.
Criterio de medición: m3 de volumen medido con el criterio de la partida de obra de excavación que le corresponda, incrementado con el coeficiente de esponjamiento indicado en el pliego de condiciones técnicas, o cualquier otro aceptado previamente y expresamente por la DF.La unidad de obra no incluye los gastos de vertido ni de mantenimiento del vertedero.Se considera un incremento por esponjamiento, respecto al volumen teórico excavado, con los criterios siguientes:- Excavaciones en terreno blando: 15%
- Excavaciones en terreno compacto: 20%
- Excavaciones en terreno de tránsito: 25%
- Excavaciones en roca: 25%</t>
  </si>
  <si>
    <t>Total 02.02.06</t>
  </si>
  <si>
    <t>Total 02.02</t>
  </si>
  <si>
    <t>Total 02</t>
  </si>
  <si>
    <t>03</t>
  </si>
  <si>
    <t>SALA BOMBAS</t>
  </si>
  <si>
    <t>E03</t>
  </si>
  <si>
    <t>CIMENTACIONES Y PAVIMENTOS</t>
  </si>
  <si>
    <t>03.02</t>
  </si>
  <si>
    <t>Acera perimetral de hormigón armado de 15cm de espesor</t>
  </si>
  <si>
    <t>Solera de hormigón armado para formación de acera de 15 cm de espesor. La solera está compuesta por hormigón HA-30/B/20/IIa+Qa de consistencia blanda, tamaño máximo del árido 20 mm, con &gt;= 325 kg/m3 de cemento. Incluye malla electrosoldada ME 15x15cm de diám 6, colocada sobre separadores homologados. Acabado superficial con tratamiento desactivante. Colocado mediante bombeo o extendido, vibrado y fratasado mecánico con nivelación laser, colocado sobre lámina separadora de polietileno de 150 µm y 144 g/m2, colocada no adherida, formación de juntas de construcción y separación con otros pavimentos. 
Incluso replanteo y nivelación de las juntas con los tripodes del propio sistema para nivelación perfecta, p.p de encofrados perimetrales y de huecos de paso de instalaciones y aplicación de liquido de curado, así como protecciones perimetrales de toda la altura de la planta para evitar la contaminación del hormigón con polvo en suspensión.
Incluye corte de solera según plano de juntas aprobado y sellado de las juntas con masilla epoxi.
Incluye materiales, mano de obra, maquinaria y todo lo necesario para dejar la partida correctamente ejecutada.</t>
  </si>
  <si>
    <t>Total 03.02</t>
  </si>
  <si>
    <t>E01</t>
  </si>
  <si>
    <t>m</t>
  </si>
  <si>
    <t>Bordillo recto horm., DC, C3 (28x17cm), B, H, T(R-5MPa),col./s.horm.no estr. h=10-20cm,rejunt.morter</t>
  </si>
  <si>
    <t>Suministro y colocación de bordillo recto de piezas de hormigón, doble capa, con sección normalizada de calzada C3 de 28x17 cm, de clase climática B, clase resistente a la abrasión H y clase resistente a flexión T (R-5 MPa), según UNE-EN 1340, colocado sobre base de hormigón no estructural de 15 N/mm2 de resistencia minima a compresión y de 10 a 20 cm de altura, y rejuntado con mortero.
Incluye todo lo necesario para dejar la partida correctamente ejecutada.</t>
  </si>
  <si>
    <t>Total E01</t>
  </si>
  <si>
    <t>03.08</t>
  </si>
  <si>
    <t>Hº p/ losa de de cimentación y muro</t>
  </si>
  <si>
    <t>Losa y muro de de cimentación de hormigón armado para sala de bombas, espesor losa 35cm, espesor muro 20cm 
Compuesta por hormigón HA-30/B/20/IIa+Qa de consistencia blanda, tamaño máximo del árido 20 mm, con &gt;= 325 kg/m3 de cemento. 
Hormigón colocado mediante bombeo o extendido, vibrado y fratasado mecánico con nivelación laser, colocado sobre lámina separadora de polietileno de 150 µm y 144 g/m2, colocada no adherida, formación de juntas de construcción y separación con otros pavimentos con junta tipo permaban o similiar (modelo alphajoin) de 20 cm de altura con doble chapa de acero galvanizado de 10mm de espesor, con conectores a ambos lados y chapa de acero con funda de plastico para permitir las dilataciónes en dos direcciones, ambas chapas estarán unidas con tornillos de polietileno. Incluso replanteo y nivelación de las juntas con los tripodes del propio sistema para nivelación perfecta, p.p de encofrados perimetrales y aplicación de liquido de curado, así como protecciones perimetrales de toda la altura de la planta para evitar la contaminación del hormigón con polvo en suspensión.
Incluye corte de solera según plano de juntas aprobado y sellado de las juntas con masilla epoxi.
Incluye encofrado para muros.
Incluye materiales, mano de obra, maquinaria y todo lo necesario para dejar la partida correctamente ejecutada.</t>
  </si>
  <si>
    <t>muro</t>
  </si>
  <si>
    <t>Losa</t>
  </si>
  <si>
    <t>Total 03.08</t>
  </si>
  <si>
    <t>03.10</t>
  </si>
  <si>
    <t>kg</t>
  </si>
  <si>
    <t>Arm.losa y muro AP500SD barras corrug.</t>
  </si>
  <si>
    <t>Armadura para losa de cimentacion y muro AP500 SD de acero en barras corrugadas B500SD de límite elástico &gt;= 500 N/mm2.
Incluye malla electrosoldada ME 20x20cm de diám 12, colocada sobre separadores homologados. 
El precio incluye la elaboración y el montaje de la ferralla en el lugar definitivo de su colocación en obra.
Criterio de medición: kg de peso calculado según las especificaciones de la DT, de acuerdo con los criterios siguientes:- El peso unitario para su cálculo será el teórico
- Para poder utilizar otro valor diferente del teórico, es necesaria la aceptación expresa de la DF.- El peso se obtendrá midiendo la longitud total de las barras (barra+empalmes)
- El incremento de medición correspondiente a los recortes está incorporado al precio de la unidad de obra como incremento en el rendimiento</t>
  </si>
  <si>
    <t>muro aº hor (cantxlongx10%xpeso)</t>
  </si>
  <si>
    <t>0.888</t>
  </si>
  <si>
    <t>muro aº vert</t>
  </si>
  <si>
    <t>losa aº hor</t>
  </si>
  <si>
    <t>losa aº trans</t>
  </si>
  <si>
    <t>Total 03.10</t>
  </si>
  <si>
    <t>03.11</t>
  </si>
  <si>
    <t>Capa limpieza+nivel. e=10cm horm. HL-150/P/20/, camión</t>
  </si>
  <si>
    <t>Capa de limpieza y nivelación de 10 cm de espesor de hormigón HL-150/P/20 de consistencia plástica y tamaño máximo del árido 20 mm, vertido desde camión.
Criterio de medición: m2 de superficie medida de acuerdo a las especificaciones de la DT.</t>
  </si>
  <si>
    <t>caseta</t>
  </si>
  <si>
    <t>Total 03.11</t>
  </si>
  <si>
    <t>03.19</t>
  </si>
  <si>
    <t>Bancada de apoyo de maquinaria, de hormigón armado</t>
  </si>
  <si>
    <t>Formación de bancada de apoyo de maquinaria, de hormigón armado, de 255x194x50cm, formada por hormigón HA-25/B/20, ME 20x20 Ø6, marco perimetral de perfil de acero laminado en caliente y capa separadora de geotextil no tejido. Incluso montaje, desmontaje y retirada de todo el material auxiliar, encofrado, una vez que la pieza estructural esté en condiciones de soportar los esfuerzos. Sin incluir amortiguadores ni elementos antivibratorios.
Incluye: Replanteo y trazado de la bancada. Colocación de la membrana geotextil. Colocación y fijación del marco. Colocación de las armaduras con separadores homologados. Vertido y compactación del hormigón. Regleado y nivelación de la capa de compresión. Curado del hormigón.
Incluye materiales, mano de obra, conexiones, fijaciones mecánicas, remates, piezas especiales y todo lo necesario para la correcta ejecución de la partida.</t>
  </si>
  <si>
    <t>03.21</t>
  </si>
  <si>
    <t>Canaleta prefabricada de PVC, de 500 mm de longitud, 200 mm de ancho y 188 mm de alto, gris, con conexiones de Ø 90 mm y Ø 110 m</t>
  </si>
  <si>
    <t>Formación de canaleta prefabricada de PVC, de 500 mm de longitud, 200 mm de ancho y 188 mm de alto, gris, con conexiones de Ø 90 mm y Ø 110 mm, modelo CAN-200-GM "ADEQUA", con rejilla de acero galvanizado, clase A-15 según UNE-EN 124 y UNE-EN 1433, de 200 mm de ancho y 1000 mm de longitud, modelo RAG-200-A15, realizado sobre solera de hormigón en masa HM-20/B/20/I de 10 cm de espesor. Incluso p/p de piezas especiales, recibido, sifón en línea registrable colocado a la salida del sumidero para garantizar el sello hidráulico, incluyendo el relleno del trasdós y sin incluir la excavación. Totalmente montado, conexionado a la red general de desagüe y probado.
Incluye: Replanteo y trazado del sumidero. Eliminación de las tierras sueltas en el fondo previamente excavado. Vertido y compactación del hormigón en formación de solera. Montaje de los accesorios en la canaleta. Colocación del sumidero sobre la base de hormigón. Formación de agujeros para conexionado de tubos. Empalme y rejuntado de la tubería al sumidero. Colocación del sifón en línea.</t>
  </si>
  <si>
    <t>03.01.07</t>
  </si>
  <si>
    <t>Tierra vegetal de jardinería de categoría media,</t>
  </si>
  <si>
    <t>Tierra vegetal de jardinería de categoría media, con una conductividad eléctrica menor d'1,2 dS/m, según NTJ 07A, suministrada en sacos de 0,8 m3 y extendida con medios manuales.</t>
  </si>
  <si>
    <t>tierra vegetal</t>
  </si>
  <si>
    <t>Total 03.01.07</t>
  </si>
  <si>
    <t>ASD010Z</t>
  </si>
  <si>
    <t>Zanja drenante.</t>
  </si>
  <si>
    <t>Zanja drenante con una pendiente mínima del 0,50%, para captación de aguas subterráneas, en cuyo fondo se dispone un tubo ranurado de PVC de doble pared, la exterior corrugada y la interior lisa, color teja RAL 8023, con ranurado total a 360° en el valle del corrugado, para drenaje, rigidez anular nominal 4 kN/m², de 110 mm de diámetro nominal, 101,5 mm de diámetro interior, según UNE-EN 13476-1, longitud nominal 6 m, unión por copa con junta elástica de EPDM, colocado sobre solera de hormigón en masa HM-20/B/20/X0, de 10 cm de espesor, en forma de cuna para recibir el tubo y formar las pendientes, con relleno lateral y superior hasta 25 cm por encima de la generatriz superior del tubo con grava filtrante sin clasificar, todo ello envuelto en un geotextil no tejido compuesto por fibras de poliéster unidas por agujeteado, con una resistencia a la tracción longitudinal de 1,63 kN/m, una resistencia a la tracción transversal de 2,08 kN/m, una apertura de cono al ensayo de perforación dinámica según UNE-EN ISO 13433 inferior a 27 mm, resistencia CBR a punzonamiento 0,4 kN y una masa superficial de 200 g/m². Incluso lubricante para montaje.
Criterio de valoración económica: El precio no incluye la excavación ni el relleno principal.
Incluye: Replanteo y trazado del conducto en planta y pendientes. Formación de la solera de hormigón. Colocación del geotextil. Descenso y colocación de los tubos en el fondo de la zanja. Montaje, conexionado y comprobación de su correcto funcionamiento. Ejecución del relleno envolvente. Cierre de doble solapa del paquete filtrante realizado con el propio geotextil. Realización de pruebas de servicio.</t>
  </si>
  <si>
    <t>RSN110Z</t>
  </si>
  <si>
    <t>Junta perimetral de dilatación en pavimento continuo de hormigón.</t>
  </si>
  <si>
    <t>Junta perimetral de dilatación de 10 mm de anchura y 100 mm de profundidad, en pavimento continuo de hormigón, con lámina de espuma de polietileno de alta densidad en el encuentro del pavimento con los paramentos que delimitan su perímetro y con todos aquellos elementos constructivos integrados en su superficie, tales como pilares, sumideros, pozos de registro y muros.
Incluye: Replanteo de las juntas. Corte de las láminas. Colocación de la lámina de espuma de polietileno.</t>
  </si>
  <si>
    <t>Total RSN110Z</t>
  </si>
  <si>
    <t>Total E03</t>
  </si>
  <si>
    <t>03.01</t>
  </si>
  <si>
    <t>CUBIERTA</t>
  </si>
  <si>
    <t>03.07</t>
  </si>
  <si>
    <t>Cubierta Deck perfil nerv.ch.acero h=45-55mm e=1mm +aisl 90 + TPO 1,5 MM</t>
  </si>
  <si>
    <t>Suministro y montaje de cubierta Deck formada por:
- Perfil nervado deck ACL-48 o similar, en espesor 1 mm, calculado mecánicamente según criterio estructural de Eurocódigo 3 con limitación de flecha L/300, galvanizado y lacado blanco de primera calidad con protección de bordes y una clasificación A+ a la emisión de compuestos orgánicos volátiles de acuerdo a la norma ISO 16000. 
Incluido perfil perimetral de remate con altura 35cm para remate de aislamiento e impermeabilización
- Barrera de vapor (C-s3 d0 (M2), o más favorable)
- Aislamiento con panel rígido de lana de roca ROCKWOOL Monorock 365 o similar, UNE EN 13162, dimensiones 1200 x 1000 x 40 mm de espesor. Densidad nominal 145 kg/m3. Con una conductividad térmica de 0.039 W/(m·K), resistencia térmica 2,15 m2K/W,  calor específico 0.84 kJ/kg k a 20ºC y Euroclase A1 de reacción al fuego. Resistencia al paso del vapor de agua ?± 1. Resistencia a la compresión 10 %, 50 kPa. Resistencia al punzonamiento 500N. Comprensibilidad Clase B según UETAC.
- Aislamiento con panel rígido de lana de roca  de doble densidad sin revestimiento ROCKWOOL Hardrock-E 391 o similar, UNE EN 13162, dimensiones 1200 x 1000 x 40 mm de espesor. Densidad nominal; capa superior 230kg/m3, capa inferior 150kg/m3. Con una conductividad térmica de 0.039 W/(moK), resistencia térmica 2,18 m2K/W,  calor específico 0.84 kJ/kg k a 20ºC y Euroclase A1 de reacción al fuego. Resistencia al paso del vapor de agua ?± 1. Resistencia a la compresión 10 %, 70kPa. Resistencia al punzonamiento 700N. Comprensibilidad Clase C según UETAC. 
- Impermeabilización con sistema monocapa, fijado mediante sistema de inducción tipo DRILL-TEC Rhinobond de GAF - ICOPAL o similiar, con soldaduras en los solapes mediante aire caliente, construida en base a poliolefinas termoplásticas TPO, armada con fibra de poliéster no tejido, tipo EVERGUARD TPO en 1,5 mm, en formato de 30 m de longitud por 3,05 m de anchura (minimizando la repercusión de solapes), en acabado blanco reflexivo con índice SRI del 102%. Certificado Factory Mutual Approval. Incluso apertura de huecos en cubierta para paso de instalaciones, enanos y bancadas e impermeabilización de los mismos mediante lámina adherida de TPO sin armadura  en 1,5 mm. Según ETA Nº 12/0153. Remate en paramentos verticales, lucernarios y exutorios, mediante aplicación de chapa colaminada de TPO que recibe, mediante soldadura en caliente, lámina de remate en 1,5 mm, con un desarrollo de 25 cm sobre la vertical y 25 cm sobre la horizontal. Formación de canal en la parte pegada a las paredes, de 8cm de altura, con colocación de sumideros soldados a la lámina.
U=  0,17 W/m2K 
Garantía del sistema de 20 años
Con deducción de la superficie correspondiente a huecos, de acuerdo con los criterios siguientes:- Huecos &lt;= 1 m2:  No se deducen
- Huecos &gt; 1 m2:  Se deduce el 50%
Incluye el suministro y colocación, fijaciones y piezas especiales necesarias, todos los medios auxiliares y materiales necesarios para su correcta ejecución, según Pliego de Condiciones y Planos Ejecutivos adjuntos.</t>
  </si>
  <si>
    <t>03.16</t>
  </si>
  <si>
    <t>Remate peto cubierta</t>
  </si>
  <si>
    <t>Suministro y montaje de remate de peto de cubierta, formado por :
Remate de chapa de acero galvanizado de 0,6 mm. de espesor y 500 mm. de desarrollo máximo y 6 pliegues, Acero galvanizado Z275 y prelacado con resina de poliéster termoendurecible con un recubrimiento orgánico de 15 μ de imprimación anticorrosión y 20 μ de acabado color RAL 9016 , según norma NFP 34.301 y categoría IV. Euroclase A1. 
Tornillería de fijación mecánica de acero cadmiada, con metaloneoprénica y capuchón de color.Colocado con fijaciones mecánicas, estructura auxiliar de soporte y refuerzo, y sellado.
Totalmente colocado, incluye material, mano de obra, accesorios de montaje, elevación, medios auxiliares y todo lo necesario para su correcta ejecución.</t>
  </si>
  <si>
    <t>E02</t>
  </si>
  <si>
    <t>Sistema de recogida de agua exterior - cajon exterior</t>
  </si>
  <si>
    <t>Suministro y montaje de sistema de recogida de agua exterior, formada por :
Apertura de hueco en la fachada de bloque de hormigón.
Fabricación y montaje de cajón exterior de dimensiones aproximada de 250 x 250 mm.
El cajón de recogida de aguas llevará una embocadura de diámetro 63 mm. y una gárgola de seguridad de
dimensiones 100 x 100 mm.
El cajón será de color RAL 9016.
No están valorados los bajantes de PVC, ni el posible pintado de los mismos o forros de chapa.
Incluye material, mano de obra, accesorios de montaje, elevación, medios auxiliares y todo lo necesario para su correcta ejecución.</t>
  </si>
  <si>
    <t>03.18</t>
  </si>
  <si>
    <t>Cubeta troncocónica p/bajante</t>
  </si>
  <si>
    <t>Suministro y colocación de cubeta troncocónica para bajantes de diámetro 63 mm y 50 cm de altura. En plancha de acero galvanizado y pintada RAL 9016 de 1,5 mm de espesor, colocada con fijaciones mecánicas incluyendo reja antiresiduos de acero inoxidable y refuerzo de impermeabilización.
En cualquier situación y medida, incluso tratamiento y resolución de puntos singulares y unión con otros elementos de obra, todo ello rematado y terminado, conteniendo lo indicado en Memoria, Especificaciones, Pliegos y Planos.
Incluye material, mano de obra, accesorios de montaje, elevación, medios auxiliares y todo lo necesario para su correcta ejecución.</t>
  </si>
  <si>
    <t>03.06</t>
  </si>
  <si>
    <t>m²</t>
  </si>
  <si>
    <t>Revestimiento intumescente EI 60 (120 micras)</t>
  </si>
  <si>
    <t>Pintado de estructuras de acero con sistemas protección con grado de durabilidad H (alto), para clase de exposición C3, según UNE-EN ISO 12944, formado por una capa de imprimación minima de 120micras, dos capas intermedias de pintura ignifuga EI60 y capa de acabado mínimo 200micras.
Incluido en esta partida los medios de elevación necesarios y emisión de certificado de producto y aplicación por parte de la empresa aplicadora.</t>
  </si>
  <si>
    <t>EAT030b</t>
  </si>
  <si>
    <t>Acero en correas metálicas.</t>
  </si>
  <si>
    <t>Acero UNE-EN 10025 S275JR, en correas metálicas formadas por piezas simples de perfiles laminados en caliente de las series IPN, IPE, HEB, HEA, HEM o UPN, acabado con imprimación antioxidante, fijadas a las cerchas con uniones soldadas en obra.
Incluye las soldaduras, los cortes, los despuntes, las piezas especiales, los casquillos y los elementos auxiliares de montaje, pero no incluye la chapa o panel que actuará como cubierta.
Incluye: Replanteo de las correas sobre las cerchas. Presentación de las correas sobre las cerchas. Aplomado y nivelación definitivos. Ejecución de las uniones soldadas.</t>
  </si>
  <si>
    <t>IPE 220 (Cant x largo x peso)</t>
  </si>
  <si>
    <t>26.86</t>
  </si>
  <si>
    <t>Total EAT030b</t>
  </si>
  <si>
    <t>Total 03.01</t>
  </si>
  <si>
    <t>E04</t>
  </si>
  <si>
    <t>CERRAMIENTOS, ACABADOS Y FACHADA</t>
  </si>
  <si>
    <t>03.03</t>
  </si>
  <si>
    <t>Bloque de hormigón hidrofugado y armado, para muro de carga de 20 cm de espesor.</t>
  </si>
  <si>
    <t>Bloque de hormigón hidrofugado y armado, para muro de carga de 20 cm de espesor. 
A dos caras vistas, color gris, 40x20x20 cm, resistencia normalizada R10 (10 N/mm²), con juntas horizontales y verticales de 10 mm de espesor, junta rehundida, recibida con mortero de cemento industrial, color gris, M-7,5.
Incluye piezas especiales: medios bloques, bloques de esquina y bloques en "U" en formación de zunchos horizontales y dinteles.
Incluye refuerzos verticales y horizontales con hormigón de relleno. Dinteles, zunchos horizontales y zunchos verticales en huecos. Refuerzo vertical en esquinas. 
Refuerzos verticales: armadura diam. 12 de acero UNE-EN 10080 B 500 S cada 0,40cm. 
Refuerzos horizontales: armado murfor cada 4 hiladas. 
Zuncho coronación y dinteles: 4 barras de diámetro 8 con estribos de diámetro 6 cada 15cm.
Incluye: Limpieza y preparación de la superficie soporte. Replanteo. Colocación y aplomado de miras de referencia. Tendido de hilos entre miras. Colocación de plomos fijos en las aristas. Colocación de las piezas por hiladas a nivel. Repaso de juntas y limpieza del paramento. Colocación de las armaduras de tendel prefabricadas entre hiladas. Colocación de armaduras en los huecos de las piezas, zunchos horizontales y dinteles. Preparación del hormigón. Vertido, vibrado y curado del hormigón. Realización de todos los trabajos necesarios para la resolución de huecos. Limpieza.</t>
  </si>
  <si>
    <t>puerta</t>
  </si>
  <si>
    <t>perimetro.</t>
  </si>
  <si>
    <t>Total 03.03</t>
  </si>
  <si>
    <t>03.13</t>
  </si>
  <si>
    <t>Rejilla de intemperie para instalaciones de ventilación, marco frontal y lamas de chapa perfilada de acero galvanizado, de 1800x</t>
  </si>
  <si>
    <t>Suministro y colocación de rejilla metálica lacada para ventilación de instalaciones, formada por marco frontal y lamas de chapa perfilada de acero galvanizado, EI60, de 1000x1000mm (medidas a redimensionar una vez escogido el grupo de bombeo). Tela metálica de acero galvanizado con malla de 20x20 mm, fijada en el cerramiento de fachada, como toma o salida de aire. Incluso accesorios de montaje y elementos de fijación. Totalmente montada y conectada a la red de conductos.
Incluye: Replanteo. Montaje y fijación de la rejilla en el cerramiento. 
Lacada en color RAL gris 9016</t>
  </si>
  <si>
    <t>03.14</t>
  </si>
  <si>
    <t>Puerta de paso de acero galvanizado de dos hojas</t>
  </si>
  <si>
    <t>Suministro y colocación de puerta de paso EI60 de dos hojas batiente de 38 mm de espesor, 1500x2000mm de luz y altura de paso, acabado lacado blanco RAL 9016. Formada por dos chapas de acero galvanizado de 0,5 mm de espesor. Reja de ventilación de lamas de chapa perfilada de acero galvanizado, sobre cerco de acero galvanizado de 1,5 mm de espesor con garras de anclaje a obra, sobre zona inferior.
Elaborada en taller, con ajuste y fijación en obra. Totalmente montada y probada por la empresa instaladora mediante las correspondientes pruebas de servicio (incluidas en este precio).  
Incluye: cerco y precerco, tapa juntas, marcado de puntos de fijación y aplomado del cerco. Fijación del cerco al paramento. Sellado de juntas perimetrales. Colocación de la hoja. Colocación de herrajes de cierre y accesorios. Realización de pruebas de servicio. Bisagras soldadas al cerco y remachadas a la hoja, cerradura embutida de cierre a un punto, cilindro de latón con llave (3 juegos de llave), escudos y manetas de nylon color negro.</t>
  </si>
  <si>
    <t>03.15</t>
  </si>
  <si>
    <t>Ventana cortafuegos</t>
  </si>
  <si>
    <t>Ventana fija cortafuegos EI60
Incluye: Vidrio cortafuegos Pyroguard Rapide "CONTROL GLASS ACÚSTICO Y SOLAR", o similar, REI 60, de 11 mm de espesor total, fijado sobre carpintería homologada. Incluso masilla intumescente con propiedades ignífugas, para sellado de juntas.
Incluye: Fijación del vidrio sobre la carpintería. Sellado final de estanqueidad. Señalización de las hojas.
Marco metálico de perfil de acero inoxidable AISI 304, de 1,5 mm de espesor, resistencia al fuego EI60, según UNE-EN 13501-1, para vidrio cortafuego de 6 a 34 mm de espesor, fijado al paramento. Incluye el sellado de la junta entre la carpintería exterior y el paramento. 
Color de marco RAL 9016.
Incluye materiales , mano de obra, conexiones, fijaciones mecánicas, remates, piezas especiales y todo lo necesario para la correcta ejecución de la partida</t>
  </si>
  <si>
    <t>ventana</t>
  </si>
  <si>
    <t>Total 03.15</t>
  </si>
  <si>
    <t>03.20</t>
  </si>
  <si>
    <t>Pintado pintura plástica y lavable color blanco RAL 9016</t>
  </si>
  <si>
    <t>Formación de capa de pintura plástica y lavable con textura lisa, color blanco RAL 9016 acabado mate, sobre paramento vertical exterior, mediante aplicación de una mano de fondo de imprimación acrílica acuosa como fijador de superficie y dos manos de acabado con pintura plástica en dispersión acuosa tipo II según UNE 48243 (rendimiento:0,125l/m² cada mano).
Incluso p/p de preparación del soporte mediante limpieza.
Incluye material, mano de obra, soporte o paramento</t>
  </si>
  <si>
    <t>perimetro</t>
  </si>
  <si>
    <t>Total 03.20</t>
  </si>
  <si>
    <t>E05</t>
  </si>
  <si>
    <t>ESTRUCTURA METÁLICA</t>
  </si>
  <si>
    <t>03.04</t>
  </si>
  <si>
    <t>Escalera de acero</t>
  </si>
  <si>
    <t>Suministro, formación y colocación de escalera metálica formada por Acero UNE-EN 10025 S275JR, en estructura de escalera compuesta de zancas y mesetas, formada por piezas simples de perfiles laminados en caliente de las series IPN, IPE, UPN, HEA, HEB o HEM, acabado con imprimación antioxidante, con uniones soldadas en obra.
Geometría según planos adjuntos. 
Mesetas y peldaños compuestos por Rejilla electrosoldada tipo Tramex, formada por pletina de acero galvanizado, de 30x2 mm, formando cuadrícula de 30x30 mm y bastidor con uniones electrosoldadas, montaje mediante anclaje mecánico con tacos de nylon y tornillos de acero.
Incluye: Replanteo de la escalera. Colocación y fijación provisional y final de los perfiles. Aplomado y nivelación. Ejecución de las uniones soldadas. Materiales, mano de obra, conexiones, fijaciones, remates, piezas especiales, resolución de puntos especiales y todo lo necesario para la correcta ejecución de la partida.</t>
  </si>
  <si>
    <t>03.05</t>
  </si>
  <si>
    <t>Barandilla de escalera, de acero.</t>
  </si>
  <si>
    <t>Barandilla metálica de tubo circular hueco de acero galvanizado de 90 cm de altura, con bastidor sencillo, formado por barandal superior de 42,4x2.6 mm, que hace de pasamanos, y doble barandal inferior de 20x2 mm; montantes verticales perfil tipo T de 40x2 mm dispuestos cada 100 cm, todo soldado, para escalera recta de un tramo. Incluso placas de anclaje para colocación en escalera metálica. 
Elaborada en taller y montada en obra. Totalmente terminada y lista para pintar. Según plano adjunto
Incluye: Replanteo de los puntos de fijación. Aplomado y nivelación. Resolución de las uniones entre tramos. Resolución de las uniones al paramento.</t>
  </si>
  <si>
    <t>Total 03.05</t>
  </si>
  <si>
    <t>escalera</t>
  </si>
  <si>
    <t>2</t>
  </si>
  <si>
    <t>barandilla</t>
  </si>
  <si>
    <t>Total 03.06</t>
  </si>
  <si>
    <t>Total E04</t>
  </si>
  <si>
    <t>Total 03</t>
  </si>
  <si>
    <t>04</t>
  </si>
  <si>
    <t>DEPÓSITO METÁLICO CIRCULAR</t>
  </si>
  <si>
    <t>04.01</t>
  </si>
  <si>
    <t>Cubierta para depósito PCI existente</t>
  </si>
  <si>
    <t>Suministro e instalación de cubierta para depósito de reserva de agua contra incendios existente. Cubierta plana de acero galvanizado y prelacado, incluye subestructura metálica, toda la cubierta será diseñada para soportar 70kg/m2.
Características: 
Diamétro aproximado 12,28m, medida a corroborar e inspeccionar en obra.
Incluye todos los elementos necesarios para dejar la partida correctamente ejecutada y resolución de puntos singulares.</t>
  </si>
  <si>
    <t>04.03</t>
  </si>
  <si>
    <t>Hº p/ losa de hormigón armado e:60cm.</t>
  </si>
  <si>
    <t>Losa de cimentación de hormigón armado para sala de bombas, espesor losa 60cm
Compuesta por hormigón HA-30/B/20/IIa+Qa de consistencia blanda, tamaño máximo del árido 20 mm, con &gt;= 325 kg/m3 de cemento. 
Hormigón colocado mediante bombeo o extendido, regleado, vibrado y fratasado mecánico con nivelación laser, colocado sobre lámina separadora de polietileno de 150 µm y 144 g/m2, colocada no adherida, formación de juntas de construcción y separación con otros pavimentos con junta tipo permaban o similiar (modelo alphajoin) de 20 cm de altura con doble chapa de acero galvanizado de 10mm de espesor, con conectores a ambos lados y chapa de acero con funda de plastico para permitir las dilataciónes en dos direcciones, ambas chapas estarán unidas con tornillos de polietileno. Incluso replanteo y nivelación de las juntas con los tripodes del propio sistema para nivelación perfecta, p.p de encofrados perimetrales y aplicación de liquido de curado, así como protecciones perimetrales de toda la altura de la planta para evitar la contaminación del hormigón con polvo en suspensión.
Incluye corte de solera según plano de juntas aprobado y sellado de las juntas con masilla epoxi.
Incluye sistema de encofrado para losa, montaje, posterior desmontaje, elementos de sustentación, fijación y acodalamientos necesarios para su estabilidad y líquido desencofrante, para evitar la adherencia del hormigón al encofrado.
Incluye materiales, mano de obra, maquinaria y todo lo necesario para dejar la partida correctamente ejecutada.</t>
  </si>
  <si>
    <t>E07</t>
  </si>
  <si>
    <t>Aº p/losa</t>
  </si>
  <si>
    <t>Armadura para losa AP500 SD de acero en barras corrugadas B500SD de límite elástico &gt;= 500 N/mm2.
Incluye malla electrosoldada ME 15x15cm de diám 16, colocada sobre separadores homologados. 
El precio incluye la elaboración y el montaje de la ferralla en el lugar definitivo de su colocación en obra.
Criterio de medición: kg de peso calculado según las especificaciones de la DT, de acuerdo con los criterios siguientes:- El peso unitario para su cálculo será el teórico
- Para poder utilizar otro valor diferente del teórico, es necesaria la aceptación expresa de la DF.- El peso se obtendrá midiendo la longitud total de las barras (barra+empalmes)
- El incremento de medición correspondiente a los recortes está incorporado al precio de la unidad de obra como incremento en el rendimiento</t>
  </si>
  <si>
    <t>ref</t>
  </si>
  <si>
    <t>0.88</t>
  </si>
  <si>
    <t>Aº inf</t>
  </si>
  <si>
    <t>1.58</t>
  </si>
  <si>
    <t>Aº sup</t>
  </si>
  <si>
    <t>Total E07</t>
  </si>
  <si>
    <t>04.04</t>
  </si>
  <si>
    <t>Depósito de reserva de agua PCI</t>
  </si>
  <si>
    <t>Suministro e instalación de depósito de reserva de agua contra incendios, circular prefabricado marca Tankeros o similar, material de acero galvanizado en caliente con membrana de estanqueidad de PVC. Cubierta plana de acero galvanizado y prelacado, diseñado para soportar 70kg/m2.
Características: 
Capacidad 326 m3. Diamétro 11,430m, Altura 3,626m.
Accesorios:
- Aspiración: Compuesta de codo interior con placa antivortice y carrete exterior– DN 300 
- Retorno: Compuesto de codo interior y carrete exterior – DN 200 
- Llenado: Compuesto de carrete interior, carrete exterior y válvula de flotador – DN 250 
- Vaciado: Compuesto de carrete exterior y válvula de compuerta – DN 50 
- Rebosadero: Compuesto de codo interior invertido carrete exterior – DN 150 
- Boca de hombre vertical (600 mm.) en la primera virola. 
- Caseta de llenado con rejilla de venteo en la parte posterior. 
- Indicador de nivel manométrico. 
- Escalera vertical de aluminio en el exterior con protección y tramo de salida. 
- Plataforma con barandilla en techo. 
- Soportes exteriores regulables con abarcón para retorno, llenado y rebosadero. 
Incluye escalera gato para acceso, accesorios, remates, anclaje a losa, y todos los elementos necesarios para dejar la partida correctamente ejecutada.</t>
  </si>
  <si>
    <t>04.05</t>
  </si>
  <si>
    <t>Hº Capa de limpieza</t>
  </si>
  <si>
    <t>Total 04.05</t>
  </si>
  <si>
    <t>Total 04</t>
  </si>
  <si>
    <t>05</t>
  </si>
  <si>
    <t>VARIOS</t>
  </si>
  <si>
    <t>05.01</t>
  </si>
  <si>
    <t>Valla trasladable.</t>
  </si>
  <si>
    <t>Delimitación provisional de zona de obras mediante vallado perimetral formado por vallas trasladables de 3,50x2,00 m, formadas por panel de malla electrosoldada con pliegues de refuerzo, de 200x100 mm de paso de malla, con alambres horizontales de 5 mm de diámetro y verticales de 4 mm, soldados en los extremos a postes verticales de 40 mm de diámetro, acabado galvanizado, amortizables en 5 usos y bases prefabricadas de hormigón, de 65x24x12 cm, con 8 orificios, para soporte de los postes, amortizables en 5 usos. Incluso suministro y colocación de lonas de obra de poliéster o de PVC de alta densidad, colocada sobre las vallas y montaje, mantenimiento en condiciones seguras durante todo el periodo de tiempo que se requiera y posterior desmontaje.</t>
  </si>
  <si>
    <t>05.02</t>
  </si>
  <si>
    <t>Limpieza final</t>
  </si>
  <si>
    <t>Limpieza FINAL de la obra. incluyendo, retirada de todos los residuos, clasificación y vertido de residuos en los contenedores, con transporte y retirada a gestor autorizado, así como limpieza de restos de suciedad de todos los elementos del edificio afectados por la ejecución de la obra.</t>
  </si>
  <si>
    <t>05.03</t>
  </si>
  <si>
    <t>Limpieza periodica</t>
  </si>
  <si>
    <t>Limpieza periodica de la obra. incluyendo clasificación y vertido de residuos en los contenedores, con transporte y retirada a gestor autorizado.</t>
  </si>
  <si>
    <t>05.04</t>
  </si>
  <si>
    <t>Ayudas albañilería</t>
  </si>
  <si>
    <t>Ayudas a la albañilería para la ejecución de las instalaciones y obras de estructura, consistente en la apertura de huecos y regatas para pasos de instalaciones, y posterior cierre con el mismo material de los paramentos.</t>
  </si>
  <si>
    <t>05.05</t>
  </si>
  <si>
    <t>Ejecución pasos en paramentos verticales y horizontales</t>
  </si>
  <si>
    <t>Ejecución de pasos de instalaciones mediante perforaciones circulares de diámetro entre 50 y 200 mm en paramentos verticales y horizontales para el paso de instalaciones, saneamiento, fontanería, eléctricas.
La partida incluye la posterior limpieza y retirada de los escombros generados para la ejecución de dichos pasos, replanteo y cierre de espacio libre con material intumescente EI-120 o EI segun normativa aplicable.</t>
  </si>
  <si>
    <t>05.06</t>
  </si>
  <si>
    <t>Carga, transporte y vertido en instalación autorizada de gestión residuos</t>
  </si>
  <si>
    <t>Carga, transporte y deposición controlada de residuos de derribo y construcción en instalación autorizada para gestión y valorización de residuos.
Incluido canon de vertido.</t>
  </si>
  <si>
    <t>Total 05</t>
  </si>
  <si>
    <t>06</t>
  </si>
  <si>
    <t>INSTALACIONES</t>
  </si>
  <si>
    <t>06.01</t>
  </si>
  <si>
    <t>PROTECCIÓN CONTRA INCENDIOS</t>
  </si>
  <si>
    <t>06.01.01</t>
  </si>
  <si>
    <t>IMPULSIÓN DE AGUA</t>
  </si>
  <si>
    <t>06.01.01.01</t>
  </si>
  <si>
    <t>Impulsión de agua mediante grupo de bombeo</t>
  </si>
  <si>
    <t>Grupo de presión para la instalación contra incendios compuesto por bomba diesel y bomba eléctrica trabajando al 100%, con una bomba jockey, la bomba principal y secundaria. Modelo EBARA AFU12-ENI 125/250/160 EDJ o equivalente, según normas UNE-EN 12845, CEPREVEN y UNE 23500-2012.
Qtotal= 400 m3/h; P=8,5 bar.
Incluyendo:
- Todos los colectores de impulsión, aspiración y retorno indicado en planos adjuntos, incluyendo los que no forman parte del bloque del equipo, válvula de seguridad, válvulas de corte, válvulas de compuerta y mariposa, juntas, y resto de equipos para el funcionamiento del sistema.
- Manómetros y presostatos.
- Cuadro de motores.
- Depósito hidroneumático con válvula de corte y conexión al colector de impulsión.
- Parte proporcional de tubería, accesorios y elementos de sujección, incluyendo acabado y señalización.
- Conjunto totalmente acabado, incluyendo conexionado hidráulico y eléctrico.
- Bancada del grupo de bombeo.
- Depósitos para combustible.
- Perfilería metálica para la suportación de las tuberías de agua, quedando todas las tuberías de aspiración retorno e impulsión ancladas perfectamente.
- Tuberías para la salida de humos del grupo de bombeo (previsión diámetro 4")
Incluido el primer llenado de los depósitos.
Se aportan planos de la situación de la sala de bombas. En esta partida se debe incluir todas las conexiones y tuberías necesarias incluido en planos para el correcto funcionamiento del sistema, incluyendo conexiones al depósito, y tuberías de aspiracion, retorno e impulsión hasta salida de la sala de bombas.</t>
  </si>
  <si>
    <t>05.01.01.01.01</t>
  </si>
  <si>
    <t>Grupo de bombeo</t>
  </si>
  <si>
    <t>Grupo de presión para la instalación contra incendios compuesto por bomba diesel y bomba eléctrica trabajando al 100%, con una bomba jockey, la bomba principal y secundaria. Modelo EBARA AFU12-ENI 125/250/160 EDJ o equivalente, según normas UNE-EN 12845, CEPREVEN y UNE 23500-2012.
Qtotal= 400 m3/h; P=8,5 bar. Incluyendo en el bloque suministrado:
- Colectores de impulsión y retorno.
- Manómetros y presostatos.
- Cuadro de motores.
- Depósito hidroneumático con válvula de corte y conexión al colector de impulsión.
- Conjunto totalmente acabado, incluyendo conexionado hidráulico y eléctrico.
- Bancada del grupo de bombeo.
- Depósitos para combustible.</t>
  </si>
  <si>
    <t>05.01.01.01.02</t>
  </si>
  <si>
    <t>ml</t>
  </si>
  <si>
    <t>Tubería 12"</t>
  </si>
  <si>
    <t>Suministro e instalación de tubería prefabricada de acero con soldadura bajo norma UNE- EN 10217-1 DN 300, incluyendo p.p.:
- Manguitos 
- Accesorios y juntas ranuradas
- Soportes de cuelgue aprobados
- Mano de obra.
- Pintura con preparación superficial por granallado metálico hasta grado SA 2 ½ según norma EN ISO 8501-1, rugosidad de grado nodular grueso según norma EN 8503-1 y capa de imprimación/acabado de pintura líquida, aplicación electrostática, espesor mínimo de película seca 60 µm, color RAL 3000.
- Pruebas.
Totalmente instalada.</t>
  </si>
  <si>
    <t>05.01.01.01.03</t>
  </si>
  <si>
    <t>Tubería 10"</t>
  </si>
  <si>
    <t>Suministro e instalación de tubería prefabricada de acero con soldadura bajo norma UNE- EN 10217-1 DN 250, incluyendo p.p.:
- Manguitos 
- Accesorios y juntas ranuradas
- Soportes de cuelgue aprobados
- Mano de obra.
- Pintura con preparación superficial por granallado metálico hasta grado SA 2 ½ según norma EN ISO 8501-1, rugosidad de grado nodular grueso según norma EN 8503-1 y capa de imprimación/acabado de pintura líquida, aplicación electrostática, espesor mínimo de película seca 60 µm, color RAL 3000.
- Pruebas.
Totalmente instalada.</t>
  </si>
  <si>
    <t>05.01.01.01.04</t>
  </si>
  <si>
    <t>Tubería 8"</t>
  </si>
  <si>
    <t>Suministro e instalación de tubería prefabricada de acero con soldadura bajo norma UNE- EN 10217-1 DN 200, incluyendo p.p.:
- Manguitos 
- Accesorios y juntas ranuradas
- Soportes de cuelgue aprobados
- Mano de obra.
- Pintura con preparación superficial por granallado metálico hasta grado SA 2 ½ según norma EN ISO 8501-1, rugosidad de grado nodular grueso según norma EN 8503-1 y capa de imprimación/acabado de pintura líquida, aplicación electrostática, espesor mínimo de película seca 60 µm, color RAL 3000.
- Pruebas.
Totalmente instalada.</t>
  </si>
  <si>
    <t>05.01.01.01.05</t>
  </si>
  <si>
    <t>Caudalímetro</t>
  </si>
  <si>
    <t>Caudalímetro para grupo contra incendios de tipo rotámetro de lectura directa,instalación sobre tubería horizontal, montaje entre bridas PN 10/16, modelo F DN 200, con diafragma y flotador fabricados en acero inoxidable AISI 316, para una presión máxima de 16 Bar, fondo de escala 800 m³/h</t>
  </si>
  <si>
    <t>05.01.01.01.06</t>
  </si>
  <si>
    <t>Válvula de compuerta 12"</t>
  </si>
  <si>
    <t>Suministro e instalación de válvula de corte tipo compuerta en arqueta. DN 300, de husillo ascendente, cierre elástico, PN=16 bar, cuerpo de acero inoxidable, disco en cuña, volante de fundición y husillo de acero.
Totalmente instalado, probado y funcionando.</t>
  </si>
  <si>
    <t>05.01.01.01.07</t>
  </si>
  <si>
    <t>Válvula de mariposa 10"</t>
  </si>
  <si>
    <t>Válvula de mariposa de palanca y asiento de EPDM, unión con bridas, de 10" de diámetro, PN=16 bar, formada por cuerpo, disco y palanca de fundición dúctil y eje de acero inoxidable.</t>
  </si>
  <si>
    <t>05.01.01.01.08</t>
  </si>
  <si>
    <t>Válvula de mariposa 8"</t>
  </si>
  <si>
    <t>Válvula de mariposa de palanca y asiento de EPDM, unión con bridas, de 8" de diámetro, PN=16 bar, formada por cuerpo, disco y palanca de fundición dúctil y eje de acero inoxidable.</t>
  </si>
  <si>
    <t>05.01.01.01.09</t>
  </si>
  <si>
    <t>Perfilería metálica</t>
  </si>
  <si>
    <t>Partida para la perfilería metálica para sujección y anclaje de tuberías de PCI. Incluye obra civil necesaria, perfiles metálicos, tornillería y abrazaderas, y en general, todo el material necesario para la correcta insalación de las tuberías de PCI. Incluye montaje.</t>
  </si>
  <si>
    <t>05.01.01.01.10</t>
  </si>
  <si>
    <t>Salida de humos para bomba diésel</t>
  </si>
  <si>
    <t>Realización del escape de humos de la bomba diésel hacia el exterior. Incluye 5 metros de tubería de 4" de diámetro, y todos los componentes adicionales necesarios para su correcto funcionamiento. Totalmente montado e instalado</t>
  </si>
  <si>
    <t>05.01.01.01.11</t>
  </si>
  <si>
    <t>Conexión bomba jockey</t>
  </si>
  <si>
    <t>Conexión desde la tubería de aspiración de PCI de 12" hasta la bomba jockey. Incluye válvula de mariposa de 2", filtro de 2", y 4 metros de tubería de acero negro de 2". Incluye bridas, conexiones, y todos los componentes necesarios para su funcionamiento.</t>
  </si>
  <si>
    <t>05.01.01.01.12</t>
  </si>
  <si>
    <t>Válvula de drenaje</t>
  </si>
  <si>
    <t>Válvula de prueba y drenaje instalada en tubería, directamente conectada. Incluye pp de accesorios, totalmente montada e instalada.</t>
  </si>
  <si>
    <t>05.01.01.01.13</t>
  </si>
  <si>
    <t>Reducción excéntrica</t>
  </si>
  <si>
    <t>Reducción excéntrica de 150 mm, para tubería de acero negro con soldadura de 300 mm de diámetro.</t>
  </si>
  <si>
    <t>Total 06.01.01.01</t>
  </si>
  <si>
    <t>06.01.01.02</t>
  </si>
  <si>
    <t>Partida para la conexión y adaptación del nuevo sistema de bombeo</t>
  </si>
  <si>
    <t>Partida para la conexión e integración al sistema existente del nuevo grupo de bombeo. Incluye valvulería necesaria, instalación, modificación en el colector existente, programación del grupo de bombeo para la nueva situación, y en general, toda actuación para que el grupo de bombeo conecte correctamente en el sistema existente. Previsión de conexión en el colector de impulsión en caseta nueva, mediante tubería existente en el lateral de la nave, y reducción de 10" a 6", según imagen en memoria adjunta. Incluye visita para valoración de los trabajos a realizar y pintado de la tubería existente por exterior con pintura RAL 3000, 60 metros en total.</t>
  </si>
  <si>
    <t>Total 06.01.01</t>
  </si>
  <si>
    <t>06.01.02</t>
  </si>
  <si>
    <t>EQUIPOS ADICIONALES</t>
  </si>
  <si>
    <t>06.01.02.01</t>
  </si>
  <si>
    <t>Tubería acero 2"</t>
  </si>
  <si>
    <t>Red aérea de distribución de agua para abastecimiento de los equipos de extinción de incendios, formada por tubería de acero negro con soldadura longitudinal, de 2" DN 50 mm de diámetro, unión roscada, sin calorifugar, para red colgante de rociadores. Incluso material auxiliar para montaje y sujeción a la obra, accesorios y piezas especiales, mano de imprimación antioxidante de al menos 50 micras de espesor, y dos manos de esmalte rojo de al menos 40 micras de espesor cada una.</t>
  </si>
  <si>
    <t>06.01.02.02</t>
  </si>
  <si>
    <t>Tubería acero 1 1/2"</t>
  </si>
  <si>
    <t>Red aérea de distribución de agua para abastecimiento de los equipos de extinción de incendios, formada por tubería de acero negro con soldadura longitudinal, de 1 1/2" DN 40 mm de diámetro, unión roscada, sin calorifugar, para red colgante de rociadores. Incluso material auxiliar para montaje y sujeción a la obra, accesorios y piezas especiales, mano de imprimación antioxidante de al menos 50 micras de espesor, y dos manos de esmalte rojo de al menos 40 micras de espesor cada una.</t>
  </si>
  <si>
    <t>06.01.02.03</t>
  </si>
  <si>
    <t>Tubería acero 1"</t>
  </si>
  <si>
    <t>Red aérea de distribución de agua para abastecimiento de los equipos de extinción de incendios, formada por tubería de acero negro con soldadura longitudinal, de 1" DN 25 mm de diámetro, unión roscada, sin calorifugar, para red colgante de rociadores. Incluso material auxiliar para montaje y sujeción a la obra, accesorios y piezas especiales, mano de imprimación antioxidante de al menos 50 micras de espesor, y dos manos de esmalte rojo de al menos 40 micras de espesor cada una.</t>
  </si>
  <si>
    <t>06.01.02.04</t>
  </si>
  <si>
    <t>Rociador K-115</t>
  </si>
  <si>
    <t>Rociador standard K115 para montaje en posición montante en bronce con rosca exterior de 3/4" para la sala de bombas, temperatura de fusible tarado a 93ºC, totalmente instalado incluyendo p.p. de accesorios, medios de elevación y mano de obra.</t>
  </si>
  <si>
    <t>06.01.02.05</t>
  </si>
  <si>
    <t>Puesto de control simplificado de rociadores</t>
  </si>
  <si>
    <t>Suministro y montaje de puesto de control simplificado para los rociadores en la sala de bombas, incluyendo válvula de retención y alarma para sistemas de rociadores de tuberia húmeda, compuesto por los siguientes elementos:
- Válvula de retención y de corte.
- Presostato de alarma.
- Interruptor de flujo.
- Puesto de drenaje.
Totalmente montada e instalada, con todos los componentes y conexiones necesarias para su correcto funcionamiento, incluyendo unión con tubería de impulsión dentro de la propia caseta.</t>
  </si>
  <si>
    <t>06.01.02.06</t>
  </si>
  <si>
    <t>Extintor de Polvo polivalente ABC 9 kg</t>
  </si>
  <si>
    <t>Suministro y montaje de extintor portátil de 6 kg de polvo polivalente ABC. Eficacia 34A 183B. Certificado AENOR. Totalmente instalado, incluye armario.</t>
  </si>
  <si>
    <t>06.01.02.07</t>
  </si>
  <si>
    <t>Extintor CO2</t>
  </si>
  <si>
    <t>Suministro y montaje de extintor de nieve carbónica CO2 de 5 kg. Eficacia 89B. Certificado AENOR. Totalmente instalado.</t>
  </si>
  <si>
    <t>06.01.02.08</t>
  </si>
  <si>
    <t>Detector termovelocimétrico</t>
  </si>
  <si>
    <t>Detector termovelocimétrico convencional, de ABS color blanco, formado por un elemento sensible a el incremento rápido de la temperatura para una temperatura máxima de alarma de 64°C, para alimentación de 12 a 30 Vcc, con doble led de activación e indicador de alarma color rojo, salida para piloto de señalización remota y base universal. Incluso elementos de fijación.</t>
  </si>
  <si>
    <t>06.01.02.09</t>
  </si>
  <si>
    <t>Pulsador de alarma</t>
  </si>
  <si>
    <t>Suministro e instalación de pulsador de alarma, rearmable y con aislador de cortocircuitos incorporado. Incluye led de estado, tapa de protección contra rotura accidental,llave para pruebas manuales y base.</t>
  </si>
  <si>
    <t>06.01.02.10</t>
  </si>
  <si>
    <t>Sirena exterior</t>
  </si>
  <si>
    <t>Sirena electrónica, de ABS color rojo, con señal óptica y acústica y rótulo "FUEGO", alimentación a 24 Vcc, potencia sonora de 90 dB a 1 m y consumo de 230 mA, para instalar en paramento exterior. Incluso elementos de fijación.</t>
  </si>
  <si>
    <t>06.01.02.11</t>
  </si>
  <si>
    <t>Puesto de prueba con rociador exterior</t>
  </si>
  <si>
    <t>Equipos adicionales y conexión al último ramal de la red de rociadores, incluyendo en esta partida la propia conexión, manómetro, válvula de corte y rociador abierto sin deflector en el exterior. Incluye montaje del sistema con todos los componentes necesarios.</t>
  </si>
  <si>
    <t>06.01.02.12</t>
  </si>
  <si>
    <t>Nueva central de detección en caseta de bombas</t>
  </si>
  <si>
    <t>Central analógica de 2 lazos ampliable a 4 lazos compatible con el sistema existente. Incluye todos los componentes necesarios para su funcionamiento, base, cabina y tapas, fuente de alimentación, tarjetas de comunicación y baterías, entre otros.
Totalmente instalado y funcionando.</t>
  </si>
  <si>
    <t>06.01.02.13</t>
  </si>
  <si>
    <t>Integración del nuevo sistema de detección en la red de datos de PCI</t>
  </si>
  <si>
    <t>Integración del detector, pulsador, sirena, e interruptores de flujo, nueva central, y en general, todo nuevo sistema que lo requiera, a la centralita de detección contra incendios existente, a 155 metros de distancia, aprovechando la canalización eléctrica disponible (conducción de cableado por safatas internas existentes por 155 metros), para conectar la nueva caseta en el lazo de PCI. Incluyendo toda la programación, cableado e integración en la central existente.</t>
  </si>
  <si>
    <t>Total 06.01.02</t>
  </si>
  <si>
    <t>Total 06.01</t>
  </si>
  <si>
    <t>06.02</t>
  </si>
  <si>
    <t>ADICIONALES</t>
  </si>
  <si>
    <t>06.02.01</t>
  </si>
  <si>
    <t>INSTALACIÓN ELÉCTRICA</t>
  </si>
  <si>
    <t>06.02.01.01</t>
  </si>
  <si>
    <t>Luminarias 3600 lm</t>
  </si>
  <si>
    <t>Luminaria lineal estanca TRILUX Deveo G2 1500 4000-840 PC ET 3600 lm o equivalente, instalada en superfície, totalmente montada, instalada y cableada.</t>
  </si>
  <si>
    <t>06.02.01.02</t>
  </si>
  <si>
    <t>Luminaria de emergencia 300 lm</t>
  </si>
  <si>
    <t>Suministro y montaje de luminaria de emergencia AERLUX 20300T o equivalente, con una hora de autonomia de funcionamiento no permanente, estanco.</t>
  </si>
  <si>
    <t>06.02.01.03</t>
  </si>
  <si>
    <t>Interruptor automático 400A + prot. diferencial</t>
  </si>
  <si>
    <t>Interruptor automatico ComPacT NSX400N 50kA AC 4P 400A 2 o similar, a instalar en cuadro existente. Incluye protección diferencial sensibilidad 500 mA, selectivo, tipo AC, y toroidal.</t>
  </si>
  <si>
    <t>06.02.01.04</t>
  </si>
  <si>
    <t>Interruptor en carga 400A</t>
  </si>
  <si>
    <t>Interruptor en carga SCHNEIDER INS400 4P o equivalente, a instalar en cabecera de nuevo cuadro eléctrico.</t>
  </si>
  <si>
    <t>06.02.01.05</t>
  </si>
  <si>
    <t>Interruptor automatico ComPacT NSX250F 36kA AC 4P3R 250A TMD o similar, a instalar en cuadro nuevo, para proteccion del grupo de bombeo eléctrico nuevo. Incluye protección diferencial sensibilidad 300 mA, selectivo, tipo AC, y toroidal.</t>
  </si>
  <si>
    <t>06.02.01.06</t>
  </si>
  <si>
    <t>Interruptor diferencial 25A</t>
  </si>
  <si>
    <t>Interruptor diferencial instantáneo, de 2 módulos, bipolar (2P), intensidad nominal 25 A, sensibilidad 30 mA, poder de corte 6 kA, clase AC, de 36x80x77,8 mm, grado de protección IP20, montaje sobre carril DIN (35 mm) y fijación a carril mediante garras, según UNE-EN 61008-1.</t>
  </si>
  <si>
    <t>06.02.01.07</t>
  </si>
  <si>
    <t>Interruptor magnetotérmico 10A</t>
  </si>
  <si>
    <t>Interruptor automático magnetotérmico, de 2 módulos, bipolar (2P), intensidad nominal 10 A, poder de corte 6 kA, curva C, de 36x80x77,8 mm, grado de protección IP20, montaje sobre carril DIN (35 mm) y fijación a carril mediante garras, según UNE-EN 60898-1.</t>
  </si>
  <si>
    <t>06.02.01.08</t>
  </si>
  <si>
    <t>Bloque magnetotérmico + diferencial 16A 30 mA 2P</t>
  </si>
  <si>
    <t>Conjunto de interruptor magnetotérmico Acti9 iC60N; 2P; 16 A; curva C; 6000 A/10 kA + bloque diferencial Acti9 Quick Vigi iC160; 2P; 25 A; 30 mA; AC</t>
  </si>
  <si>
    <t>06.02.01.09</t>
  </si>
  <si>
    <t>Bloque magnetotérmico + diferencial 16A 300 mA 2P</t>
  </si>
  <si>
    <t>Conjunto de interruptor magnetotérmico Acti9 iC60N; 2P; 16 A; curva C; 6000 A/10 kA + bloque diferencial Acti9 Quick Vigi iC160; 2P; 25 A; 300 mA; AC</t>
  </si>
  <si>
    <t>06.02.01.10</t>
  </si>
  <si>
    <t>Bloque magnetotérmico + diferencial 16A 300 mA 4P</t>
  </si>
  <si>
    <t>Conjunto de interruptor magnetotérmico Acti9 iC60N; 4P; 16 A; curva C; 6000 A/10 kA+ bloque diferencial Quick Vigi iC60 4P 25A 300mA AC</t>
  </si>
  <si>
    <t>06.02.01.11</t>
  </si>
  <si>
    <t>Cableado unipolar 1x120 mm2 AL</t>
  </si>
  <si>
    <t>Cable unipolar XZ1 (S), siendo su tensión asignada de 0,6/1 kV, reacción al fuego clase Eca, con conductor de aluminio clase 2 de 120 mm² de sección, con aislamiento de polietileno reticulado (X) y cubierta de compuesto termoplástico a base de poliolefina libre de halógenos (Z1). Incluso accesorios y elementos de sujeción.</t>
  </si>
  <si>
    <t>06.02.01.12</t>
  </si>
  <si>
    <t>Cableado unipolar 1x240 mm2 AL</t>
  </si>
  <si>
    <t>Cable unipolar RZ1 (AS), siendo su tensión asignada de 0,6/1 kV, de alta seguridad en caso de incendio (AS), reacción al fuego clase Cca-s1b,d1,a1, con conductor de aluminio clase 2 según UNE-EN 60228, de 240 mm² de sección, con aislamiento de polietileno reticulado tipo XLPE según IEC 60502-1 y cubierta de compuesto termoplástico a base de poliolefina libre de halógenos (Z1). Incluso accesorios y elementos de sujeción.</t>
  </si>
  <si>
    <t>05.02.01.13</t>
  </si>
  <si>
    <t>Cableado unipolar 1x240 mm2 CU</t>
  </si>
  <si>
    <t>Cable eléctrico unipolar, Afumex Class 1000 V (AS), tipo RZ1-K (AS), tensión nominal 0,6/1 kV, de alta seguridad en caso de incendio (AS), reacción al fuego clase Cca-s1b,d1,a1, con conductor de cobre recocido, flexible (clase 5), de 1x240 mm² de sección, aislamiento de polietileno reticulado (XLPE), de tipo DIX3, cubierta de poliolefina termoplástica, de tipo Afumex Z1, de color verde, y con las siguientes características: no propagación de la llama, no propagación del incendio, baja emisión de humos opacos, reducida emisión de gases tóxicos, libre de halógenos, nula emisión de gases corrosivos, resistencia a la absorción de agua, resistencia al frío, resistencia a los rayos ultravioleta y resistencia a los agentes químicos.</t>
  </si>
  <si>
    <t>05.02.01.14</t>
  </si>
  <si>
    <t>Cableado eléctrico multiconductor 3G1,5</t>
  </si>
  <si>
    <t>Cable eléctrico multiconductor, Afumex Class 1000 V (AS), tipo RZ1-K (AS), tensión nominal 0,6/1 kV, de alta seguridad en caso de incendio (AS), reacción al fuego clase Cca-s1b,d1,a1, con conductores de cobre recocido, flexible (clase 5), de 3G1,5 mm² de sección, aislamiento de polietileno reticulado (XLPE), de tipo DIX3, cubierta de poliolefina termoplástica, de tipo Afumex Z1, de color verde, y con las siguientes características: no propagación de la llama, no propagación del incendio, baja emisión de humos opacos, reducida emisión de gases tóxicos, libre de halógenos, nula emisión de gases corrosivos, resistencia a la absorción de agua, resistencia al frío, resistencia a los rayos ultravioleta y resistencia a los agentes químicos.</t>
  </si>
  <si>
    <t>05.02.01.15</t>
  </si>
  <si>
    <t>Cableado eléctrico multiconductor 3G2,5</t>
  </si>
  <si>
    <t>Cable eléctrico multiconductor, Afumex Class 1000 V (AS), tipo RZ1-K (AS), tensión nominal 0,6/1 kV, de alta seguridad en caso de incendio (AS), reacción al fuego clase Cca-s1b,d1,a1, con conductores de cobre recocido, flexible (clase 5), de 3G2,5 mm² de sección, aislamiento de polietileno reticulado (XLPE), de tipo DIX3, cubierta de poliolefina termoplástica, de tipo Afumex Z1, de color verde, y con las siguientes características: no propagación de la llama, no propagación del incendio, baja emisión de humos opacos, reducida emisión de gases tóxicos, libre de halógenos, nula emisión de gases corrosivos, resistencia a la absorción de agua, resistencia al frío, resistencia a los rayos ultravioleta y resistencia a los agentes químicos.</t>
  </si>
  <si>
    <t>05.02.01.16</t>
  </si>
  <si>
    <t>Cableado eléctrico multiconductor 5G2,5</t>
  </si>
  <si>
    <t>Cable eléctrico multiconductor, Afumex Class 1000 V (AS), tipo RZ1-K (AS), tensión nominal 0,6/1 kV, de alta seguridad en caso de incendio (AS), reacción al fuego clase Cca-s1b,d1,a1, con conductores de cobre recocido, flexible (clase 5), de 5G2,5 mm² de sección, aislamiento de polietileno reticulado (XLPE), de tipo DIX3, cubierta de poliolefina termoplástica, de tipo Afumex Z1, de color verde, y con las siguientes características: no propagación de la llama, no propagación del incendio, baja emisión de humos opacos, reducida emisión de gases tóxicos, libre de halógenos, nula emisión de gases corrosivos, resistencia a la absorción de agua, resistencia al frío, resistencia a los rayos ultravioleta y resistencia a los agentes químicos.</t>
  </si>
  <si>
    <t>05.02.01.17</t>
  </si>
  <si>
    <t>Cableado eléctrico multiconductor 3G6</t>
  </si>
  <si>
    <t>Cable eléctrico multiconductor, Afumex Class 1000 V (AS), tipo RZ1-K (AS), tensión nominal 0,6/1 kV, de alta seguridad en caso de incendio (AS), reacción al fuego clase Cca-s1b,d1,a1, con conductores de cobre recocido, flexible (clase 5), de 3G6 mm² de sección, aislamiento de polietileno reticulado (XLPE), de tipo DIX3, cubierta de poliolefina termoplástica, de tipo Afumex Z1, de color verde, y con las siguientes características: no propagación de la llama, no propagación del incendio, baja emisión de humos opacos, reducida emisión de gases tóxicos, libre de halógenos, nula emisión de gases corrosivos, resistencia a la absorción de agua, resistencia al frío, resistencia a los rayos ultravioleta y resistencia a los agentes químicos.</t>
  </si>
  <si>
    <t>05.02.01.18</t>
  </si>
  <si>
    <t>Cuadro eléctrico modular estanco IP44</t>
  </si>
  <si>
    <t>Armario de distribución metálico, de superficie, con puerta ciega, grado de protección IP44, de 1050x650x250 mm, apilable con otros armarios, con techo, suelo y laterales desmontables por deslizamiento (sin tornillos), cierre de seguridad, escamoteable, con llave, acabado con pintura epoxi, microtexturizado, según UNE-EN 60670-1.</t>
  </si>
  <si>
    <t>05.02.01.19</t>
  </si>
  <si>
    <t>Bandeja portacables de rejilla 100x60</t>
  </si>
  <si>
    <t>Canalización de bandeja de rejilla de alambre de acero inoxidable AISI 316, de 60x100 mm, con resistencia al fuego de 90 minutos a 1000°C E90 según DIN 4102-12, resistencia al impacto 20 julios, temperatura de trabajo -50°C hasta 150°C. Instalación fija en superficie. Incluso elementos de sujeción y accesorios.</t>
  </si>
  <si>
    <t>05.02.01.20</t>
  </si>
  <si>
    <t>Pa</t>
  </si>
  <si>
    <t>Pequeño material eléctrico adicional</t>
  </si>
  <si>
    <t>Partida alzada para pequeño material eléctrico adicional para la correcta conexión y sujeción de todos los elementos del sistema eléctrico. Incluye cajas de derivación necesarias, tuberías para la conducción del cableado, y, en general, todos los productos necesarios para realizar la instalación eléctrica correctamente.</t>
  </si>
  <si>
    <t>05.02.01.21</t>
  </si>
  <si>
    <t>Excavación de zanja para cableado y arquetas</t>
  </si>
  <si>
    <t>Excavación de zanjas para instalaciones eléctricas hasta una profundidad de 1 m, con medios mecánicos, y carga a camión. El precio no incluye el transporte de los materiales excavados.</t>
  </si>
  <si>
    <t>05.02.01.22</t>
  </si>
  <si>
    <t>Tierra de relleno seleccionada compactada PN 95%</t>
  </si>
  <si>
    <t>Relleno principal de zanjas para instalaciones, con tierra seleccionada procedente de la propia excavación y compactación en tongadas sucesivas de 20 cm de espesor máximo con bandeja vibrante de guiado manual, hasta alcanzar una densidad seca no inferior al 95% de la máxima obtenida en el ensayo Proctor Modificado, realizado según UNE 103501. Incluye cinta de señalización de polietileno, de 150 mm de anchura, color amarillo, con la inscripción "¡ATENCIÓN! DEBAJO HAY CABLES ELÉCTRICOS" y triángulo de riesgo eléctrico.</t>
  </si>
  <si>
    <t>05.02.01.23</t>
  </si>
  <si>
    <t>Relleno de arena para envolvente de instalaciones en zanja.</t>
  </si>
  <si>
    <t>Relleno envolvente de las instalaciones en zanjas, con arena de 0 a 5 mm de diámetro y compactación en tongadas sucesivas de 20 cm de espesor máximo con bandeja vibrante de guiado manual.</t>
  </si>
  <si>
    <t>05.02.01.24</t>
  </si>
  <si>
    <t>Tubo corrugado enterrado DN 63</t>
  </si>
  <si>
    <t>Tubo curvable, suministrado en rollo, de polietileno de doble pared (interior lisa y exterior corrugada), de color naranja, de 63 mm de diámetro nominal, para canalización enterrada, resistencia a la compresión 450 N, resistencia al impacto 15 julios, con grado de protección IP549 según UNE 20324. Según UNE-EN 61386-1, UNE-EN 61386-22 y UNE-EN 50086-2-4.</t>
  </si>
  <si>
    <t>Total 06.02.01</t>
  </si>
  <si>
    <t>06.02.02</t>
  </si>
  <si>
    <t>SANEAMIENTO</t>
  </si>
  <si>
    <t>06.02.02.01</t>
  </si>
  <si>
    <t>Excavación de zanja para tuberías evacuación y arquetas</t>
  </si>
  <si>
    <t>Excavación de zanjas para instalaciones hasta una profundidad de 2 m, con medios mecánicos, y carga a camión. El precio no incluye el transporte de los materiales excavados.</t>
  </si>
  <si>
    <t>06.02.02.02</t>
  </si>
  <si>
    <t>Relleno principal de zanjas para instalaciones, con tierra seleccionada procedente de la propia excavación y compactación en tongadas sucesivas de 20 cm de espesor máximo con bandeja vibrante de guiado manual, hasta alcanzar una densidad seca no inferior al 95% de la máxima obtenida en el ensayo Proctor Modificado, realizado según UNE 103501.</t>
  </si>
  <si>
    <t>06.02.02.03</t>
  </si>
  <si>
    <t>06.02.02.04</t>
  </si>
  <si>
    <t>Arqueta 60x60</t>
  </si>
  <si>
    <t>Arqueta de paso registrable, prefabricada de hormigón, de dimensiones interiores 60x60 cm y profundidad según plano (máximo 80 cm), sobre solera de hormigón en masa HM-20/B/20/X0 de 20 cm de espesor, con marco prefabricado de hormigón armado y tapa para zona verde. El precio no incluye la excavación.</t>
  </si>
  <si>
    <t>06.02.02.05</t>
  </si>
  <si>
    <t>Arqueta de bombeo 100x100</t>
  </si>
  <si>
    <t>Arqueta de bombeo enterrada, de dimensiones interiores 100x100 cm y profundidad según planos, construida con fábrica de ladrillo cerámico macizo, de 1/2 pie de espesor, recibido con mortero de cemento, industrial, M-5, sobre solera de hormigón en masa HM-30/B/20/X0+XA2 de 15 cm de espesor, enfoscada y bruñida interiormente con mortero de cemento, industrial, con aditivo hidrófugo, M-15 formando aristas y esquinas a media caña, con sifón formado por un codo de 87°30' de PVC largo, cerrada superiormente con tablero cerámico hueco machihembrado, losa de hormigón HA-30/B/20/XC4+XA2 de 20 cm de espesor armada con malla electrosoldada y tapa con cierre hermético al paso de los olores mefíticos. Incluso accesorios, uniones y piezas especiales para la instalación de dos bombas y su conexión a las redes eléctrica y de saneamiento. El precio no incluye la excavación.</t>
  </si>
  <si>
    <t>06.02.02.06</t>
  </si>
  <si>
    <t>Sistema de desaguado</t>
  </si>
  <si>
    <t>Partida para la realización del sistema de desaguado y vaciado del sistema de bombeo de agua. Incluye:
- Conexión del nuevo sistema de desagüe de la sala de bombeo con arqueta de saneamiento cercana a realizar.
- Realización de vaciado del depósito de PCI, y conectando el vaciado con la red de saneamiento.</t>
  </si>
  <si>
    <t>06.02.02.07</t>
  </si>
  <si>
    <t>Electrobomba sumergible</t>
  </si>
  <si>
    <t>Electrobomba sumergible EBARA DRK/A40-136-1,5M o equivalente, diseñada para bomber agua limpia o muy poco sucia, destinada a elevación de agua de cubierta de caseta, y posibles fugas y/o vaciado de depósito y grupo de bombeo. Construida en hierro fundido, con una potencia de 1,5 kW, para una altura máxima de inmersión de 7 m, temperatura máxima del líquido conducido 40°C, tamaño máximo de paso de sólidos 6 mm, con cuerpo de impulsión, impulsor, carcasa y tapa del motor de hierro fundido GG25, eje del motor de acero inoxidable AISI 420B, cierre mecánico de carburo de silicio/silicio, motor asíncrono de 2 polos, eficiencia IE3, aislamiento clase H, para alimentación monofásica a 230 V y 50 Hz de frecuencia, protección IP68, cable de conexión y cuadro eléctrico con doble condensador e interruptor automático magnetotérmico.</t>
  </si>
  <si>
    <t>06.02.02.08</t>
  </si>
  <si>
    <t>Tubería PVC Bajante 63mm</t>
  </si>
  <si>
    <t>Suministro y colocación de bajante de PVC de diámetro nominal 63 mm, montado como canalización vertical, para la canalización de agua de cubierta de la nueva caseta. Pitnado color blanco RAL 9016.
Totalmente colocado, incluye material, mano de obra, maquinaria, herramientas, accesorios, medios auxiliares, gestión de residuos y todo lo necesario para su correcta ejecución.</t>
  </si>
  <si>
    <t>06.02.02.09</t>
  </si>
  <si>
    <t>Colector enterrado PVC 40 mm</t>
  </si>
  <si>
    <t>Colector enterrado de red horizontal de saneamiento, para la evacuación de aguas de saneamiento a presión, formado por tubo de PVC liso, serie SN-4, rigidez anular nominal 4 kN/m², de 40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El precio no incluye las arquetas, la excavación ni el relleno principal.</t>
  </si>
  <si>
    <t>06.02.02.10</t>
  </si>
  <si>
    <t>Colector enterrado PVC 63 mm</t>
  </si>
  <si>
    <t>Colector enterrado de red horizontal de saneamiento, con una pendiente mínima del 2%, para la evacuación de aguas de saneamiento, formado por tubo de PVC liso, serie SN-4, rigidez anular nominal 4 kN/m², de 63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El precio no incluye las arquetas, la excavación ni el relleno principal.</t>
  </si>
  <si>
    <t>06.02.02.11</t>
  </si>
  <si>
    <t>Colector enterrado PVC 160 mm</t>
  </si>
  <si>
    <t>Colector enterrado de red horizontal de saneamiento, con una pendiente mínima del 2%, para la evacuación de aguas de saneamiento, formado por tubo de PVC liso, serie SN-4, rigidez anular nominal 4 kN/m², de 160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El precio no incluye las arquetas, la excavación ni el relleno principal.</t>
  </si>
  <si>
    <t>Total 06.02.02</t>
  </si>
  <si>
    <t>06.02.03</t>
  </si>
  <si>
    <t>FONTANERÍA</t>
  </si>
  <si>
    <t>06.02.03.01</t>
  </si>
  <si>
    <t>06.02.03.02</t>
  </si>
  <si>
    <t>06.02.03.03</t>
  </si>
  <si>
    <t>06.02.03.04</t>
  </si>
  <si>
    <t>06.02.03.05</t>
  </si>
  <si>
    <t>Tubería enterrada PEAD DN 250</t>
  </si>
  <si>
    <t>Tubo de polietileno de alta densidad PEAD 100, de 250 mm de diámetro exterior y 14,8 mm de espesor, SDR17, PN=10 atm. El precio incluye los equipos y la maquinaria necesarios para el desplazamiento y la disposición en obra de los elementos.</t>
  </si>
  <si>
    <t>06.02.03.06</t>
  </si>
  <si>
    <t>Regulación y conexión de depósito</t>
  </si>
  <si>
    <t>Partida para los sistemas de regulación de nivel y conexión del nuevo depósito. Incluye nueva válvula de control DN 250 adecuada para el sistema, idealmente válvula de control de nivel en depósito nuevo, activándose cuando el nivel del depósito baje . Totalmente automática y motorizada. Incluye además excavación de la arqueta para la válvula, propia arqueta, sistemas de control y programación necesaria y valvulería adicional para el correcto funcionamiento del sistema. Totalmente instalado y funcionando respecto las necesidades del sistema proyectado, incluyendo todo el material adicional para la conexión de la tubería con el nuevo depósito. Esta partida incluye:
- Válvula de control de nivel de agua en el depósito DN 250, mediante flotador y con regulación de apertura según porcentaje de vaciado del tanque. Incluyendo todos los componentes adicionales del equipo necesarios para su correcto funcionamiento según el diseño del sistema.
- 2x Válvula de compuerta de aislamiento de la red DN 250, una previa y otra posterior a la válvula de control.
- Filtro de protección DN 250  previo a la válvula de control, para evitar impurezas.
- Componentes adicionales de instalación hidráulica, incluyendo bridas necesarias y todos los componentes adicionales para el montaje correcto.
- Arqueta de dimensiones adecuadas para albergar valvulería descrita en este apartado, con suficiente espacio para mantenimiento. Incluye excavado.
- Realización de la conexión de aporte de agua al nuevo depósito mediante apertura existente en base del depósito nuevo DN 250. Incluye trabajos necesarios para realizar esta actuación, y todos los componentes adicionales necesarios, tales como bridas y juntas, parte proporcional de tubería y accesorios, etc.
Totalmente montado e instalado, con todos los componentes adicionales necesarios no mencionados explícitamente en esta partida. La conexión y regulación debe ser totalmente operativa y funcional según las necesidades del sistema.</t>
  </si>
  <si>
    <t>05.02.03.06.01</t>
  </si>
  <si>
    <t>Válvula de control de nivel de agua</t>
  </si>
  <si>
    <t>Válvula de control de nivel de agua DN 250, para regulación de depósito nuevo, PN=16 bar, de acero inoxidable, unión con bridas, regulación mediante flotador y con regulación de apertura según porcentaje de vaciado del tanque. Incluyendo todos los componentes adicionales del equipo necesarios para su correcto funcionamiento según el diseño del sistema, totalmente montado e instalado.</t>
  </si>
  <si>
    <t>05.02.03.06.02</t>
  </si>
  <si>
    <t>Válvula de compuerta</t>
  </si>
  <si>
    <t>Válvula de compuerta de husillo ascendente y cierre elástico, unión con bridas, DN 250, PN=16 bar, formada por cuerpo, disco en cuña y volante de fundición dúctil y husillo de acero inoxidable. Totalmente montado e instalado, incluyendo todos los componentes adicionales para su correcto funcionamiento.</t>
  </si>
  <si>
    <t>05.02.03.06.03</t>
  </si>
  <si>
    <t>Filtro</t>
  </si>
  <si>
    <t>Filtro retenedor de residuos de fundición dúctil, con tamiz de acero inoxidable, unión con bridas, DN 250, PN=16 bar.</t>
  </si>
  <si>
    <t>05.02.03.06.04</t>
  </si>
  <si>
    <t>Arqueta registrable para la regulación</t>
  </si>
  <si>
    <t>Arqueta registrable de obra fabricada "in situ" para albergar componentes de regulación de red. Incluyendo excavado, movimiento de tierras, construcción in situ, losa de hormigón, tapa, y en general, todos los componentes necesarios para su correcta instalación. Dimensiones según necesidad del sistema, previsión de 1800x1800x2000 mm (AxLxP)</t>
  </si>
  <si>
    <t>05.02.03.06.05</t>
  </si>
  <si>
    <t>Conexión con el nuevo depósito</t>
  </si>
  <si>
    <t>Realización de la conexión de aporte de agua al nuevo depósito mediante apertura existente en base del depósito nuevo DN 250, y realización de conexión en el nuevo depósito mediante sistema descrito en documentación. Incluye trabajos necesarios para realizar esta actuación, y todos los componentes adicionales necesarios, tales como bridas y juntas, parte proporcional de tubería y accesorios, etc.</t>
  </si>
  <si>
    <t>Total 06.02.03.06</t>
  </si>
  <si>
    <t>Total 06.02.03</t>
  </si>
  <si>
    <t>Total 06.02</t>
  </si>
  <si>
    <t>Total 06</t>
  </si>
  <si>
    <t>07</t>
  </si>
  <si>
    <t>CONTROL CALIDAD</t>
  </si>
  <si>
    <t>J6V11252</t>
  </si>
  <si>
    <t>Prueba estanqueidad fachada ligera</t>
  </si>
  <si>
    <t>Prueba de estanqueidad ´´in situ´´ de fachada ligera, por el método de rociado directo y escorrentía de agua durante un periodo treinta minutos, según la norma UNE-EN 13051</t>
  </si>
  <si>
    <t>J5V11580</t>
  </si>
  <si>
    <t>Prueba estanqueidad cubierta inclinada med.riego por aspersión</t>
  </si>
  <si>
    <t>Prueba de estanqueidad de cubierta inclinada mediante riego por aspersión</t>
  </si>
  <si>
    <t>Total 07</t>
  </si>
  <si>
    <t>08</t>
  </si>
  <si>
    <t>SEGURIDAD Y SALUD</t>
  </si>
  <si>
    <t>H15100FX</t>
  </si>
  <si>
    <t>Medidas de seguridad y salud</t>
  </si>
  <si>
    <t>Medidas de seguridad y salud para todas las unidades de la obra .</t>
  </si>
  <si>
    <t>Total 08</t>
  </si>
  <si>
    <t>Total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</si>
</sst>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40FF"/>
      <name val="Calibri"/>
      <family val="2"/>
      <scheme val="minor"/>
    </font>
    <font>
      <sz val="8"/>
      <color theme="1"/>
      <name val="Calibri"/>
      <family val="2"/>
      <scheme val="minor"/>
    </font>
    <font>
      <sz val="8"/>
      <color rgb="FFFF40FF"/>
      <name val="Calibri"/>
      <family val="2"/>
      <scheme val="minor"/>
    </font>
  </fonts>
  <fills count="8">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D1E1ED"/>
        <bgColor indexed="64"/>
      </patternFill>
    </fill>
    <fill>
      <patternFill patternType="solid">
        <fgColor rgb="FFF0F0F0"/>
        <bgColor indexed="64"/>
      </patternFill>
    </fill>
    <fill>
      <patternFill patternType="solid">
        <fgColor rgb="FFC0C0C0"/>
        <bgColor indexed="64"/>
      </patternFill>
    </fill>
    <fill>
      <patternFill patternType="solid">
        <fgColor rgb="FFE2E9F1"/>
        <bgColor indexed="64"/>
      </patternFill>
    </fill>
  </fills>
  <borders count="1">
    <border>
      <left/>
      <right/>
      <top/>
      <bottom/>
      <diagonal/>
    </border>
  </borders>
  <cellStyleXfs count="1">
    <xf numFmtId="0" fontId="0" fillId="0" borderId="0"/>
  </cellStyleXfs>
  <cellXfs count="37">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0" fontId="5" fillId="2" borderId="0" xfId="0"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5" fillId="3" borderId="0" xfId="0" applyNumberFormat="1" applyFont="1" applyFill="1" applyAlignment="1">
      <alignment vertical="top"/>
    </xf>
    <xf numFmtId="0" fontId="5" fillId="3" borderId="0" xfId="0" applyFont="1" applyFill="1" applyAlignment="1">
      <alignment vertical="top"/>
    </xf>
    <xf numFmtId="4" fontId="6" fillId="3" borderId="0" xfId="0" applyNumberFormat="1" applyFont="1" applyFill="1" applyAlignment="1">
      <alignment vertical="top"/>
    </xf>
    <xf numFmtId="49" fontId="5" fillId="4" borderId="0" xfId="0" applyNumberFormat="1" applyFont="1" applyFill="1" applyAlignment="1">
      <alignment vertical="top"/>
    </xf>
    <xf numFmtId="0" fontId="5" fillId="4" borderId="0" xfId="0" applyFont="1" applyFill="1" applyAlignment="1">
      <alignment vertical="top"/>
    </xf>
    <xf numFmtId="4" fontId="6" fillId="4" borderId="0" xfId="0" applyNumberFormat="1" applyFont="1" applyFill="1" applyAlignment="1">
      <alignment vertical="top"/>
    </xf>
    <xf numFmtId="49" fontId="7" fillId="5" borderId="0" xfId="0" applyNumberFormat="1" applyFont="1" applyFill="1" applyAlignment="1">
      <alignment vertical="top"/>
    </xf>
    <xf numFmtId="49" fontId="7" fillId="0" borderId="0" xfId="0" applyNumberFormat="1" applyFont="1" applyAlignment="1">
      <alignment vertical="top"/>
    </xf>
    <xf numFmtId="0" fontId="7" fillId="0" borderId="0" xfId="0" applyFont="1" applyAlignment="1">
      <alignment vertical="top"/>
    </xf>
    <xf numFmtId="4" fontId="7" fillId="0" borderId="0" xfId="0" applyNumberFormat="1" applyFont="1" applyAlignment="1">
      <alignment vertical="top"/>
    </xf>
    <xf numFmtId="4" fontId="8" fillId="0" borderId="0" xfId="0" applyNumberFormat="1" applyFont="1" applyAlignment="1">
      <alignment vertical="top"/>
    </xf>
    <xf numFmtId="49" fontId="7" fillId="0" borderId="0" xfId="0" applyNumberFormat="1" applyFont="1" applyAlignment="1">
      <alignment vertical="top" wrapText="1"/>
    </xf>
    <xf numFmtId="164" fontId="7" fillId="0" borderId="0" xfId="0" applyNumberFormat="1" applyFont="1" applyAlignment="1">
      <alignment vertical="top"/>
    </xf>
    <xf numFmtId="49" fontId="5" fillId="0" borderId="0" xfId="0" applyNumberFormat="1" applyFont="1" applyAlignment="1">
      <alignment vertical="top"/>
    </xf>
    <xf numFmtId="4" fontId="6" fillId="0" borderId="0" xfId="0" applyNumberFormat="1" applyFont="1" applyAlignment="1">
      <alignment vertical="top"/>
    </xf>
    <xf numFmtId="0" fontId="7" fillId="6" borderId="0" xfId="0" applyFont="1" applyFill="1" applyAlignment="1">
      <alignment vertical="top"/>
    </xf>
    <xf numFmtId="3" fontId="7" fillId="0" borderId="0" xfId="0" applyNumberFormat="1" applyFont="1" applyAlignment="1">
      <alignment vertical="top"/>
    </xf>
    <xf numFmtId="4" fontId="5" fillId="4" borderId="0" xfId="0" applyNumberFormat="1" applyFont="1" applyFill="1" applyAlignment="1">
      <alignment vertical="top"/>
    </xf>
    <xf numFmtId="49" fontId="5" fillId="7" borderId="0" xfId="0" applyNumberFormat="1" applyFont="1" applyFill="1" applyAlignment="1">
      <alignment vertical="top"/>
    </xf>
    <xf numFmtId="0" fontId="5" fillId="7" borderId="0" xfId="0" applyFont="1" applyFill="1" applyAlignment="1">
      <alignment vertical="top"/>
    </xf>
    <xf numFmtId="4" fontId="6" fillId="7" borderId="0" xfId="0" applyNumberFormat="1" applyFont="1" applyFill="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5" fillId="3" borderId="0" xfId="0" applyNumberFormat="1" applyFont="1" applyFill="1" applyAlignment="1">
      <alignment vertical="top" wrapText="1"/>
    </xf>
    <xf numFmtId="49" fontId="5" fillId="4" borderId="0" xfId="0" applyNumberFormat="1" applyFont="1" applyFill="1" applyAlignment="1">
      <alignment vertical="top" wrapText="1"/>
    </xf>
    <xf numFmtId="0" fontId="7" fillId="0" borderId="0" xfId="0" applyFont="1" applyAlignment="1">
      <alignment vertical="top" wrapText="1"/>
    </xf>
    <xf numFmtId="0" fontId="7" fillId="6" borderId="0" xfId="0" applyFont="1" applyFill="1" applyAlignment="1">
      <alignment vertical="top" wrapText="1"/>
    </xf>
    <xf numFmtId="49" fontId="5" fillId="7" borderId="0" xfId="0" applyNumberFormat="1"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E12B3-C96C-4872-B097-7BC531A39A62}">
  <dimension ref="A1:M417"/>
  <sheetViews>
    <sheetView tabSelected="1" workbookViewId="0">
      <pane xSplit="4" ySplit="3" topLeftCell="E4" activePane="bottomRight" state="frozen"/>
      <selection pane="topRight" activeCell="E1" sqref="E1"/>
      <selection pane="bottomLeft" activeCell="A4" sqref="A4"/>
      <selection pane="bottomRight" activeCell="E4" sqref="E4"/>
    </sheetView>
  </sheetViews>
  <sheetFormatPr baseColWidth="10" defaultRowHeight="14.4" x14ac:dyDescent="0.3"/>
  <cols>
    <col min="1" max="1" width="11.33203125" bestFit="1" customWidth="1"/>
    <col min="2" max="2" width="6.5546875" bestFit="1" customWidth="1"/>
    <col min="3" max="3" width="3.6640625" bestFit="1" customWidth="1"/>
    <col min="4" max="4" width="32.88671875" customWidth="1"/>
    <col min="5" max="5" width="24.5546875" bestFit="1" customWidth="1"/>
    <col min="6" max="6" width="12.5546875" bestFit="1" customWidth="1"/>
    <col min="7" max="7" width="8.5546875" bestFit="1" customWidth="1"/>
    <col min="8" max="8" width="8.109375" bestFit="1" customWidth="1"/>
    <col min="9" max="9" width="6.5546875" bestFit="1" customWidth="1"/>
    <col min="10" max="10" width="12.6640625" bestFit="1" customWidth="1"/>
    <col min="11" max="11" width="7.88671875" bestFit="1" customWidth="1"/>
    <col min="12" max="12" width="4.88671875" bestFit="1" customWidth="1"/>
    <col min="13" max="13" width="7.6640625" bestFit="1" customWidth="1"/>
  </cols>
  <sheetData>
    <row r="1" spans="1:13" x14ac:dyDescent="0.3">
      <c r="A1" s="1" t="s">
        <v>0</v>
      </c>
      <c r="B1" s="2"/>
      <c r="C1" s="2"/>
      <c r="D1" s="2"/>
      <c r="E1" s="2"/>
      <c r="F1" s="2"/>
      <c r="G1" s="2"/>
      <c r="H1" s="2"/>
      <c r="I1" s="2"/>
      <c r="J1" s="2"/>
      <c r="K1" s="2"/>
      <c r="L1" s="2"/>
      <c r="M1" s="2"/>
    </row>
    <row r="2" spans="1:13" ht="18" x14ac:dyDescent="0.3">
      <c r="A2" s="3" t="s">
        <v>1</v>
      </c>
      <c r="B2" s="2"/>
      <c r="C2" s="2"/>
      <c r="D2" s="2"/>
      <c r="E2" s="2"/>
      <c r="F2" s="2"/>
      <c r="G2" s="2"/>
      <c r="H2" s="2"/>
      <c r="I2" s="2"/>
      <c r="J2" s="2"/>
      <c r="K2" s="2"/>
      <c r="L2" s="2"/>
      <c r="M2" s="2"/>
    </row>
    <row r="3" spans="1:13" x14ac:dyDescent="0.3">
      <c r="A3" s="4" t="s">
        <v>2</v>
      </c>
      <c r="B3" s="4" t="s">
        <v>3</v>
      </c>
      <c r="C3" s="4" t="s">
        <v>4</v>
      </c>
      <c r="D3" s="30" t="s">
        <v>5</v>
      </c>
      <c r="E3" s="4" t="s">
        <v>6</v>
      </c>
      <c r="F3" s="4" t="s">
        <v>7</v>
      </c>
      <c r="G3" s="4" t="s">
        <v>8</v>
      </c>
      <c r="H3" s="4" t="s">
        <v>9</v>
      </c>
      <c r="I3" s="4" t="s">
        <v>10</v>
      </c>
      <c r="J3" s="4" t="s">
        <v>11</v>
      </c>
      <c r="K3" s="4" t="s">
        <v>12</v>
      </c>
      <c r="L3" s="4" t="s">
        <v>13</v>
      </c>
      <c r="M3" s="4" t="s">
        <v>14</v>
      </c>
    </row>
    <row r="4" spans="1:13" x14ac:dyDescent="0.3">
      <c r="A4" s="5" t="s">
        <v>15</v>
      </c>
      <c r="B4" s="5" t="s">
        <v>16</v>
      </c>
      <c r="C4" s="5" t="s">
        <v>17</v>
      </c>
      <c r="D4" s="31" t="s">
        <v>18</v>
      </c>
      <c r="E4" s="6"/>
      <c r="F4" s="6"/>
      <c r="G4" s="6"/>
      <c r="H4" s="6"/>
      <c r="I4" s="6"/>
      <c r="J4" s="6"/>
      <c r="K4" s="7">
        <f>K82</f>
        <v>1</v>
      </c>
      <c r="L4" s="8">
        <f>L82</f>
        <v>0</v>
      </c>
      <c r="M4" s="8">
        <f>M82</f>
        <v>0</v>
      </c>
    </row>
    <row r="5" spans="1:13" x14ac:dyDescent="0.3">
      <c r="A5" s="9" t="s">
        <v>19</v>
      </c>
      <c r="B5" s="9" t="s">
        <v>16</v>
      </c>
      <c r="C5" s="9" t="s">
        <v>17</v>
      </c>
      <c r="D5" s="32" t="s">
        <v>18</v>
      </c>
      <c r="E5" s="10"/>
      <c r="F5" s="10"/>
      <c r="G5" s="10"/>
      <c r="H5" s="10"/>
      <c r="I5" s="10"/>
      <c r="J5" s="10"/>
      <c r="K5" s="11">
        <f>K26</f>
        <v>1</v>
      </c>
      <c r="L5" s="11">
        <f>L26</f>
        <v>0</v>
      </c>
      <c r="M5" s="11">
        <f>M26</f>
        <v>0</v>
      </c>
    </row>
    <row r="6" spans="1:13" x14ac:dyDescent="0.3">
      <c r="A6" s="12" t="s">
        <v>20</v>
      </c>
      <c r="B6" s="12" t="s">
        <v>16</v>
      </c>
      <c r="C6" s="12" t="s">
        <v>17</v>
      </c>
      <c r="D6" s="33" t="s">
        <v>21</v>
      </c>
      <c r="E6" s="13"/>
      <c r="F6" s="13"/>
      <c r="G6" s="13"/>
      <c r="H6" s="13"/>
      <c r="I6" s="13"/>
      <c r="J6" s="13"/>
      <c r="K6" s="14">
        <f>K24</f>
        <v>1</v>
      </c>
      <c r="L6" s="14">
        <f>L24</f>
        <v>0</v>
      </c>
      <c r="M6" s="14">
        <f>M24</f>
        <v>0</v>
      </c>
    </row>
    <row r="7" spans="1:13" x14ac:dyDescent="0.3">
      <c r="A7" s="15" t="s">
        <v>22</v>
      </c>
      <c r="B7" s="16" t="s">
        <v>23</v>
      </c>
      <c r="C7" s="16" t="s">
        <v>4</v>
      </c>
      <c r="D7" s="20" t="s">
        <v>24</v>
      </c>
      <c r="E7" s="17"/>
      <c r="F7" s="17"/>
      <c r="G7" s="17"/>
      <c r="H7" s="17"/>
      <c r="I7" s="17"/>
      <c r="J7" s="17"/>
      <c r="K7" s="18">
        <v>1</v>
      </c>
      <c r="L7" s="18">
        <v>0</v>
      </c>
      <c r="M7" s="19">
        <f>ROUND(K7*L7,2)</f>
        <v>0</v>
      </c>
    </row>
    <row r="8" spans="1:13" ht="102" x14ac:dyDescent="0.3">
      <c r="A8" s="17"/>
      <c r="B8" s="17"/>
      <c r="C8" s="17"/>
      <c r="D8" s="20" t="s">
        <v>25</v>
      </c>
      <c r="E8" s="17"/>
      <c r="F8" s="17"/>
      <c r="G8" s="17"/>
      <c r="H8" s="17"/>
      <c r="I8" s="17"/>
      <c r="J8" s="17"/>
      <c r="K8" s="17"/>
      <c r="L8" s="17"/>
      <c r="M8" s="17"/>
    </row>
    <row r="9" spans="1:13" ht="20.399999999999999" x14ac:dyDescent="0.3">
      <c r="A9" s="15" t="s">
        <v>26</v>
      </c>
      <c r="B9" s="16" t="s">
        <v>23</v>
      </c>
      <c r="C9" s="16" t="s">
        <v>4</v>
      </c>
      <c r="D9" s="20" t="s">
        <v>27</v>
      </c>
      <c r="E9" s="17"/>
      <c r="F9" s="17"/>
      <c r="G9" s="17"/>
      <c r="H9" s="17"/>
      <c r="I9" s="17"/>
      <c r="J9" s="17"/>
      <c r="K9" s="18">
        <v>1</v>
      </c>
      <c r="L9" s="18">
        <v>0</v>
      </c>
      <c r="M9" s="19">
        <f>ROUND(K9*L9,2)</f>
        <v>0</v>
      </c>
    </row>
    <row r="10" spans="1:13" ht="102" x14ac:dyDescent="0.3">
      <c r="A10" s="17"/>
      <c r="B10" s="17"/>
      <c r="C10" s="17"/>
      <c r="D10" s="20" t="s">
        <v>28</v>
      </c>
      <c r="E10" s="17"/>
      <c r="F10" s="17"/>
      <c r="G10" s="17"/>
      <c r="H10" s="17"/>
      <c r="I10" s="17"/>
      <c r="J10" s="17"/>
      <c r="K10" s="17"/>
      <c r="L10" s="17"/>
      <c r="M10" s="17"/>
    </row>
    <row r="11" spans="1:13" ht="20.399999999999999" x14ac:dyDescent="0.3">
      <c r="A11" s="15" t="s">
        <v>29</v>
      </c>
      <c r="B11" s="16" t="s">
        <v>23</v>
      </c>
      <c r="C11" s="16" t="s">
        <v>4</v>
      </c>
      <c r="D11" s="20" t="s">
        <v>30</v>
      </c>
      <c r="E11" s="17"/>
      <c r="F11" s="17"/>
      <c r="G11" s="17"/>
      <c r="H11" s="17"/>
      <c r="I11" s="17"/>
      <c r="J11" s="17"/>
      <c r="K11" s="18">
        <v>1</v>
      </c>
      <c r="L11" s="18">
        <v>0</v>
      </c>
      <c r="M11" s="19">
        <f>ROUND(K11*L11,2)</f>
        <v>0</v>
      </c>
    </row>
    <row r="12" spans="1:13" ht="153" x14ac:dyDescent="0.3">
      <c r="A12" s="17"/>
      <c r="B12" s="17"/>
      <c r="C12" s="17"/>
      <c r="D12" s="20" t="s">
        <v>31</v>
      </c>
      <c r="E12" s="17"/>
      <c r="F12" s="17"/>
      <c r="G12" s="17"/>
      <c r="H12" s="17"/>
      <c r="I12" s="17"/>
      <c r="J12" s="17"/>
      <c r="K12" s="17"/>
      <c r="L12" s="17"/>
      <c r="M12" s="17"/>
    </row>
    <row r="13" spans="1:13" ht="20.399999999999999" x14ac:dyDescent="0.3">
      <c r="A13" s="15" t="s">
        <v>32</v>
      </c>
      <c r="B13" s="16" t="s">
        <v>23</v>
      </c>
      <c r="C13" s="16" t="s">
        <v>4</v>
      </c>
      <c r="D13" s="20" t="s">
        <v>33</v>
      </c>
      <c r="E13" s="17"/>
      <c r="F13" s="17"/>
      <c r="G13" s="17"/>
      <c r="H13" s="17"/>
      <c r="I13" s="17"/>
      <c r="J13" s="17"/>
      <c r="K13" s="18">
        <v>1</v>
      </c>
      <c r="L13" s="18">
        <v>0</v>
      </c>
      <c r="M13" s="19">
        <f>ROUND(K13*L13,2)</f>
        <v>0</v>
      </c>
    </row>
    <row r="14" spans="1:13" ht="132.6" x14ac:dyDescent="0.3">
      <c r="A14" s="17"/>
      <c r="B14" s="17"/>
      <c r="C14" s="17"/>
      <c r="D14" s="20" t="s">
        <v>34</v>
      </c>
      <c r="E14" s="17"/>
      <c r="F14" s="17"/>
      <c r="G14" s="17"/>
      <c r="H14" s="17"/>
      <c r="I14" s="17"/>
      <c r="J14" s="17"/>
      <c r="K14" s="17"/>
      <c r="L14" s="17"/>
      <c r="M14" s="17"/>
    </row>
    <row r="15" spans="1:13" ht="30.6" x14ac:dyDescent="0.3">
      <c r="A15" s="15" t="s">
        <v>35</v>
      </c>
      <c r="B15" s="16" t="s">
        <v>23</v>
      </c>
      <c r="C15" s="16" t="s">
        <v>36</v>
      </c>
      <c r="D15" s="20" t="s">
        <v>37</v>
      </c>
      <c r="E15" s="17"/>
      <c r="F15" s="17"/>
      <c r="G15" s="17"/>
      <c r="H15" s="17"/>
      <c r="I15" s="17"/>
      <c r="J15" s="17"/>
      <c r="K15" s="18">
        <v>1</v>
      </c>
      <c r="L15" s="18">
        <v>0</v>
      </c>
      <c r="M15" s="19">
        <f>ROUND(K15*L15,2)</f>
        <v>0</v>
      </c>
    </row>
    <row r="16" spans="1:13" ht="40.799999999999997" x14ac:dyDescent="0.3">
      <c r="A16" s="17"/>
      <c r="B16" s="17"/>
      <c r="C16" s="17"/>
      <c r="D16" s="20" t="s">
        <v>38</v>
      </c>
      <c r="E16" s="17"/>
      <c r="F16" s="17"/>
      <c r="G16" s="17"/>
      <c r="H16" s="17"/>
      <c r="I16" s="17"/>
      <c r="J16" s="17"/>
      <c r="K16" s="17"/>
      <c r="L16" s="17"/>
      <c r="M16" s="17"/>
    </row>
    <row r="17" spans="1:13" x14ac:dyDescent="0.3">
      <c r="A17" s="15" t="s">
        <v>39</v>
      </c>
      <c r="B17" s="16" t="s">
        <v>23</v>
      </c>
      <c r="C17" s="16" t="s">
        <v>36</v>
      </c>
      <c r="D17" s="20" t="s">
        <v>40</v>
      </c>
      <c r="E17" s="17"/>
      <c r="F17" s="17"/>
      <c r="G17" s="17"/>
      <c r="H17" s="17"/>
      <c r="I17" s="17"/>
      <c r="J17" s="17"/>
      <c r="K17" s="18">
        <v>1</v>
      </c>
      <c r="L17" s="18">
        <v>0</v>
      </c>
      <c r="M17" s="19">
        <f>ROUND(K17*L17,2)</f>
        <v>0</v>
      </c>
    </row>
    <row r="18" spans="1:13" ht="204" x14ac:dyDescent="0.3">
      <c r="A18" s="17"/>
      <c r="B18" s="17"/>
      <c r="C18" s="17"/>
      <c r="D18" s="20" t="s">
        <v>41</v>
      </c>
      <c r="E18" s="17"/>
      <c r="F18" s="17"/>
      <c r="G18" s="17"/>
      <c r="H18" s="17"/>
      <c r="I18" s="17"/>
      <c r="J18" s="17"/>
      <c r="K18" s="17"/>
      <c r="L18" s="17"/>
      <c r="M18" s="17"/>
    </row>
    <row r="19" spans="1:13" ht="20.399999999999999" x14ac:dyDescent="0.3">
      <c r="A19" s="15" t="s">
        <v>42</v>
      </c>
      <c r="B19" s="16" t="s">
        <v>23</v>
      </c>
      <c r="C19" s="16" t="s">
        <v>36</v>
      </c>
      <c r="D19" s="20" t="s">
        <v>43</v>
      </c>
      <c r="E19" s="17"/>
      <c r="F19" s="17"/>
      <c r="G19" s="17"/>
      <c r="H19" s="17"/>
      <c r="I19" s="17"/>
      <c r="J19" s="17"/>
      <c r="K19" s="19">
        <f>K22</f>
        <v>1</v>
      </c>
      <c r="L19" s="19">
        <f>L22</f>
        <v>0</v>
      </c>
      <c r="M19" s="19">
        <f>M22</f>
        <v>0</v>
      </c>
    </row>
    <row r="20" spans="1:13" ht="40.799999999999997" x14ac:dyDescent="0.3">
      <c r="A20" s="17"/>
      <c r="B20" s="17"/>
      <c r="C20" s="17"/>
      <c r="D20" s="20" t="s">
        <v>44</v>
      </c>
      <c r="E20" s="17"/>
      <c r="F20" s="17"/>
      <c r="G20" s="17"/>
      <c r="H20" s="17"/>
      <c r="I20" s="17"/>
      <c r="J20" s="17"/>
      <c r="K20" s="17"/>
      <c r="L20" s="17"/>
      <c r="M20" s="17"/>
    </row>
    <row r="21" spans="1:13" x14ac:dyDescent="0.3">
      <c r="A21" s="17"/>
      <c r="B21" s="17"/>
      <c r="C21" s="17"/>
      <c r="D21" s="34"/>
      <c r="E21" s="16" t="s">
        <v>17</v>
      </c>
      <c r="F21" s="21"/>
      <c r="G21" s="18"/>
      <c r="H21" s="18"/>
      <c r="I21" s="18"/>
      <c r="J21" s="18">
        <v>1</v>
      </c>
      <c r="K21" s="17"/>
      <c r="L21" s="17"/>
      <c r="M21" s="17"/>
    </row>
    <row r="22" spans="1:13" x14ac:dyDescent="0.3">
      <c r="A22" s="17"/>
      <c r="B22" s="17"/>
      <c r="C22" s="17"/>
      <c r="D22" s="34"/>
      <c r="E22" s="17"/>
      <c r="F22" s="17"/>
      <c r="G22" s="17"/>
      <c r="H22" s="17"/>
      <c r="I22" s="17"/>
      <c r="J22" s="22" t="s">
        <v>45</v>
      </c>
      <c r="K22" s="23">
        <f>J21</f>
        <v>1</v>
      </c>
      <c r="L22" s="18">
        <v>0</v>
      </c>
      <c r="M22" s="23">
        <f>ROUND(K22*L22,2)</f>
        <v>0</v>
      </c>
    </row>
    <row r="23" spans="1:13" ht="0.9" customHeight="1" x14ac:dyDescent="0.3">
      <c r="A23" s="24"/>
      <c r="B23" s="24"/>
      <c r="C23" s="24"/>
      <c r="D23" s="35"/>
      <c r="E23" s="24"/>
      <c r="F23" s="24"/>
      <c r="G23" s="24"/>
      <c r="H23" s="24"/>
      <c r="I23" s="24"/>
      <c r="J23" s="24"/>
      <c r="K23" s="24"/>
      <c r="L23" s="24"/>
      <c r="M23" s="24"/>
    </row>
    <row r="24" spans="1:13" x14ac:dyDescent="0.3">
      <c r="A24" s="17"/>
      <c r="B24" s="17"/>
      <c r="C24" s="17"/>
      <c r="D24" s="34"/>
      <c r="E24" s="17"/>
      <c r="F24" s="17"/>
      <c r="G24" s="17"/>
      <c r="H24" s="17"/>
      <c r="I24" s="17"/>
      <c r="J24" s="22" t="s">
        <v>46</v>
      </c>
      <c r="K24" s="18">
        <v>1</v>
      </c>
      <c r="L24" s="23">
        <f>M7+M9+M11+M13+M15+M17+M19</f>
        <v>0</v>
      </c>
      <c r="M24" s="23">
        <f>ROUND(K24*L24,2)</f>
        <v>0</v>
      </c>
    </row>
    <row r="25" spans="1:13" ht="0.9" customHeight="1" x14ac:dyDescent="0.3">
      <c r="A25" s="24"/>
      <c r="B25" s="24"/>
      <c r="C25" s="24"/>
      <c r="D25" s="35"/>
      <c r="E25" s="24"/>
      <c r="F25" s="24"/>
      <c r="G25" s="24"/>
      <c r="H25" s="24"/>
      <c r="I25" s="24"/>
      <c r="J25" s="24"/>
      <c r="K25" s="24"/>
      <c r="L25" s="24"/>
      <c r="M25" s="24"/>
    </row>
    <row r="26" spans="1:13" x14ac:dyDescent="0.3">
      <c r="A26" s="17"/>
      <c r="B26" s="17"/>
      <c r="C26" s="17"/>
      <c r="D26" s="34"/>
      <c r="E26" s="17"/>
      <c r="F26" s="17"/>
      <c r="G26" s="17"/>
      <c r="H26" s="17"/>
      <c r="I26" s="17"/>
      <c r="J26" s="22" t="s">
        <v>47</v>
      </c>
      <c r="K26" s="18">
        <v>1</v>
      </c>
      <c r="L26" s="23">
        <f>M6</f>
        <v>0</v>
      </c>
      <c r="M26" s="23">
        <f>ROUND(K26*L26,2)</f>
        <v>0</v>
      </c>
    </row>
    <row r="27" spans="1:13" ht="0.9" customHeight="1" x14ac:dyDescent="0.3">
      <c r="A27" s="24"/>
      <c r="B27" s="24"/>
      <c r="C27" s="24"/>
      <c r="D27" s="35"/>
      <c r="E27" s="24"/>
      <c r="F27" s="24"/>
      <c r="G27" s="24"/>
      <c r="H27" s="24"/>
      <c r="I27" s="24"/>
      <c r="J27" s="24"/>
      <c r="K27" s="24"/>
      <c r="L27" s="24"/>
      <c r="M27" s="24"/>
    </row>
    <row r="28" spans="1:13" x14ac:dyDescent="0.3">
      <c r="A28" s="9" t="s">
        <v>48</v>
      </c>
      <c r="B28" s="9" t="s">
        <v>16</v>
      </c>
      <c r="C28" s="9" t="s">
        <v>17</v>
      </c>
      <c r="D28" s="32" t="s">
        <v>49</v>
      </c>
      <c r="E28" s="10"/>
      <c r="F28" s="10"/>
      <c r="G28" s="10"/>
      <c r="H28" s="10"/>
      <c r="I28" s="10"/>
      <c r="J28" s="10"/>
      <c r="K28" s="11">
        <f>K80</f>
        <v>1</v>
      </c>
      <c r="L28" s="11">
        <f>L80</f>
        <v>0</v>
      </c>
      <c r="M28" s="11">
        <f>M80</f>
        <v>0</v>
      </c>
    </row>
    <row r="29" spans="1:13" ht="20.399999999999999" x14ac:dyDescent="0.3">
      <c r="A29" s="15" t="s">
        <v>50</v>
      </c>
      <c r="B29" s="16" t="s">
        <v>23</v>
      </c>
      <c r="C29" s="16" t="s">
        <v>51</v>
      </c>
      <c r="D29" s="20" t="s">
        <v>52</v>
      </c>
      <c r="E29" s="17"/>
      <c r="F29" s="17"/>
      <c r="G29" s="17"/>
      <c r="H29" s="17"/>
      <c r="I29" s="17"/>
      <c r="J29" s="17"/>
      <c r="K29" s="19">
        <f>K34</f>
        <v>58</v>
      </c>
      <c r="L29" s="19">
        <f>L34</f>
        <v>0</v>
      </c>
      <c r="M29" s="19">
        <f>M34</f>
        <v>0</v>
      </c>
    </row>
    <row r="30" spans="1:13" ht="40.799999999999997" x14ac:dyDescent="0.3">
      <c r="A30" s="17"/>
      <c r="B30" s="17"/>
      <c r="C30" s="17"/>
      <c r="D30" s="20" t="s">
        <v>53</v>
      </c>
      <c r="E30" s="17"/>
      <c r="F30" s="17"/>
      <c r="G30" s="17"/>
      <c r="H30" s="17"/>
      <c r="I30" s="17"/>
      <c r="J30" s="17"/>
      <c r="K30" s="17"/>
      <c r="L30" s="17"/>
      <c r="M30" s="17"/>
    </row>
    <row r="31" spans="1:13" x14ac:dyDescent="0.3">
      <c r="A31" s="17"/>
      <c r="B31" s="17"/>
      <c r="C31" s="17"/>
      <c r="D31" s="34"/>
      <c r="E31" s="16" t="s">
        <v>17</v>
      </c>
      <c r="F31" s="21">
        <v>58</v>
      </c>
      <c r="G31" s="18">
        <v>0</v>
      </c>
      <c r="H31" s="18">
        <v>0</v>
      </c>
      <c r="I31" s="18">
        <v>0</v>
      </c>
      <c r="J31" s="19">
        <f>OR(F31&lt;&gt;0,G31&lt;&gt;0,H31&lt;&gt;0,I31&lt;&gt;0)*(F31 + (F31 = 0))*(G31 + (G31 = 0))*(H31 + (H31 = 0))*(I31 + (I31 = 0))</f>
        <v>58</v>
      </c>
      <c r="K31" s="17"/>
      <c r="L31" s="17"/>
      <c r="M31" s="17"/>
    </row>
    <row r="32" spans="1:13" x14ac:dyDescent="0.3">
      <c r="A32" s="17"/>
      <c r="B32" s="17"/>
      <c r="C32" s="17"/>
      <c r="D32" s="34"/>
      <c r="E32" s="16" t="s">
        <v>17</v>
      </c>
      <c r="F32" s="21"/>
      <c r="G32" s="18"/>
      <c r="H32" s="18"/>
      <c r="I32" s="18"/>
      <c r="J32" s="19">
        <f>OR(F32&lt;&gt;0,G32&lt;&gt;0,H32&lt;&gt;0,I32&lt;&gt;0)*(F32 + (F32 = 0))*(G32 + (G32 = 0))*(H32 + (H32 = 0))*(I32 + (I32 = 0))</f>
        <v>0</v>
      </c>
      <c r="K32" s="17"/>
      <c r="L32" s="17"/>
      <c r="M32" s="17"/>
    </row>
    <row r="33" spans="1:13" x14ac:dyDescent="0.3">
      <c r="A33" s="17"/>
      <c r="B33" s="17"/>
      <c r="C33" s="17"/>
      <c r="D33" s="34"/>
      <c r="E33" s="16" t="s">
        <v>17</v>
      </c>
      <c r="F33" s="21"/>
      <c r="G33" s="18"/>
      <c r="H33" s="18"/>
      <c r="I33" s="18"/>
      <c r="J33" s="19">
        <f>OR(F33&lt;&gt;0,G33&lt;&gt;0,H33&lt;&gt;0,I33&lt;&gt;0)*(F33 + (F33 = 0))*(G33 + (G33 = 0))*(H33 + (H33 = 0))*(I33 + (I33 = 0))</f>
        <v>0</v>
      </c>
      <c r="K33" s="17"/>
      <c r="L33" s="17"/>
      <c r="M33" s="17"/>
    </row>
    <row r="34" spans="1:13" x14ac:dyDescent="0.3">
      <c r="A34" s="17"/>
      <c r="B34" s="17"/>
      <c r="C34" s="17"/>
      <c r="D34" s="34"/>
      <c r="E34" s="17"/>
      <c r="F34" s="17"/>
      <c r="G34" s="17"/>
      <c r="H34" s="17"/>
      <c r="I34" s="17"/>
      <c r="J34" s="22" t="s">
        <v>54</v>
      </c>
      <c r="K34" s="23">
        <f>SUM(J31:J33)</f>
        <v>58</v>
      </c>
      <c r="L34" s="18">
        <v>0</v>
      </c>
      <c r="M34" s="23">
        <f>ROUND(K34*L34,2)</f>
        <v>0</v>
      </c>
    </row>
    <row r="35" spans="1:13" ht="0.9" customHeight="1" x14ac:dyDescent="0.3">
      <c r="A35" s="24"/>
      <c r="B35" s="24"/>
      <c r="C35" s="24"/>
      <c r="D35" s="35"/>
      <c r="E35" s="24"/>
      <c r="F35" s="24"/>
      <c r="G35" s="24"/>
      <c r="H35" s="24"/>
      <c r="I35" s="24"/>
      <c r="J35" s="24"/>
      <c r="K35" s="24"/>
      <c r="L35" s="24"/>
      <c r="M35" s="24"/>
    </row>
    <row r="36" spans="1:13" ht="20.399999999999999" x14ac:dyDescent="0.3">
      <c r="A36" s="15" t="s">
        <v>55</v>
      </c>
      <c r="B36" s="16" t="s">
        <v>23</v>
      </c>
      <c r="C36" s="16" t="s">
        <v>56</v>
      </c>
      <c r="D36" s="20" t="s">
        <v>57</v>
      </c>
      <c r="E36" s="17"/>
      <c r="F36" s="17"/>
      <c r="G36" s="17"/>
      <c r="H36" s="17"/>
      <c r="I36" s="17"/>
      <c r="J36" s="17"/>
      <c r="K36" s="19">
        <f>K44</f>
        <v>93.84</v>
      </c>
      <c r="L36" s="19">
        <f>L44</f>
        <v>0</v>
      </c>
      <c r="M36" s="19">
        <f>M44</f>
        <v>0</v>
      </c>
    </row>
    <row r="37" spans="1:13" ht="265.2" x14ac:dyDescent="0.3">
      <c r="A37" s="17"/>
      <c r="B37" s="17"/>
      <c r="C37" s="17"/>
      <c r="D37" s="20" t="s">
        <v>58</v>
      </c>
      <c r="E37" s="17"/>
      <c r="F37" s="17"/>
      <c r="G37" s="17"/>
      <c r="H37" s="17"/>
      <c r="I37" s="17"/>
      <c r="J37" s="17"/>
      <c r="K37" s="17"/>
      <c r="L37" s="17"/>
      <c r="M37" s="17"/>
    </row>
    <row r="38" spans="1:13" x14ac:dyDescent="0.3">
      <c r="A38" s="17"/>
      <c r="B38" s="17"/>
      <c r="C38" s="17"/>
      <c r="D38" s="34"/>
      <c r="E38" s="16" t="s">
        <v>59</v>
      </c>
      <c r="F38" s="21">
        <v>65</v>
      </c>
      <c r="G38" s="18">
        <v>0</v>
      </c>
      <c r="H38" s="18">
        <v>0</v>
      </c>
      <c r="I38" s="18">
        <v>0.2</v>
      </c>
      <c r="J38" s="19">
        <f t="shared" ref="J38:J43" si="0">OR(F38&lt;&gt;0,G38&lt;&gt;0,H38&lt;&gt;0,I38&lt;&gt;0)*(F38 + (F38 = 0))*(G38 + (G38 = 0))*(H38 + (H38 = 0))*(I38 + (I38 = 0))</f>
        <v>13</v>
      </c>
      <c r="K38" s="17"/>
      <c r="L38" s="17"/>
      <c r="M38" s="17"/>
    </row>
    <row r="39" spans="1:13" x14ac:dyDescent="0.3">
      <c r="A39" s="17"/>
      <c r="B39" s="17"/>
      <c r="C39" s="17"/>
      <c r="D39" s="34"/>
      <c r="E39" s="16" t="s">
        <v>60</v>
      </c>
      <c r="F39" s="21">
        <v>130</v>
      </c>
      <c r="G39" s="18">
        <v>0</v>
      </c>
      <c r="H39" s="18">
        <v>0</v>
      </c>
      <c r="I39" s="18">
        <v>0.1</v>
      </c>
      <c r="J39" s="19">
        <f t="shared" si="0"/>
        <v>13</v>
      </c>
      <c r="K39" s="17"/>
      <c r="L39" s="17"/>
      <c r="M39" s="17"/>
    </row>
    <row r="40" spans="1:13" x14ac:dyDescent="0.3">
      <c r="A40" s="17"/>
      <c r="B40" s="17"/>
      <c r="C40" s="17"/>
      <c r="D40" s="34"/>
      <c r="E40" s="16" t="s">
        <v>61</v>
      </c>
      <c r="F40" s="21">
        <v>16.5</v>
      </c>
      <c r="G40" s="18">
        <v>0</v>
      </c>
      <c r="H40" s="18">
        <v>0</v>
      </c>
      <c r="I40" s="18">
        <v>0.76</v>
      </c>
      <c r="J40" s="19">
        <f t="shared" si="0"/>
        <v>12.54</v>
      </c>
      <c r="K40" s="17"/>
      <c r="L40" s="17"/>
      <c r="M40" s="17"/>
    </row>
    <row r="41" spans="1:13" x14ac:dyDescent="0.3">
      <c r="A41" s="17"/>
      <c r="B41" s="17"/>
      <c r="C41" s="17"/>
      <c r="D41" s="34"/>
      <c r="E41" s="16" t="s">
        <v>62</v>
      </c>
      <c r="F41" s="21">
        <v>65</v>
      </c>
      <c r="G41" s="18">
        <v>0</v>
      </c>
      <c r="H41" s="18">
        <v>0</v>
      </c>
      <c r="I41" s="18">
        <v>0.4</v>
      </c>
      <c r="J41" s="19">
        <f t="shared" si="0"/>
        <v>26</v>
      </c>
      <c r="K41" s="17"/>
      <c r="L41" s="17"/>
      <c r="M41" s="17"/>
    </row>
    <row r="42" spans="1:13" x14ac:dyDescent="0.3">
      <c r="A42" s="17"/>
      <c r="B42" s="17"/>
      <c r="C42" s="17"/>
      <c r="D42" s="34"/>
      <c r="E42" s="16" t="s">
        <v>63</v>
      </c>
      <c r="F42" s="21">
        <v>130</v>
      </c>
      <c r="G42" s="18">
        <v>0</v>
      </c>
      <c r="H42" s="18">
        <v>0</v>
      </c>
      <c r="I42" s="18">
        <v>0.2</v>
      </c>
      <c r="J42" s="19">
        <f t="shared" si="0"/>
        <v>26</v>
      </c>
      <c r="K42" s="17"/>
      <c r="L42" s="17"/>
      <c r="M42" s="17"/>
    </row>
    <row r="43" spans="1:13" x14ac:dyDescent="0.3">
      <c r="A43" s="17"/>
      <c r="B43" s="17"/>
      <c r="C43" s="17"/>
      <c r="D43" s="34"/>
      <c r="E43" s="16" t="s">
        <v>64</v>
      </c>
      <c r="F43" s="21">
        <v>16.5</v>
      </c>
      <c r="G43" s="18">
        <v>0</v>
      </c>
      <c r="H43" s="18">
        <v>0</v>
      </c>
      <c r="I43" s="18">
        <v>0.2</v>
      </c>
      <c r="J43" s="19">
        <f t="shared" si="0"/>
        <v>3.3</v>
      </c>
      <c r="K43" s="17"/>
      <c r="L43" s="17"/>
      <c r="M43" s="17"/>
    </row>
    <row r="44" spans="1:13" x14ac:dyDescent="0.3">
      <c r="A44" s="17"/>
      <c r="B44" s="17"/>
      <c r="C44" s="17"/>
      <c r="D44" s="34"/>
      <c r="E44" s="17"/>
      <c r="F44" s="17"/>
      <c r="G44" s="17"/>
      <c r="H44" s="17"/>
      <c r="I44" s="17"/>
      <c r="J44" s="22" t="s">
        <v>65</v>
      </c>
      <c r="K44" s="23">
        <f>SUM(J38:J43)</f>
        <v>93.84</v>
      </c>
      <c r="L44" s="18">
        <v>0</v>
      </c>
      <c r="M44" s="23">
        <f>ROUND(K44*L44,2)</f>
        <v>0</v>
      </c>
    </row>
    <row r="45" spans="1:13" ht="0.9" customHeight="1" x14ac:dyDescent="0.3">
      <c r="A45" s="24"/>
      <c r="B45" s="24"/>
      <c r="C45" s="24"/>
      <c r="D45" s="35"/>
      <c r="E45" s="24"/>
      <c r="F45" s="24"/>
      <c r="G45" s="24"/>
      <c r="H45" s="24"/>
      <c r="I45" s="24"/>
      <c r="J45" s="24"/>
      <c r="K45" s="24"/>
      <c r="L45" s="24"/>
      <c r="M45" s="24"/>
    </row>
    <row r="46" spans="1:13" x14ac:dyDescent="0.3">
      <c r="A46" s="15" t="s">
        <v>66</v>
      </c>
      <c r="B46" s="16" t="s">
        <v>23</v>
      </c>
      <c r="C46" s="16" t="s">
        <v>67</v>
      </c>
      <c r="D46" s="20" t="s">
        <v>68</v>
      </c>
      <c r="E46" s="17"/>
      <c r="F46" s="17"/>
      <c r="G46" s="17"/>
      <c r="H46" s="17"/>
      <c r="I46" s="17"/>
      <c r="J46" s="17"/>
      <c r="K46" s="19">
        <f>K50</f>
        <v>75.900000000000006</v>
      </c>
      <c r="L46" s="19">
        <f>L50</f>
        <v>0</v>
      </c>
      <c r="M46" s="19">
        <f>M50</f>
        <v>0</v>
      </c>
    </row>
    <row r="47" spans="1:13" ht="102" x14ac:dyDescent="0.3">
      <c r="A47" s="17"/>
      <c r="B47" s="17"/>
      <c r="C47" s="17"/>
      <c r="D47" s="20" t="s">
        <v>69</v>
      </c>
      <c r="E47" s="17"/>
      <c r="F47" s="17"/>
      <c r="G47" s="17"/>
      <c r="H47" s="17"/>
      <c r="I47" s="17"/>
      <c r="J47" s="17"/>
      <c r="K47" s="17"/>
      <c r="L47" s="17"/>
      <c r="M47" s="17"/>
    </row>
    <row r="48" spans="1:13" x14ac:dyDescent="0.3">
      <c r="A48" s="17"/>
      <c r="B48" s="17"/>
      <c r="C48" s="17"/>
      <c r="D48" s="34"/>
      <c r="E48" s="16" t="s">
        <v>70</v>
      </c>
      <c r="F48" s="21">
        <v>35</v>
      </c>
      <c r="G48" s="18">
        <v>0</v>
      </c>
      <c r="H48" s="18">
        <v>0</v>
      </c>
      <c r="I48" s="18">
        <v>0.3</v>
      </c>
      <c r="J48" s="19">
        <f>OR(F48&lt;&gt;0,G48&lt;&gt;0,H48&lt;&gt;0,I48&lt;&gt;0)*(F48 + (F48 = 0))*(G48 + (G48 = 0))*(H48 + (H48 = 0))*(I48 + (I48 = 0))</f>
        <v>10.5</v>
      </c>
      <c r="K48" s="17"/>
      <c r="L48" s="17"/>
      <c r="M48" s="17"/>
    </row>
    <row r="49" spans="1:13" x14ac:dyDescent="0.3">
      <c r="A49" s="17"/>
      <c r="B49" s="17"/>
      <c r="C49" s="17"/>
      <c r="D49" s="34"/>
      <c r="E49" s="16" t="s">
        <v>61</v>
      </c>
      <c r="F49" s="21">
        <v>54.5</v>
      </c>
      <c r="G49" s="18">
        <v>0</v>
      </c>
      <c r="H49" s="18">
        <v>0</v>
      </c>
      <c r="I49" s="18">
        <v>1.2</v>
      </c>
      <c r="J49" s="19">
        <f>OR(F49&lt;&gt;0,G49&lt;&gt;0,H49&lt;&gt;0,I49&lt;&gt;0)*(F49 + (F49 = 0))*(G49 + (G49 = 0))*(H49 + (H49 = 0))*(I49 + (I49 = 0))</f>
        <v>65.400000000000006</v>
      </c>
      <c r="K49" s="17"/>
      <c r="L49" s="17"/>
      <c r="M49" s="17"/>
    </row>
    <row r="50" spans="1:13" x14ac:dyDescent="0.3">
      <c r="A50" s="17"/>
      <c r="B50" s="17"/>
      <c r="C50" s="17"/>
      <c r="D50" s="34"/>
      <c r="E50" s="17"/>
      <c r="F50" s="17"/>
      <c r="G50" s="17"/>
      <c r="H50" s="17"/>
      <c r="I50" s="17"/>
      <c r="J50" s="22" t="s">
        <v>71</v>
      </c>
      <c r="K50" s="23">
        <f>SUM(J48:J49)</f>
        <v>75.900000000000006</v>
      </c>
      <c r="L50" s="18">
        <v>0</v>
      </c>
      <c r="M50" s="23">
        <f>ROUND(K50*L50,2)</f>
        <v>0</v>
      </c>
    </row>
    <row r="51" spans="1:13" ht="0.9" customHeight="1" x14ac:dyDescent="0.3">
      <c r="A51" s="24"/>
      <c r="B51" s="24"/>
      <c r="C51" s="24"/>
      <c r="D51" s="35"/>
      <c r="E51" s="24"/>
      <c r="F51" s="24"/>
      <c r="G51" s="24"/>
      <c r="H51" s="24"/>
      <c r="I51" s="24"/>
      <c r="J51" s="24"/>
      <c r="K51" s="24"/>
      <c r="L51" s="24"/>
      <c r="M51" s="24"/>
    </row>
    <row r="52" spans="1:13" x14ac:dyDescent="0.3">
      <c r="A52" s="15" t="s">
        <v>72</v>
      </c>
      <c r="B52" s="16" t="s">
        <v>23</v>
      </c>
      <c r="C52" s="16" t="s">
        <v>56</v>
      </c>
      <c r="D52" s="20" t="s">
        <v>73</v>
      </c>
      <c r="E52" s="17"/>
      <c r="F52" s="17"/>
      <c r="G52" s="17"/>
      <c r="H52" s="17"/>
      <c r="I52" s="17"/>
      <c r="J52" s="17"/>
      <c r="K52" s="19">
        <f>K57</f>
        <v>38.630000000000003</v>
      </c>
      <c r="L52" s="19">
        <f>L57</f>
        <v>0</v>
      </c>
      <c r="M52" s="19">
        <f>M57</f>
        <v>0</v>
      </c>
    </row>
    <row r="53" spans="1:13" ht="295.8" x14ac:dyDescent="0.3">
      <c r="A53" s="17"/>
      <c r="B53" s="17"/>
      <c r="C53" s="17"/>
      <c r="D53" s="20" t="s">
        <v>74</v>
      </c>
      <c r="E53" s="17"/>
      <c r="F53" s="17"/>
      <c r="G53" s="17"/>
      <c r="H53" s="17"/>
      <c r="I53" s="17"/>
      <c r="J53" s="17"/>
      <c r="K53" s="17"/>
      <c r="L53" s="17"/>
      <c r="M53" s="17"/>
    </row>
    <row r="54" spans="1:13" x14ac:dyDescent="0.3">
      <c r="A54" s="17"/>
      <c r="B54" s="17"/>
      <c r="C54" s="17"/>
      <c r="D54" s="34"/>
      <c r="E54" s="16" t="s">
        <v>75</v>
      </c>
      <c r="F54" s="21">
        <v>0</v>
      </c>
      <c r="G54" s="18">
        <v>59</v>
      </c>
      <c r="H54" s="18">
        <v>0</v>
      </c>
      <c r="I54" s="18">
        <v>0.37</v>
      </c>
      <c r="J54" s="18">
        <v>25.1</v>
      </c>
      <c r="K54" s="16" t="s">
        <v>76</v>
      </c>
      <c r="L54" s="17"/>
      <c r="M54" s="17"/>
    </row>
    <row r="55" spans="1:13" x14ac:dyDescent="0.3">
      <c r="A55" s="17"/>
      <c r="B55" s="17"/>
      <c r="C55" s="17"/>
      <c r="D55" s="34"/>
      <c r="E55" s="16" t="s">
        <v>77</v>
      </c>
      <c r="F55" s="21">
        <v>0</v>
      </c>
      <c r="G55" s="18">
        <v>11</v>
      </c>
      <c r="H55" s="18">
        <v>0</v>
      </c>
      <c r="I55" s="18">
        <v>0.82</v>
      </c>
      <c r="J55" s="18">
        <v>10.37</v>
      </c>
      <c r="K55" s="16" t="s">
        <v>76</v>
      </c>
      <c r="L55" s="17"/>
      <c r="M55" s="17"/>
    </row>
    <row r="56" spans="1:13" x14ac:dyDescent="0.3">
      <c r="A56" s="17"/>
      <c r="B56" s="17"/>
      <c r="C56" s="17"/>
      <c r="D56" s="34"/>
      <c r="E56" s="16" t="s">
        <v>78</v>
      </c>
      <c r="F56" s="21">
        <v>0</v>
      </c>
      <c r="G56" s="18">
        <v>5.5</v>
      </c>
      <c r="H56" s="18">
        <v>0</v>
      </c>
      <c r="I56" s="18">
        <v>0.5</v>
      </c>
      <c r="J56" s="18">
        <v>3.16</v>
      </c>
      <c r="K56" s="16" t="s">
        <v>76</v>
      </c>
      <c r="L56" s="17"/>
      <c r="M56" s="17"/>
    </row>
    <row r="57" spans="1:13" x14ac:dyDescent="0.3">
      <c r="A57" s="17"/>
      <c r="B57" s="17"/>
      <c r="C57" s="17"/>
      <c r="D57" s="34"/>
      <c r="E57" s="17"/>
      <c r="F57" s="17"/>
      <c r="G57" s="17"/>
      <c r="H57" s="17"/>
      <c r="I57" s="17"/>
      <c r="J57" s="22" t="s">
        <v>79</v>
      </c>
      <c r="K57" s="23">
        <f>SUM(J54:J56)</f>
        <v>38.630000000000003</v>
      </c>
      <c r="L57" s="18">
        <v>0</v>
      </c>
      <c r="M57" s="23">
        <f>ROUND(K57*L57,2)</f>
        <v>0</v>
      </c>
    </row>
    <row r="58" spans="1:13" ht="0.9" customHeight="1" x14ac:dyDescent="0.3">
      <c r="A58" s="24"/>
      <c r="B58" s="24"/>
      <c r="C58" s="24"/>
      <c r="D58" s="35"/>
      <c r="E58" s="24"/>
      <c r="F58" s="24"/>
      <c r="G58" s="24"/>
      <c r="H58" s="24"/>
      <c r="I58" s="24"/>
      <c r="J58" s="24"/>
      <c r="K58" s="24"/>
      <c r="L58" s="24"/>
      <c r="M58" s="24"/>
    </row>
    <row r="59" spans="1:13" x14ac:dyDescent="0.3">
      <c r="A59" s="15" t="s">
        <v>80</v>
      </c>
      <c r="B59" s="16" t="s">
        <v>23</v>
      </c>
      <c r="C59" s="16" t="s">
        <v>56</v>
      </c>
      <c r="D59" s="20" t="s">
        <v>81</v>
      </c>
      <c r="E59" s="17"/>
      <c r="F59" s="17"/>
      <c r="G59" s="17"/>
      <c r="H59" s="17"/>
      <c r="I59" s="17"/>
      <c r="J59" s="17"/>
      <c r="K59" s="19">
        <f>K64</f>
        <v>65.599999999999994</v>
      </c>
      <c r="L59" s="19">
        <f>L64</f>
        <v>0</v>
      </c>
      <c r="M59" s="19">
        <f>M64</f>
        <v>0</v>
      </c>
    </row>
    <row r="60" spans="1:13" ht="193.8" x14ac:dyDescent="0.3">
      <c r="A60" s="17"/>
      <c r="B60" s="17"/>
      <c r="C60" s="17"/>
      <c r="D60" s="20" t="s">
        <v>82</v>
      </c>
      <c r="E60" s="17"/>
      <c r="F60" s="17"/>
      <c r="G60" s="17"/>
      <c r="H60" s="17"/>
      <c r="I60" s="17"/>
      <c r="J60" s="17"/>
      <c r="K60" s="17"/>
      <c r="L60" s="17"/>
      <c r="M60" s="17"/>
    </row>
    <row r="61" spans="1:13" x14ac:dyDescent="0.3">
      <c r="A61" s="17"/>
      <c r="B61" s="17"/>
      <c r="C61" s="17"/>
      <c r="D61" s="34"/>
      <c r="E61" s="16" t="s">
        <v>83</v>
      </c>
      <c r="F61" s="21">
        <v>125.5</v>
      </c>
      <c r="G61" s="18">
        <v>0</v>
      </c>
      <c r="H61" s="18">
        <v>0</v>
      </c>
      <c r="I61" s="18">
        <v>0.3</v>
      </c>
      <c r="J61" s="19">
        <f>OR(F61&lt;&gt;0,G61&lt;&gt;0,H61&lt;&gt;0,I61&lt;&gt;0)*(F61 + (F61 = 0))*(G61 + (G61 = 0))*(H61 + (H61 = 0))*(I61 + (I61 = 0))</f>
        <v>37.65</v>
      </c>
      <c r="K61" s="17"/>
      <c r="L61" s="17"/>
      <c r="M61" s="17"/>
    </row>
    <row r="62" spans="1:13" x14ac:dyDescent="0.3">
      <c r="A62" s="17"/>
      <c r="B62" s="17"/>
      <c r="C62" s="17"/>
      <c r="D62" s="34"/>
      <c r="E62" s="16" t="s">
        <v>61</v>
      </c>
      <c r="F62" s="21">
        <v>54.5</v>
      </c>
      <c r="G62" s="18">
        <v>0</v>
      </c>
      <c r="H62" s="18">
        <v>0</v>
      </c>
      <c r="I62" s="18">
        <v>0.3</v>
      </c>
      <c r="J62" s="19">
        <f>OR(F62&lt;&gt;0,G62&lt;&gt;0,H62&lt;&gt;0,I62&lt;&gt;0)*(F62 + (F62 = 0))*(G62 + (G62 = 0))*(H62 + (H62 = 0))*(I62 + (I62 = 0))</f>
        <v>16.350000000000001</v>
      </c>
      <c r="K62" s="17"/>
      <c r="L62" s="17"/>
      <c r="M62" s="17"/>
    </row>
    <row r="63" spans="1:13" x14ac:dyDescent="0.3">
      <c r="A63" s="17"/>
      <c r="B63" s="17"/>
      <c r="C63" s="17"/>
      <c r="D63" s="34"/>
      <c r="E63" s="16" t="s">
        <v>60</v>
      </c>
      <c r="F63" s="21">
        <v>58</v>
      </c>
      <c r="G63" s="18">
        <v>0</v>
      </c>
      <c r="H63" s="18">
        <v>0</v>
      </c>
      <c r="I63" s="18">
        <v>0.2</v>
      </c>
      <c r="J63" s="19">
        <f>OR(F63&lt;&gt;0,G63&lt;&gt;0,H63&lt;&gt;0,I63&lt;&gt;0)*(F63 + (F63 = 0))*(G63 + (G63 = 0))*(H63 + (H63 = 0))*(I63 + (I63 = 0))</f>
        <v>11.6</v>
      </c>
      <c r="K63" s="17"/>
      <c r="L63" s="17"/>
      <c r="M63" s="17"/>
    </row>
    <row r="64" spans="1:13" x14ac:dyDescent="0.3">
      <c r="A64" s="17"/>
      <c r="B64" s="17"/>
      <c r="C64" s="17"/>
      <c r="D64" s="34"/>
      <c r="E64" s="17"/>
      <c r="F64" s="17"/>
      <c r="G64" s="17"/>
      <c r="H64" s="17"/>
      <c r="I64" s="17"/>
      <c r="J64" s="22" t="s">
        <v>84</v>
      </c>
      <c r="K64" s="23">
        <f>SUM(J61:J63)</f>
        <v>65.599999999999994</v>
      </c>
      <c r="L64" s="18">
        <v>0</v>
      </c>
      <c r="M64" s="23">
        <f>ROUND(K64*L64,2)</f>
        <v>0</v>
      </c>
    </row>
    <row r="65" spans="1:13" ht="0.9" customHeight="1" x14ac:dyDescent="0.3">
      <c r="A65" s="24"/>
      <c r="B65" s="24"/>
      <c r="C65" s="24"/>
      <c r="D65" s="35"/>
      <c r="E65" s="24"/>
      <c r="F65" s="24"/>
      <c r="G65" s="24"/>
      <c r="H65" s="24"/>
      <c r="I65" s="24"/>
      <c r="J65" s="24"/>
      <c r="K65" s="24"/>
      <c r="L65" s="24"/>
      <c r="M65" s="24"/>
    </row>
    <row r="66" spans="1:13" x14ac:dyDescent="0.3">
      <c r="A66" s="15" t="s">
        <v>85</v>
      </c>
      <c r="B66" s="16" t="s">
        <v>23</v>
      </c>
      <c r="C66" s="16" t="s">
        <v>51</v>
      </c>
      <c r="D66" s="20" t="s">
        <v>86</v>
      </c>
      <c r="E66" s="17"/>
      <c r="F66" s="17"/>
      <c r="G66" s="17"/>
      <c r="H66" s="17"/>
      <c r="I66" s="17"/>
      <c r="J66" s="17"/>
      <c r="K66" s="19">
        <f>K71</f>
        <v>238</v>
      </c>
      <c r="L66" s="19">
        <f>L71</f>
        <v>0</v>
      </c>
      <c r="M66" s="19">
        <f>M71</f>
        <v>0</v>
      </c>
    </row>
    <row r="67" spans="1:13" ht="40.799999999999997" x14ac:dyDescent="0.3">
      <c r="A67" s="17"/>
      <c r="B67" s="17"/>
      <c r="C67" s="17"/>
      <c r="D67" s="20" t="s">
        <v>87</v>
      </c>
      <c r="E67" s="17"/>
      <c r="F67" s="17"/>
      <c r="G67" s="17"/>
      <c r="H67" s="17"/>
      <c r="I67" s="17"/>
      <c r="J67" s="17"/>
      <c r="K67" s="17"/>
      <c r="L67" s="17"/>
      <c r="M67" s="17"/>
    </row>
    <row r="68" spans="1:13" x14ac:dyDescent="0.3">
      <c r="A68" s="17"/>
      <c r="B68" s="17"/>
      <c r="C68" s="17"/>
      <c r="D68" s="34"/>
      <c r="E68" s="16" t="s">
        <v>88</v>
      </c>
      <c r="F68" s="21">
        <v>58</v>
      </c>
      <c r="G68" s="18">
        <v>0</v>
      </c>
      <c r="H68" s="18">
        <v>0</v>
      </c>
      <c r="I68" s="18">
        <v>0</v>
      </c>
      <c r="J68" s="19">
        <f>OR(F68&lt;&gt;0,G68&lt;&gt;0,H68&lt;&gt;0,I68&lt;&gt;0)*(F68 + (F68 = 0))*(G68 + (G68 = 0))*(H68 + (H68 = 0))*(I68 + (I68 = 0))</f>
        <v>58</v>
      </c>
      <c r="K68" s="17"/>
      <c r="L68" s="17"/>
      <c r="M68" s="17"/>
    </row>
    <row r="69" spans="1:13" x14ac:dyDescent="0.3">
      <c r="A69" s="17"/>
      <c r="B69" s="17"/>
      <c r="C69" s="17"/>
      <c r="D69" s="34"/>
      <c r="E69" s="16" t="s">
        <v>89</v>
      </c>
      <c r="F69" s="21">
        <v>54.5</v>
      </c>
      <c r="G69" s="18">
        <v>0</v>
      </c>
      <c r="H69" s="18">
        <v>0</v>
      </c>
      <c r="I69" s="18">
        <v>0</v>
      </c>
      <c r="J69" s="19">
        <f>OR(F69&lt;&gt;0,G69&lt;&gt;0,H69&lt;&gt;0,I69&lt;&gt;0)*(F69 + (F69 = 0))*(G69 + (G69 = 0))*(H69 + (H69 = 0))*(I69 + (I69 = 0))</f>
        <v>54.5</v>
      </c>
      <c r="K69" s="17"/>
      <c r="L69" s="17"/>
      <c r="M69" s="17"/>
    </row>
    <row r="70" spans="1:13" x14ac:dyDescent="0.3">
      <c r="A70" s="17"/>
      <c r="B70" s="17"/>
      <c r="C70" s="17"/>
      <c r="D70" s="34"/>
      <c r="E70" s="16" t="s">
        <v>90</v>
      </c>
      <c r="F70" s="21">
        <v>125.5</v>
      </c>
      <c r="G70" s="18">
        <v>0</v>
      </c>
      <c r="H70" s="18">
        <v>0</v>
      </c>
      <c r="I70" s="18">
        <v>0</v>
      </c>
      <c r="J70" s="19">
        <f>OR(F70&lt;&gt;0,G70&lt;&gt;0,H70&lt;&gt;0,I70&lt;&gt;0)*(F70 + (F70 = 0))*(G70 + (G70 = 0))*(H70 + (H70 = 0))*(I70 + (I70 = 0))</f>
        <v>125.5</v>
      </c>
      <c r="K70" s="17"/>
      <c r="L70" s="17"/>
      <c r="M70" s="17"/>
    </row>
    <row r="71" spans="1:13" x14ac:dyDescent="0.3">
      <c r="A71" s="17"/>
      <c r="B71" s="17"/>
      <c r="C71" s="17"/>
      <c r="D71" s="34"/>
      <c r="E71" s="17"/>
      <c r="F71" s="17"/>
      <c r="G71" s="17"/>
      <c r="H71" s="17"/>
      <c r="I71" s="17"/>
      <c r="J71" s="22" t="s">
        <v>91</v>
      </c>
      <c r="K71" s="23">
        <f>SUM(J68:J70)</f>
        <v>238</v>
      </c>
      <c r="L71" s="18">
        <v>0</v>
      </c>
      <c r="M71" s="23">
        <f>ROUND(K71*L71,2)</f>
        <v>0</v>
      </c>
    </row>
    <row r="72" spans="1:13" ht="0.9" customHeight="1" x14ac:dyDescent="0.3">
      <c r="A72" s="24"/>
      <c r="B72" s="24"/>
      <c r="C72" s="24"/>
      <c r="D72" s="35"/>
      <c r="E72" s="24"/>
      <c r="F72" s="24"/>
      <c r="G72" s="24"/>
      <c r="H72" s="24"/>
      <c r="I72" s="24"/>
      <c r="J72" s="24"/>
      <c r="K72" s="24"/>
      <c r="L72" s="24"/>
      <c r="M72" s="24"/>
    </row>
    <row r="73" spans="1:13" ht="20.399999999999999" x14ac:dyDescent="0.3">
      <c r="A73" s="15" t="s">
        <v>92</v>
      </c>
      <c r="B73" s="16" t="s">
        <v>23</v>
      </c>
      <c r="C73" s="16" t="s">
        <v>56</v>
      </c>
      <c r="D73" s="20" t="s">
        <v>93</v>
      </c>
      <c r="E73" s="17"/>
      <c r="F73" s="17"/>
      <c r="G73" s="17"/>
      <c r="H73" s="17"/>
      <c r="I73" s="17"/>
      <c r="J73" s="17"/>
      <c r="K73" s="19">
        <f>K78</f>
        <v>216.08</v>
      </c>
      <c r="L73" s="19">
        <f>L78</f>
        <v>0</v>
      </c>
      <c r="M73" s="19">
        <f>M78</f>
        <v>0</v>
      </c>
    </row>
    <row r="74" spans="1:13" ht="183.6" x14ac:dyDescent="0.3">
      <c r="A74" s="17"/>
      <c r="B74" s="17"/>
      <c r="C74" s="17"/>
      <c r="D74" s="20" t="s">
        <v>94</v>
      </c>
      <c r="E74" s="17"/>
      <c r="F74" s="17"/>
      <c r="G74" s="17"/>
      <c r="H74" s="17"/>
      <c r="I74" s="17"/>
      <c r="J74" s="17"/>
      <c r="K74" s="17"/>
      <c r="L74" s="17"/>
      <c r="M74" s="17"/>
    </row>
    <row r="75" spans="1:13" x14ac:dyDescent="0.3">
      <c r="A75" s="17"/>
      <c r="B75" s="17"/>
      <c r="C75" s="17"/>
      <c r="D75" s="34"/>
      <c r="E75" s="16" t="s">
        <v>17</v>
      </c>
      <c r="F75" s="21">
        <v>256</v>
      </c>
      <c r="G75" s="18">
        <v>0</v>
      </c>
      <c r="H75" s="18">
        <v>0</v>
      </c>
      <c r="I75" s="18">
        <v>0.15</v>
      </c>
      <c r="J75" s="19">
        <f>OR(F75&lt;&gt;0,G75&lt;&gt;0,H75&lt;&gt;0,I75&lt;&gt;0)*(F75 + (F75 = 0))*(G75 + (G75 = 0))*(H75 + (H75 = 0))*(I75 + (I75 = 0))</f>
        <v>38.4</v>
      </c>
      <c r="K75" s="17"/>
      <c r="L75" s="17"/>
      <c r="M75" s="17"/>
    </row>
    <row r="76" spans="1:13" x14ac:dyDescent="0.3">
      <c r="A76" s="17"/>
      <c r="B76" s="17"/>
      <c r="C76" s="17"/>
      <c r="D76" s="34"/>
      <c r="E76" s="16" t="s">
        <v>17</v>
      </c>
      <c r="F76" s="21">
        <v>112.28</v>
      </c>
      <c r="G76" s="18">
        <v>0</v>
      </c>
      <c r="H76" s="18">
        <v>0</v>
      </c>
      <c r="I76" s="18">
        <v>0</v>
      </c>
      <c r="J76" s="19">
        <f>OR(F76&lt;&gt;0,G76&lt;&gt;0,H76&lt;&gt;0,I76&lt;&gt;0)*(F76 + (F76 = 0))*(G76 + (G76 = 0))*(H76 + (H76 = 0))*(I76 + (I76 = 0))</f>
        <v>112.28</v>
      </c>
      <c r="K76" s="17"/>
      <c r="L76" s="17"/>
      <c r="M76" s="17"/>
    </row>
    <row r="77" spans="1:13" x14ac:dyDescent="0.3">
      <c r="A77" s="17"/>
      <c r="B77" s="17"/>
      <c r="C77" s="17"/>
      <c r="D77" s="34"/>
      <c r="E77" s="16" t="s">
        <v>17</v>
      </c>
      <c r="F77" s="21">
        <v>65.400000000000006</v>
      </c>
      <c r="G77" s="18">
        <v>0</v>
      </c>
      <c r="H77" s="18">
        <v>0</v>
      </c>
      <c r="I77" s="18">
        <v>0</v>
      </c>
      <c r="J77" s="19">
        <f>OR(F77&lt;&gt;0,G77&lt;&gt;0,H77&lt;&gt;0,I77&lt;&gt;0)*(F77 + (F77 = 0))*(G77 + (G77 = 0))*(H77 + (H77 = 0))*(I77 + (I77 = 0))</f>
        <v>65.400000000000006</v>
      </c>
      <c r="K77" s="17"/>
      <c r="L77" s="17"/>
      <c r="M77" s="17"/>
    </row>
    <row r="78" spans="1:13" x14ac:dyDescent="0.3">
      <c r="A78" s="17"/>
      <c r="B78" s="17"/>
      <c r="C78" s="17"/>
      <c r="D78" s="34"/>
      <c r="E78" s="17"/>
      <c r="F78" s="17"/>
      <c r="G78" s="17"/>
      <c r="H78" s="17"/>
      <c r="I78" s="17"/>
      <c r="J78" s="22" t="s">
        <v>95</v>
      </c>
      <c r="K78" s="23">
        <f>SUM(J75:J77)</f>
        <v>216.08</v>
      </c>
      <c r="L78" s="18">
        <v>0</v>
      </c>
      <c r="M78" s="23">
        <f>ROUND(K78*L78,2)</f>
        <v>0</v>
      </c>
    </row>
    <row r="79" spans="1:13" ht="0.9" customHeight="1" x14ac:dyDescent="0.3">
      <c r="A79" s="24"/>
      <c r="B79" s="24"/>
      <c r="C79" s="24"/>
      <c r="D79" s="35"/>
      <c r="E79" s="24"/>
      <c r="F79" s="24"/>
      <c r="G79" s="24"/>
      <c r="H79" s="24"/>
      <c r="I79" s="24"/>
      <c r="J79" s="24"/>
      <c r="K79" s="24"/>
      <c r="L79" s="24"/>
      <c r="M79" s="24"/>
    </row>
    <row r="80" spans="1:13" x14ac:dyDescent="0.3">
      <c r="A80" s="17"/>
      <c r="B80" s="17"/>
      <c r="C80" s="17"/>
      <c r="D80" s="34"/>
      <c r="E80" s="17"/>
      <c r="F80" s="17"/>
      <c r="G80" s="17"/>
      <c r="H80" s="17"/>
      <c r="I80" s="17"/>
      <c r="J80" s="22" t="s">
        <v>96</v>
      </c>
      <c r="K80" s="18">
        <v>1</v>
      </c>
      <c r="L80" s="23">
        <f>M29+M36+M46+M52+M59+M66+M73</f>
        <v>0</v>
      </c>
      <c r="M80" s="23">
        <f>ROUND(K80*L80,2)</f>
        <v>0</v>
      </c>
    </row>
    <row r="81" spans="1:13" ht="0.9" customHeight="1" x14ac:dyDescent="0.3">
      <c r="A81" s="24"/>
      <c r="B81" s="24"/>
      <c r="C81" s="24"/>
      <c r="D81" s="35"/>
      <c r="E81" s="24"/>
      <c r="F81" s="24"/>
      <c r="G81" s="24"/>
      <c r="H81" s="24"/>
      <c r="I81" s="24"/>
      <c r="J81" s="24"/>
      <c r="K81" s="24"/>
      <c r="L81" s="24"/>
      <c r="M81" s="24"/>
    </row>
    <row r="82" spans="1:13" x14ac:dyDescent="0.3">
      <c r="A82" s="17"/>
      <c r="B82" s="17"/>
      <c r="C82" s="17"/>
      <c r="D82" s="34"/>
      <c r="E82" s="17"/>
      <c r="F82" s="17"/>
      <c r="G82" s="17"/>
      <c r="H82" s="17"/>
      <c r="I82" s="17"/>
      <c r="J82" s="22" t="s">
        <v>97</v>
      </c>
      <c r="K82" s="25">
        <v>1</v>
      </c>
      <c r="L82" s="23">
        <f>M5+M28</f>
        <v>0</v>
      </c>
      <c r="M82" s="23">
        <f>ROUND(K82*L82,2)</f>
        <v>0</v>
      </c>
    </row>
    <row r="83" spans="1:13" ht="0.9" customHeight="1" x14ac:dyDescent="0.3">
      <c r="A83" s="24"/>
      <c r="B83" s="24"/>
      <c r="C83" s="24"/>
      <c r="D83" s="35"/>
      <c r="E83" s="24"/>
      <c r="F83" s="24"/>
      <c r="G83" s="24"/>
      <c r="H83" s="24"/>
      <c r="I83" s="24"/>
      <c r="J83" s="24"/>
      <c r="K83" s="24"/>
      <c r="L83" s="24"/>
      <c r="M83" s="24"/>
    </row>
    <row r="84" spans="1:13" x14ac:dyDescent="0.3">
      <c r="A84" s="5" t="s">
        <v>98</v>
      </c>
      <c r="B84" s="5" t="s">
        <v>16</v>
      </c>
      <c r="C84" s="5" t="s">
        <v>17</v>
      </c>
      <c r="D84" s="31" t="s">
        <v>99</v>
      </c>
      <c r="E84" s="6"/>
      <c r="F84" s="6"/>
      <c r="G84" s="6"/>
      <c r="H84" s="6"/>
      <c r="I84" s="6"/>
      <c r="J84" s="6"/>
      <c r="K84" s="7">
        <f>K190</f>
        <v>1</v>
      </c>
      <c r="L84" s="8">
        <f>L190</f>
        <v>0</v>
      </c>
      <c r="M84" s="8">
        <f>M190</f>
        <v>0</v>
      </c>
    </row>
    <row r="85" spans="1:13" x14ac:dyDescent="0.3">
      <c r="A85" s="9" t="s">
        <v>100</v>
      </c>
      <c r="B85" s="9" t="s">
        <v>16</v>
      </c>
      <c r="C85" s="9" t="s">
        <v>17</v>
      </c>
      <c r="D85" s="32" t="s">
        <v>101</v>
      </c>
      <c r="E85" s="10"/>
      <c r="F85" s="10"/>
      <c r="G85" s="10"/>
      <c r="H85" s="10"/>
      <c r="I85" s="10"/>
      <c r="J85" s="10"/>
      <c r="K85" s="11">
        <f>K132</f>
        <v>1</v>
      </c>
      <c r="L85" s="11">
        <f>L132</f>
        <v>0</v>
      </c>
      <c r="M85" s="11">
        <f>M132</f>
        <v>0</v>
      </c>
    </row>
    <row r="86" spans="1:13" ht="20.399999999999999" x14ac:dyDescent="0.3">
      <c r="A86" s="15" t="s">
        <v>102</v>
      </c>
      <c r="B86" s="16" t="s">
        <v>23</v>
      </c>
      <c r="C86" s="16" t="s">
        <v>51</v>
      </c>
      <c r="D86" s="20" t="s">
        <v>103</v>
      </c>
      <c r="E86" s="17"/>
      <c r="F86" s="17"/>
      <c r="G86" s="17"/>
      <c r="H86" s="17"/>
      <c r="I86" s="17"/>
      <c r="J86" s="17"/>
      <c r="K86" s="19">
        <f>K89</f>
        <v>75</v>
      </c>
      <c r="L86" s="19">
        <f>L89</f>
        <v>0</v>
      </c>
      <c r="M86" s="19">
        <f>M89</f>
        <v>0</v>
      </c>
    </row>
    <row r="87" spans="1:13" ht="275.39999999999998" x14ac:dyDescent="0.3">
      <c r="A87" s="17"/>
      <c r="B87" s="17"/>
      <c r="C87" s="17"/>
      <c r="D87" s="20" t="s">
        <v>104</v>
      </c>
      <c r="E87" s="17"/>
      <c r="F87" s="17"/>
      <c r="G87" s="17"/>
      <c r="H87" s="17"/>
      <c r="I87" s="17"/>
      <c r="J87" s="17"/>
      <c r="K87" s="17"/>
      <c r="L87" s="17"/>
      <c r="M87" s="17"/>
    </row>
    <row r="88" spans="1:13" x14ac:dyDescent="0.3">
      <c r="A88" s="17"/>
      <c r="B88" s="17"/>
      <c r="C88" s="17"/>
      <c r="D88" s="34"/>
      <c r="E88" s="16" t="s">
        <v>88</v>
      </c>
      <c r="F88" s="21">
        <v>75</v>
      </c>
      <c r="G88" s="18">
        <v>0</v>
      </c>
      <c r="H88" s="18">
        <v>0</v>
      </c>
      <c r="I88" s="18">
        <v>0</v>
      </c>
      <c r="J88" s="19">
        <f>OR(F88&lt;&gt;0,G88&lt;&gt;0,H88&lt;&gt;0,I88&lt;&gt;0)*(F88 + (F88 = 0))*(G88 + (G88 = 0))*(H88 + (H88 = 0))*(I88 + (I88 = 0))</f>
        <v>75</v>
      </c>
      <c r="K88" s="17"/>
      <c r="L88" s="17"/>
      <c r="M88" s="17"/>
    </row>
    <row r="89" spans="1:13" x14ac:dyDescent="0.3">
      <c r="A89" s="17"/>
      <c r="B89" s="17"/>
      <c r="C89" s="17"/>
      <c r="D89" s="34"/>
      <c r="E89" s="17"/>
      <c r="F89" s="17"/>
      <c r="G89" s="17"/>
      <c r="H89" s="17"/>
      <c r="I89" s="17"/>
      <c r="J89" s="22" t="s">
        <v>105</v>
      </c>
      <c r="K89" s="23">
        <f>J88</f>
        <v>75</v>
      </c>
      <c r="L89" s="18">
        <v>0</v>
      </c>
      <c r="M89" s="23">
        <f>ROUND(K89*L89,2)</f>
        <v>0</v>
      </c>
    </row>
    <row r="90" spans="1:13" ht="0.9" customHeight="1" x14ac:dyDescent="0.3">
      <c r="A90" s="24"/>
      <c r="B90" s="24"/>
      <c r="C90" s="24"/>
      <c r="D90" s="35"/>
      <c r="E90" s="24"/>
      <c r="F90" s="24"/>
      <c r="G90" s="24"/>
      <c r="H90" s="24"/>
      <c r="I90" s="24"/>
      <c r="J90" s="24"/>
      <c r="K90" s="24"/>
      <c r="L90" s="24"/>
      <c r="M90" s="24"/>
    </row>
    <row r="91" spans="1:13" ht="30.6" x14ac:dyDescent="0.3">
      <c r="A91" s="15" t="s">
        <v>106</v>
      </c>
      <c r="B91" s="16" t="s">
        <v>23</v>
      </c>
      <c r="C91" s="16" t="s">
        <v>107</v>
      </c>
      <c r="D91" s="20" t="s">
        <v>108</v>
      </c>
      <c r="E91" s="17"/>
      <c r="F91" s="17"/>
      <c r="G91" s="17"/>
      <c r="H91" s="17"/>
      <c r="I91" s="17"/>
      <c r="J91" s="17"/>
      <c r="K91" s="19">
        <f>K94</f>
        <v>45</v>
      </c>
      <c r="L91" s="19">
        <f>L94</f>
        <v>0</v>
      </c>
      <c r="M91" s="19">
        <f>M94</f>
        <v>0</v>
      </c>
    </row>
    <row r="92" spans="1:13" ht="102" x14ac:dyDescent="0.3">
      <c r="A92" s="17"/>
      <c r="B92" s="17"/>
      <c r="C92" s="17"/>
      <c r="D92" s="20" t="s">
        <v>109</v>
      </c>
      <c r="E92" s="17"/>
      <c r="F92" s="17"/>
      <c r="G92" s="17"/>
      <c r="H92" s="17"/>
      <c r="I92" s="17"/>
      <c r="J92" s="17"/>
      <c r="K92" s="17"/>
      <c r="L92" s="17"/>
      <c r="M92" s="17"/>
    </row>
    <row r="93" spans="1:13" x14ac:dyDescent="0.3">
      <c r="A93" s="17"/>
      <c r="B93" s="17"/>
      <c r="C93" s="17"/>
      <c r="D93" s="34"/>
      <c r="E93" s="16" t="s">
        <v>17</v>
      </c>
      <c r="F93" s="21">
        <v>0</v>
      </c>
      <c r="G93" s="18">
        <v>45</v>
      </c>
      <c r="H93" s="18">
        <v>0</v>
      </c>
      <c r="I93" s="18">
        <v>0</v>
      </c>
      <c r="J93" s="19">
        <f>OR(F93&lt;&gt;0,G93&lt;&gt;0,H93&lt;&gt;0,I93&lt;&gt;0)*(F93 + (F93 = 0))*(G93 + (G93 = 0))*(H93 + (H93 = 0))*(I93 + (I93 = 0))</f>
        <v>45</v>
      </c>
      <c r="K93" s="17"/>
      <c r="L93" s="17"/>
      <c r="M93" s="17"/>
    </row>
    <row r="94" spans="1:13" x14ac:dyDescent="0.3">
      <c r="A94" s="17"/>
      <c r="B94" s="17"/>
      <c r="C94" s="17"/>
      <c r="D94" s="34"/>
      <c r="E94" s="17"/>
      <c r="F94" s="17"/>
      <c r="G94" s="17"/>
      <c r="H94" s="17"/>
      <c r="I94" s="17"/>
      <c r="J94" s="22" t="s">
        <v>110</v>
      </c>
      <c r="K94" s="23">
        <f>J93</f>
        <v>45</v>
      </c>
      <c r="L94" s="18">
        <v>0</v>
      </c>
      <c r="M94" s="23">
        <f>ROUND(K94*L94,2)</f>
        <v>0</v>
      </c>
    </row>
    <row r="95" spans="1:13" ht="0.9" customHeight="1" x14ac:dyDescent="0.3">
      <c r="A95" s="24"/>
      <c r="B95" s="24"/>
      <c r="C95" s="24"/>
      <c r="D95" s="35"/>
      <c r="E95" s="24"/>
      <c r="F95" s="24"/>
      <c r="G95" s="24"/>
      <c r="H95" s="24"/>
      <c r="I95" s="24"/>
      <c r="J95" s="24"/>
      <c r="K95" s="24"/>
      <c r="L95" s="24"/>
      <c r="M95" s="24"/>
    </row>
    <row r="96" spans="1:13" x14ac:dyDescent="0.3">
      <c r="A96" s="15" t="s">
        <v>111</v>
      </c>
      <c r="B96" s="16" t="s">
        <v>23</v>
      </c>
      <c r="C96" s="16" t="s">
        <v>51</v>
      </c>
      <c r="D96" s="20" t="s">
        <v>112</v>
      </c>
      <c r="E96" s="17"/>
      <c r="F96" s="17"/>
      <c r="G96" s="17"/>
      <c r="H96" s="17"/>
      <c r="I96" s="17"/>
      <c r="J96" s="17"/>
      <c r="K96" s="19">
        <f>K100</f>
        <v>62.63</v>
      </c>
      <c r="L96" s="19">
        <f>L100</f>
        <v>0</v>
      </c>
      <c r="M96" s="19">
        <f>M100</f>
        <v>0</v>
      </c>
    </row>
    <row r="97" spans="1:13" ht="316.2" x14ac:dyDescent="0.3">
      <c r="A97" s="17"/>
      <c r="B97" s="17"/>
      <c r="C97" s="17"/>
      <c r="D97" s="20" t="s">
        <v>113</v>
      </c>
      <c r="E97" s="17"/>
      <c r="F97" s="17"/>
      <c r="G97" s="17"/>
      <c r="H97" s="17"/>
      <c r="I97" s="17"/>
      <c r="J97" s="17"/>
      <c r="K97" s="17"/>
      <c r="L97" s="17"/>
      <c r="M97" s="17"/>
    </row>
    <row r="98" spans="1:13" x14ac:dyDescent="0.3">
      <c r="A98" s="17"/>
      <c r="B98" s="17"/>
      <c r="C98" s="17"/>
      <c r="D98" s="34"/>
      <c r="E98" s="16" t="s">
        <v>114</v>
      </c>
      <c r="F98" s="21">
        <v>0</v>
      </c>
      <c r="G98" s="18">
        <v>26.5</v>
      </c>
      <c r="H98" s="18">
        <v>0</v>
      </c>
      <c r="I98" s="18">
        <v>0.42</v>
      </c>
      <c r="J98" s="19">
        <f>OR(F98&lt;&gt;0,G98&lt;&gt;0,H98&lt;&gt;0,I98&lt;&gt;0)*(F98 + (F98 = 0))*(G98 + (G98 = 0))*(H98 + (H98 = 0))*(I98 + (I98 = 0))</f>
        <v>11.13</v>
      </c>
      <c r="K98" s="17"/>
      <c r="L98" s="17"/>
      <c r="M98" s="17"/>
    </row>
    <row r="99" spans="1:13" x14ac:dyDescent="0.3">
      <c r="A99" s="17"/>
      <c r="B99" s="17"/>
      <c r="C99" s="17"/>
      <c r="D99" s="34"/>
      <c r="E99" s="16" t="s">
        <v>115</v>
      </c>
      <c r="F99" s="21">
        <v>51.5</v>
      </c>
      <c r="G99" s="18">
        <v>0</v>
      </c>
      <c r="H99" s="18">
        <v>0</v>
      </c>
      <c r="I99" s="18">
        <v>0</v>
      </c>
      <c r="J99" s="19">
        <f>OR(F99&lt;&gt;0,G99&lt;&gt;0,H99&lt;&gt;0,I99&lt;&gt;0)*(F99 + (F99 = 0))*(G99 + (G99 = 0))*(H99 + (H99 = 0))*(I99 + (I99 = 0))</f>
        <v>51.5</v>
      </c>
      <c r="K99" s="17"/>
      <c r="L99" s="17"/>
      <c r="M99" s="17"/>
    </row>
    <row r="100" spans="1:13" x14ac:dyDescent="0.3">
      <c r="A100" s="17"/>
      <c r="B100" s="17"/>
      <c r="C100" s="17"/>
      <c r="D100" s="34"/>
      <c r="E100" s="17"/>
      <c r="F100" s="17"/>
      <c r="G100" s="17"/>
      <c r="H100" s="17"/>
      <c r="I100" s="17"/>
      <c r="J100" s="22" t="s">
        <v>116</v>
      </c>
      <c r="K100" s="23">
        <f>SUM(J98:J99)</f>
        <v>62.63</v>
      </c>
      <c r="L100" s="18">
        <v>0</v>
      </c>
      <c r="M100" s="23">
        <f>ROUND(K100*L100,2)</f>
        <v>0</v>
      </c>
    </row>
    <row r="101" spans="1:13" ht="0.9" customHeight="1" x14ac:dyDescent="0.3">
      <c r="A101" s="24"/>
      <c r="B101" s="24"/>
      <c r="C101" s="24"/>
      <c r="D101" s="35"/>
      <c r="E101" s="24"/>
      <c r="F101" s="24"/>
      <c r="G101" s="24"/>
      <c r="H101" s="24"/>
      <c r="I101" s="24"/>
      <c r="J101" s="24"/>
      <c r="K101" s="24"/>
      <c r="L101" s="24"/>
      <c r="M101" s="24"/>
    </row>
    <row r="102" spans="1:13" x14ac:dyDescent="0.3">
      <c r="A102" s="15" t="s">
        <v>117</v>
      </c>
      <c r="B102" s="16" t="s">
        <v>23</v>
      </c>
      <c r="C102" s="16" t="s">
        <v>118</v>
      </c>
      <c r="D102" s="20" t="s">
        <v>119</v>
      </c>
      <c r="E102" s="17"/>
      <c r="F102" s="17"/>
      <c r="G102" s="17"/>
      <c r="H102" s="17"/>
      <c r="I102" s="17"/>
      <c r="J102" s="17"/>
      <c r="K102" s="19">
        <f>K108</f>
        <v>619.79</v>
      </c>
      <c r="L102" s="19">
        <f>L108</f>
        <v>0</v>
      </c>
      <c r="M102" s="19">
        <f>M108</f>
        <v>0</v>
      </c>
    </row>
    <row r="103" spans="1:13" ht="204" x14ac:dyDescent="0.3">
      <c r="A103" s="17"/>
      <c r="B103" s="17"/>
      <c r="C103" s="17"/>
      <c r="D103" s="20" t="s">
        <v>120</v>
      </c>
      <c r="E103" s="17"/>
      <c r="F103" s="17"/>
      <c r="G103" s="17"/>
      <c r="H103" s="17"/>
      <c r="I103" s="17"/>
      <c r="J103" s="17"/>
      <c r="K103" s="17"/>
      <c r="L103" s="17"/>
      <c r="M103" s="17"/>
    </row>
    <row r="104" spans="1:13" x14ac:dyDescent="0.3">
      <c r="A104" s="17"/>
      <c r="B104" s="17"/>
      <c r="C104" s="17"/>
      <c r="D104" s="34"/>
      <c r="E104" s="16" t="s">
        <v>121</v>
      </c>
      <c r="F104" s="21">
        <v>6</v>
      </c>
      <c r="G104" s="18">
        <v>26.5</v>
      </c>
      <c r="H104" s="18">
        <v>1.1000000000000001</v>
      </c>
      <c r="I104" s="18">
        <v>0</v>
      </c>
      <c r="J104" s="18">
        <v>155.31</v>
      </c>
      <c r="K104" s="16" t="s">
        <v>122</v>
      </c>
      <c r="L104" s="17"/>
      <c r="M104" s="17"/>
    </row>
    <row r="105" spans="1:13" x14ac:dyDescent="0.3">
      <c r="A105" s="17"/>
      <c r="B105" s="17"/>
      <c r="C105" s="17"/>
      <c r="D105" s="34"/>
      <c r="E105" s="16" t="s">
        <v>123</v>
      </c>
      <c r="F105" s="21">
        <v>10</v>
      </c>
      <c r="G105" s="18">
        <v>26.5</v>
      </c>
      <c r="H105" s="18">
        <v>1.1000000000000001</v>
      </c>
      <c r="I105" s="18">
        <v>0.7</v>
      </c>
      <c r="J105" s="18">
        <v>181.2</v>
      </c>
      <c r="K105" s="16" t="s">
        <v>122</v>
      </c>
      <c r="L105" s="17"/>
      <c r="M105" s="17"/>
    </row>
    <row r="106" spans="1:13" x14ac:dyDescent="0.3">
      <c r="A106" s="17"/>
      <c r="B106" s="17"/>
      <c r="C106" s="17"/>
      <c r="D106" s="34"/>
      <c r="E106" s="16" t="s">
        <v>124</v>
      </c>
      <c r="F106" s="21">
        <v>5</v>
      </c>
      <c r="G106" s="18">
        <v>29</v>
      </c>
      <c r="H106" s="18">
        <v>1.1000000000000001</v>
      </c>
      <c r="I106" s="18">
        <v>0</v>
      </c>
      <c r="J106" s="18">
        <v>141.63999999999999</v>
      </c>
      <c r="K106" s="16" t="s">
        <v>122</v>
      </c>
      <c r="L106" s="17"/>
      <c r="M106" s="17"/>
    </row>
    <row r="107" spans="1:13" x14ac:dyDescent="0.3">
      <c r="A107" s="17"/>
      <c r="B107" s="17"/>
      <c r="C107" s="17"/>
      <c r="D107" s="34"/>
      <c r="E107" s="16" t="s">
        <v>125</v>
      </c>
      <c r="F107" s="21">
        <v>5</v>
      </c>
      <c r="G107" s="18">
        <v>29</v>
      </c>
      <c r="H107" s="18">
        <v>1.1000000000000001</v>
      </c>
      <c r="I107" s="18">
        <v>0</v>
      </c>
      <c r="J107" s="18">
        <v>141.63999999999999</v>
      </c>
      <c r="K107" s="16" t="s">
        <v>122</v>
      </c>
      <c r="L107" s="17"/>
      <c r="M107" s="17"/>
    </row>
    <row r="108" spans="1:13" x14ac:dyDescent="0.3">
      <c r="A108" s="17"/>
      <c r="B108" s="17"/>
      <c r="C108" s="17"/>
      <c r="D108" s="34"/>
      <c r="E108" s="17"/>
      <c r="F108" s="17"/>
      <c r="G108" s="17"/>
      <c r="H108" s="17"/>
      <c r="I108" s="17"/>
      <c r="J108" s="22" t="s">
        <v>126</v>
      </c>
      <c r="K108" s="23">
        <f>SUM(J104:J107)</f>
        <v>619.79</v>
      </c>
      <c r="L108" s="18">
        <v>0</v>
      </c>
      <c r="M108" s="23">
        <f>ROUND(K108*L108,2)</f>
        <v>0</v>
      </c>
    </row>
    <row r="109" spans="1:13" ht="0.9" customHeight="1" x14ac:dyDescent="0.3">
      <c r="A109" s="24"/>
      <c r="B109" s="24"/>
      <c r="C109" s="24"/>
      <c r="D109" s="35"/>
      <c r="E109" s="24"/>
      <c r="F109" s="24"/>
      <c r="G109" s="24"/>
      <c r="H109" s="24"/>
      <c r="I109" s="24"/>
      <c r="J109" s="24"/>
      <c r="K109" s="24"/>
      <c r="L109" s="24"/>
      <c r="M109" s="24"/>
    </row>
    <row r="110" spans="1:13" ht="20.399999999999999" x14ac:dyDescent="0.3">
      <c r="A110" s="15" t="s">
        <v>127</v>
      </c>
      <c r="B110" s="16" t="s">
        <v>23</v>
      </c>
      <c r="C110" s="16" t="s">
        <v>51</v>
      </c>
      <c r="D110" s="20" t="s">
        <v>128</v>
      </c>
      <c r="E110" s="17"/>
      <c r="F110" s="17"/>
      <c r="G110" s="17"/>
      <c r="H110" s="17"/>
      <c r="I110" s="17"/>
      <c r="J110" s="17"/>
      <c r="K110" s="19">
        <f>K114</f>
        <v>126.5</v>
      </c>
      <c r="L110" s="19">
        <f>L114</f>
        <v>0</v>
      </c>
      <c r="M110" s="19">
        <f>M114</f>
        <v>0</v>
      </c>
    </row>
    <row r="111" spans="1:13" ht="61.2" x14ac:dyDescent="0.3">
      <c r="A111" s="17"/>
      <c r="B111" s="17"/>
      <c r="C111" s="17"/>
      <c r="D111" s="20" t="s">
        <v>129</v>
      </c>
      <c r="E111" s="17"/>
      <c r="F111" s="17"/>
      <c r="G111" s="17"/>
      <c r="H111" s="17"/>
      <c r="I111" s="17"/>
      <c r="J111" s="17"/>
      <c r="K111" s="17"/>
      <c r="L111" s="17"/>
      <c r="M111" s="17"/>
    </row>
    <row r="112" spans="1:13" x14ac:dyDescent="0.3">
      <c r="A112" s="17"/>
      <c r="B112" s="17"/>
      <c r="C112" s="17"/>
      <c r="D112" s="34"/>
      <c r="E112" s="16" t="s">
        <v>130</v>
      </c>
      <c r="F112" s="21">
        <v>51.5</v>
      </c>
      <c r="G112" s="18">
        <v>0</v>
      </c>
      <c r="H112" s="18">
        <v>0</v>
      </c>
      <c r="I112" s="18">
        <v>0</v>
      </c>
      <c r="J112" s="19">
        <f>OR(F112&lt;&gt;0,G112&lt;&gt;0,H112&lt;&gt;0,I112&lt;&gt;0)*(F112 + (F112 = 0))*(G112 + (G112 = 0))*(H112 + (H112 = 0))*(I112 + (I112 = 0))</f>
        <v>51.5</v>
      </c>
      <c r="K112" s="17"/>
      <c r="L112" s="17"/>
      <c r="M112" s="17"/>
    </row>
    <row r="113" spans="1:13" x14ac:dyDescent="0.3">
      <c r="A113" s="17"/>
      <c r="B113" s="17"/>
      <c r="C113" s="17"/>
      <c r="D113" s="34"/>
      <c r="E113" s="16" t="s">
        <v>88</v>
      </c>
      <c r="F113" s="21">
        <v>75</v>
      </c>
      <c r="G113" s="18">
        <v>0</v>
      </c>
      <c r="H113" s="18">
        <v>0</v>
      </c>
      <c r="I113" s="18">
        <v>0</v>
      </c>
      <c r="J113" s="19">
        <f>OR(F113&lt;&gt;0,G113&lt;&gt;0,H113&lt;&gt;0,I113&lt;&gt;0)*(F113 + (F113 = 0))*(G113 + (G113 = 0))*(H113 + (H113 = 0))*(I113 + (I113 = 0))</f>
        <v>75</v>
      </c>
      <c r="K113" s="17"/>
      <c r="L113" s="17"/>
      <c r="M113" s="17"/>
    </row>
    <row r="114" spans="1:13" x14ac:dyDescent="0.3">
      <c r="A114" s="17"/>
      <c r="B114" s="17"/>
      <c r="C114" s="17"/>
      <c r="D114" s="34"/>
      <c r="E114" s="17"/>
      <c r="F114" s="17"/>
      <c r="G114" s="17"/>
      <c r="H114" s="17"/>
      <c r="I114" s="17"/>
      <c r="J114" s="22" t="s">
        <v>131</v>
      </c>
      <c r="K114" s="23">
        <f>SUM(J112:J113)</f>
        <v>126.5</v>
      </c>
      <c r="L114" s="18">
        <v>0</v>
      </c>
      <c r="M114" s="23">
        <f>ROUND(K114*L114,2)</f>
        <v>0</v>
      </c>
    </row>
    <row r="115" spans="1:13" ht="0.9" customHeight="1" x14ac:dyDescent="0.3">
      <c r="A115" s="24"/>
      <c r="B115" s="24"/>
      <c r="C115" s="24"/>
      <c r="D115" s="35"/>
      <c r="E115" s="24"/>
      <c r="F115" s="24"/>
      <c r="G115" s="24"/>
      <c r="H115" s="24"/>
      <c r="I115" s="24"/>
      <c r="J115" s="24"/>
      <c r="K115" s="24"/>
      <c r="L115" s="24"/>
      <c r="M115" s="24"/>
    </row>
    <row r="116" spans="1:13" ht="20.399999999999999" x14ac:dyDescent="0.3">
      <c r="A116" s="15" t="s">
        <v>132</v>
      </c>
      <c r="B116" s="16" t="s">
        <v>23</v>
      </c>
      <c r="C116" s="16" t="s">
        <v>4</v>
      </c>
      <c r="D116" s="20" t="s">
        <v>133</v>
      </c>
      <c r="E116" s="17"/>
      <c r="F116" s="17"/>
      <c r="G116" s="17"/>
      <c r="H116" s="17"/>
      <c r="I116" s="17"/>
      <c r="J116" s="17"/>
      <c r="K116" s="18">
        <v>1</v>
      </c>
      <c r="L116" s="18">
        <v>0</v>
      </c>
      <c r="M116" s="19">
        <f>ROUND(K116*L116,2)</f>
        <v>0</v>
      </c>
    </row>
    <row r="117" spans="1:13" ht="204" x14ac:dyDescent="0.3">
      <c r="A117" s="17"/>
      <c r="B117" s="17"/>
      <c r="C117" s="17"/>
      <c r="D117" s="20" t="s">
        <v>134</v>
      </c>
      <c r="E117" s="17"/>
      <c r="F117" s="17"/>
      <c r="G117" s="17"/>
      <c r="H117" s="17"/>
      <c r="I117" s="17"/>
      <c r="J117" s="17"/>
      <c r="K117" s="17"/>
      <c r="L117" s="17"/>
      <c r="M117" s="17"/>
    </row>
    <row r="118" spans="1:13" ht="30.6" x14ac:dyDescent="0.3">
      <c r="A118" s="15" t="s">
        <v>135</v>
      </c>
      <c r="B118" s="16" t="s">
        <v>23</v>
      </c>
      <c r="C118" s="16" t="s">
        <v>107</v>
      </c>
      <c r="D118" s="20" t="s">
        <v>136</v>
      </c>
      <c r="E118" s="17"/>
      <c r="F118" s="17"/>
      <c r="G118" s="17"/>
      <c r="H118" s="17"/>
      <c r="I118" s="17"/>
      <c r="J118" s="17"/>
      <c r="K118" s="18">
        <v>6.4</v>
      </c>
      <c r="L118" s="18">
        <v>0</v>
      </c>
      <c r="M118" s="19">
        <f>ROUND(K118*L118,2)</f>
        <v>0</v>
      </c>
    </row>
    <row r="119" spans="1:13" ht="234.6" x14ac:dyDescent="0.3">
      <c r="A119" s="17"/>
      <c r="B119" s="17"/>
      <c r="C119" s="17"/>
      <c r="D119" s="20" t="s">
        <v>137</v>
      </c>
      <c r="E119" s="17"/>
      <c r="F119" s="17"/>
      <c r="G119" s="17"/>
      <c r="H119" s="17"/>
      <c r="I119" s="17"/>
      <c r="J119" s="17"/>
      <c r="K119" s="17"/>
      <c r="L119" s="17"/>
      <c r="M119" s="17"/>
    </row>
    <row r="120" spans="1:13" x14ac:dyDescent="0.3">
      <c r="A120" s="15" t="s">
        <v>138</v>
      </c>
      <c r="B120" s="16" t="s">
        <v>23</v>
      </c>
      <c r="C120" s="16" t="s">
        <v>56</v>
      </c>
      <c r="D120" s="20" t="s">
        <v>139</v>
      </c>
      <c r="E120" s="17"/>
      <c r="F120" s="17"/>
      <c r="G120" s="17"/>
      <c r="H120" s="17"/>
      <c r="I120" s="17"/>
      <c r="J120" s="17"/>
      <c r="K120" s="19">
        <f>K123</f>
        <v>1.65</v>
      </c>
      <c r="L120" s="19">
        <f>L123</f>
        <v>0</v>
      </c>
      <c r="M120" s="19">
        <f>M123</f>
        <v>0</v>
      </c>
    </row>
    <row r="121" spans="1:13" ht="40.799999999999997" x14ac:dyDescent="0.3">
      <c r="A121" s="17"/>
      <c r="B121" s="17"/>
      <c r="C121" s="17"/>
      <c r="D121" s="20" t="s">
        <v>140</v>
      </c>
      <c r="E121" s="17"/>
      <c r="F121" s="17"/>
      <c r="G121" s="17"/>
      <c r="H121" s="17"/>
      <c r="I121" s="17"/>
      <c r="J121" s="17"/>
      <c r="K121" s="17"/>
      <c r="L121" s="17"/>
      <c r="M121" s="17"/>
    </row>
    <row r="122" spans="1:13" x14ac:dyDescent="0.3">
      <c r="A122" s="17"/>
      <c r="B122" s="17"/>
      <c r="C122" s="17"/>
      <c r="D122" s="34"/>
      <c r="E122" s="16" t="s">
        <v>141</v>
      </c>
      <c r="F122" s="21">
        <v>11</v>
      </c>
      <c r="G122" s="18">
        <v>0</v>
      </c>
      <c r="H122" s="18">
        <v>0</v>
      </c>
      <c r="I122" s="18">
        <v>0.15</v>
      </c>
      <c r="J122" s="19">
        <f>OR(F122&lt;&gt;0,G122&lt;&gt;0,H122&lt;&gt;0,I122&lt;&gt;0)*(F122 + (F122 = 0))*(G122 + (G122 = 0))*(H122 + (H122 = 0))*(I122 + (I122 = 0))</f>
        <v>1.65</v>
      </c>
      <c r="K122" s="17"/>
      <c r="L122" s="17"/>
      <c r="M122" s="17"/>
    </row>
    <row r="123" spans="1:13" x14ac:dyDescent="0.3">
      <c r="A123" s="17"/>
      <c r="B123" s="17"/>
      <c r="C123" s="17"/>
      <c r="D123" s="34"/>
      <c r="E123" s="17"/>
      <c r="F123" s="17"/>
      <c r="G123" s="17"/>
      <c r="H123" s="17"/>
      <c r="I123" s="17"/>
      <c r="J123" s="22" t="s">
        <v>142</v>
      </c>
      <c r="K123" s="23">
        <f>J122</f>
        <v>1.65</v>
      </c>
      <c r="L123" s="18">
        <v>0</v>
      </c>
      <c r="M123" s="23">
        <f>ROUND(K123*L123,2)</f>
        <v>0</v>
      </c>
    </row>
    <row r="124" spans="1:13" ht="0.9" customHeight="1" x14ac:dyDescent="0.3">
      <c r="A124" s="24"/>
      <c r="B124" s="24"/>
      <c r="C124" s="24"/>
      <c r="D124" s="35"/>
      <c r="E124" s="24"/>
      <c r="F124" s="24"/>
      <c r="G124" s="24"/>
      <c r="H124" s="24"/>
      <c r="I124" s="24"/>
      <c r="J124" s="24"/>
      <c r="K124" s="24"/>
      <c r="L124" s="24"/>
      <c r="M124" s="24"/>
    </row>
    <row r="125" spans="1:13" x14ac:dyDescent="0.3">
      <c r="A125" s="15" t="s">
        <v>143</v>
      </c>
      <c r="B125" s="16" t="s">
        <v>23</v>
      </c>
      <c r="C125" s="16" t="s">
        <v>107</v>
      </c>
      <c r="D125" s="20" t="s">
        <v>144</v>
      </c>
      <c r="E125" s="17"/>
      <c r="F125" s="17"/>
      <c r="G125" s="17"/>
      <c r="H125" s="17"/>
      <c r="I125" s="17"/>
      <c r="J125" s="17"/>
      <c r="K125" s="18">
        <v>30</v>
      </c>
      <c r="L125" s="18">
        <v>0</v>
      </c>
      <c r="M125" s="19">
        <f>ROUND(K125*L125,2)</f>
        <v>0</v>
      </c>
    </row>
    <row r="126" spans="1:13" ht="357" x14ac:dyDescent="0.3">
      <c r="A126" s="17"/>
      <c r="B126" s="17"/>
      <c r="C126" s="17"/>
      <c r="D126" s="20" t="s">
        <v>145</v>
      </c>
      <c r="E126" s="17"/>
      <c r="F126" s="17"/>
      <c r="G126" s="17"/>
      <c r="H126" s="17"/>
      <c r="I126" s="17"/>
      <c r="J126" s="17"/>
      <c r="K126" s="17"/>
      <c r="L126" s="17"/>
      <c r="M126" s="17"/>
    </row>
    <row r="127" spans="1:13" ht="20.399999999999999" x14ac:dyDescent="0.3">
      <c r="A127" s="15" t="s">
        <v>146</v>
      </c>
      <c r="B127" s="16" t="s">
        <v>23</v>
      </c>
      <c r="C127" s="16" t="s">
        <v>107</v>
      </c>
      <c r="D127" s="20" t="s">
        <v>147</v>
      </c>
      <c r="E127" s="17"/>
      <c r="F127" s="17"/>
      <c r="G127" s="17"/>
      <c r="H127" s="17"/>
      <c r="I127" s="17"/>
      <c r="J127" s="17"/>
      <c r="K127" s="19">
        <f>K130</f>
        <v>27</v>
      </c>
      <c r="L127" s="19">
        <f>L130</f>
        <v>0</v>
      </c>
      <c r="M127" s="19">
        <f>M130</f>
        <v>0</v>
      </c>
    </row>
    <row r="128" spans="1:13" ht="122.4" x14ac:dyDescent="0.3">
      <c r="A128" s="17"/>
      <c r="B128" s="17"/>
      <c r="C128" s="17"/>
      <c r="D128" s="20" t="s">
        <v>148</v>
      </c>
      <c r="E128" s="17"/>
      <c r="F128" s="17"/>
      <c r="G128" s="17"/>
      <c r="H128" s="17"/>
      <c r="I128" s="17"/>
      <c r="J128" s="17"/>
      <c r="K128" s="17"/>
      <c r="L128" s="17"/>
      <c r="M128" s="17"/>
    </row>
    <row r="129" spans="1:13" x14ac:dyDescent="0.3">
      <c r="A129" s="17"/>
      <c r="B129" s="17"/>
      <c r="C129" s="17"/>
      <c r="D129" s="34"/>
      <c r="E129" s="16" t="s">
        <v>17</v>
      </c>
      <c r="F129" s="21">
        <v>0</v>
      </c>
      <c r="G129" s="18">
        <v>27</v>
      </c>
      <c r="H129" s="18">
        <v>0</v>
      </c>
      <c r="I129" s="18">
        <v>0</v>
      </c>
      <c r="J129" s="19">
        <f>OR(F129&lt;&gt;0,G129&lt;&gt;0,H129&lt;&gt;0,I129&lt;&gt;0)*(F129 + (F129 = 0))*(G129 + (G129 = 0))*(H129 + (H129 = 0))*(I129 + (I129 = 0))</f>
        <v>27</v>
      </c>
      <c r="K129" s="17"/>
      <c r="L129" s="17"/>
      <c r="M129" s="17"/>
    </row>
    <row r="130" spans="1:13" x14ac:dyDescent="0.3">
      <c r="A130" s="17"/>
      <c r="B130" s="17"/>
      <c r="C130" s="17"/>
      <c r="D130" s="34"/>
      <c r="E130" s="17"/>
      <c r="F130" s="17"/>
      <c r="G130" s="17"/>
      <c r="H130" s="17"/>
      <c r="I130" s="17"/>
      <c r="J130" s="22" t="s">
        <v>149</v>
      </c>
      <c r="K130" s="23">
        <f>J129</f>
        <v>27</v>
      </c>
      <c r="L130" s="18">
        <v>0</v>
      </c>
      <c r="M130" s="23">
        <f>ROUND(K130*L130,2)</f>
        <v>0</v>
      </c>
    </row>
    <row r="131" spans="1:13" ht="0.9" customHeight="1" x14ac:dyDescent="0.3">
      <c r="A131" s="24"/>
      <c r="B131" s="24"/>
      <c r="C131" s="24"/>
      <c r="D131" s="35"/>
      <c r="E131" s="24"/>
      <c r="F131" s="24"/>
      <c r="G131" s="24"/>
      <c r="H131" s="24"/>
      <c r="I131" s="24"/>
      <c r="J131" s="24"/>
      <c r="K131" s="24"/>
      <c r="L131" s="24"/>
      <c r="M131" s="24"/>
    </row>
    <row r="132" spans="1:13" x14ac:dyDescent="0.3">
      <c r="A132" s="17"/>
      <c r="B132" s="17"/>
      <c r="C132" s="17"/>
      <c r="D132" s="34"/>
      <c r="E132" s="17"/>
      <c r="F132" s="17"/>
      <c r="G132" s="17"/>
      <c r="H132" s="17"/>
      <c r="I132" s="17"/>
      <c r="J132" s="22" t="s">
        <v>150</v>
      </c>
      <c r="K132" s="18">
        <v>1</v>
      </c>
      <c r="L132" s="23">
        <f>M86+M91+M96+M102+M110+M116+M118+M120+M125+M127</f>
        <v>0</v>
      </c>
      <c r="M132" s="23">
        <f>ROUND(K132*L132,2)</f>
        <v>0</v>
      </c>
    </row>
    <row r="133" spans="1:13" ht="0.9" customHeight="1" x14ac:dyDescent="0.3">
      <c r="A133" s="24"/>
      <c r="B133" s="24"/>
      <c r="C133" s="24"/>
      <c r="D133" s="35"/>
      <c r="E133" s="24"/>
      <c r="F133" s="24"/>
      <c r="G133" s="24"/>
      <c r="H133" s="24"/>
      <c r="I133" s="24"/>
      <c r="J133" s="24"/>
      <c r="K133" s="24"/>
      <c r="L133" s="24"/>
      <c r="M133" s="24"/>
    </row>
    <row r="134" spans="1:13" x14ac:dyDescent="0.3">
      <c r="A134" s="9" t="s">
        <v>151</v>
      </c>
      <c r="B134" s="9" t="s">
        <v>16</v>
      </c>
      <c r="C134" s="9" t="s">
        <v>17</v>
      </c>
      <c r="D134" s="32" t="s">
        <v>152</v>
      </c>
      <c r="E134" s="10"/>
      <c r="F134" s="10"/>
      <c r="G134" s="10"/>
      <c r="H134" s="10"/>
      <c r="I134" s="10"/>
      <c r="J134" s="10"/>
      <c r="K134" s="11">
        <f>K150</f>
        <v>1</v>
      </c>
      <c r="L134" s="11">
        <f>L150</f>
        <v>0</v>
      </c>
      <c r="M134" s="11">
        <f>M150</f>
        <v>0</v>
      </c>
    </row>
    <row r="135" spans="1:13" ht="20.399999999999999" x14ac:dyDescent="0.3">
      <c r="A135" s="15" t="s">
        <v>153</v>
      </c>
      <c r="B135" s="16" t="s">
        <v>23</v>
      </c>
      <c r="C135" s="16" t="s">
        <v>51</v>
      </c>
      <c r="D135" s="20" t="s">
        <v>154</v>
      </c>
      <c r="E135" s="17"/>
      <c r="F135" s="17"/>
      <c r="G135" s="17"/>
      <c r="H135" s="17"/>
      <c r="I135" s="17"/>
      <c r="J135" s="17"/>
      <c r="K135" s="18">
        <v>44.5</v>
      </c>
      <c r="L135" s="18">
        <v>0</v>
      </c>
      <c r="M135" s="19">
        <f>ROUND(K135*L135,2)</f>
        <v>0</v>
      </c>
    </row>
    <row r="136" spans="1:13" ht="409.6" x14ac:dyDescent="0.3">
      <c r="A136" s="17"/>
      <c r="B136" s="17"/>
      <c r="C136" s="17"/>
      <c r="D136" s="20" t="s">
        <v>155</v>
      </c>
      <c r="E136" s="17"/>
      <c r="F136" s="17"/>
      <c r="G136" s="17"/>
      <c r="H136" s="17"/>
      <c r="I136" s="17"/>
      <c r="J136" s="17"/>
      <c r="K136" s="17"/>
      <c r="L136" s="17"/>
      <c r="M136" s="17"/>
    </row>
    <row r="137" spans="1:13" x14ac:dyDescent="0.3">
      <c r="A137" s="15" t="s">
        <v>156</v>
      </c>
      <c r="B137" s="16" t="s">
        <v>23</v>
      </c>
      <c r="C137" s="16" t="s">
        <v>107</v>
      </c>
      <c r="D137" s="20" t="s">
        <v>157</v>
      </c>
      <c r="E137" s="17"/>
      <c r="F137" s="17"/>
      <c r="G137" s="17"/>
      <c r="H137" s="17"/>
      <c r="I137" s="17"/>
      <c r="J137" s="17"/>
      <c r="K137" s="18">
        <v>27</v>
      </c>
      <c r="L137" s="18">
        <v>0</v>
      </c>
      <c r="M137" s="19">
        <f>ROUND(K137*L137,2)</f>
        <v>0</v>
      </c>
    </row>
    <row r="138" spans="1:13" ht="183.6" x14ac:dyDescent="0.3">
      <c r="A138" s="17"/>
      <c r="B138" s="17"/>
      <c r="C138" s="17"/>
      <c r="D138" s="20" t="s">
        <v>158</v>
      </c>
      <c r="E138" s="17"/>
      <c r="F138" s="17"/>
      <c r="G138" s="17"/>
      <c r="H138" s="17"/>
      <c r="I138" s="17"/>
      <c r="J138" s="17"/>
      <c r="K138" s="17"/>
      <c r="L138" s="17"/>
      <c r="M138" s="17"/>
    </row>
    <row r="139" spans="1:13" ht="20.399999999999999" x14ac:dyDescent="0.3">
      <c r="A139" s="15" t="s">
        <v>159</v>
      </c>
      <c r="B139" s="16" t="s">
        <v>23</v>
      </c>
      <c r="C139" s="16" t="s">
        <v>36</v>
      </c>
      <c r="D139" s="20" t="s">
        <v>160</v>
      </c>
      <c r="E139" s="17"/>
      <c r="F139" s="17"/>
      <c r="G139" s="17"/>
      <c r="H139" s="17"/>
      <c r="I139" s="17"/>
      <c r="J139" s="17"/>
      <c r="K139" s="18">
        <v>2</v>
      </c>
      <c r="L139" s="18">
        <v>0</v>
      </c>
      <c r="M139" s="19">
        <f>ROUND(K139*L139,2)</f>
        <v>0</v>
      </c>
    </row>
    <row r="140" spans="1:13" ht="163.19999999999999" x14ac:dyDescent="0.3">
      <c r="A140" s="17"/>
      <c r="B140" s="17"/>
      <c r="C140" s="17"/>
      <c r="D140" s="20" t="s">
        <v>161</v>
      </c>
      <c r="E140" s="17"/>
      <c r="F140" s="17"/>
      <c r="G140" s="17"/>
      <c r="H140" s="17"/>
      <c r="I140" s="17"/>
      <c r="J140" s="17"/>
      <c r="K140" s="17"/>
      <c r="L140" s="17"/>
      <c r="M140" s="17"/>
    </row>
    <row r="141" spans="1:13" x14ac:dyDescent="0.3">
      <c r="A141" s="15" t="s">
        <v>162</v>
      </c>
      <c r="B141" s="16" t="s">
        <v>23</v>
      </c>
      <c r="C141" s="16" t="s">
        <v>36</v>
      </c>
      <c r="D141" s="20" t="s">
        <v>163</v>
      </c>
      <c r="E141" s="17"/>
      <c r="F141" s="17"/>
      <c r="G141" s="17"/>
      <c r="H141" s="17"/>
      <c r="I141" s="17"/>
      <c r="J141" s="17"/>
      <c r="K141" s="18">
        <v>2</v>
      </c>
      <c r="L141" s="18">
        <v>0</v>
      </c>
      <c r="M141" s="19">
        <f>ROUND(K141*L141,2)</f>
        <v>0</v>
      </c>
    </row>
    <row r="142" spans="1:13" ht="153" x14ac:dyDescent="0.3">
      <c r="A142" s="17"/>
      <c r="B142" s="17"/>
      <c r="C142" s="17"/>
      <c r="D142" s="20" t="s">
        <v>164</v>
      </c>
      <c r="E142" s="17"/>
      <c r="F142" s="17"/>
      <c r="G142" s="17"/>
      <c r="H142" s="17"/>
      <c r="I142" s="17"/>
      <c r="J142" s="17"/>
      <c r="K142" s="17"/>
      <c r="L142" s="17"/>
      <c r="M142" s="17"/>
    </row>
    <row r="143" spans="1:13" x14ac:dyDescent="0.3">
      <c r="A143" s="15" t="s">
        <v>165</v>
      </c>
      <c r="B143" s="16" t="s">
        <v>23</v>
      </c>
      <c r="C143" s="16" t="s">
        <v>166</v>
      </c>
      <c r="D143" s="20" t="s">
        <v>167</v>
      </c>
      <c r="E143" s="17"/>
      <c r="F143" s="17"/>
      <c r="G143" s="17"/>
      <c r="H143" s="17"/>
      <c r="I143" s="17"/>
      <c r="J143" s="17"/>
      <c r="K143" s="18">
        <v>50.5</v>
      </c>
      <c r="L143" s="18">
        <v>0</v>
      </c>
      <c r="M143" s="19">
        <f>ROUND(K143*L143,2)</f>
        <v>0</v>
      </c>
    </row>
    <row r="144" spans="1:13" ht="102" x14ac:dyDescent="0.3">
      <c r="A144" s="17"/>
      <c r="B144" s="17"/>
      <c r="C144" s="17"/>
      <c r="D144" s="20" t="s">
        <v>168</v>
      </c>
      <c r="E144" s="17"/>
      <c r="F144" s="17"/>
      <c r="G144" s="17"/>
      <c r="H144" s="17"/>
      <c r="I144" s="17"/>
      <c r="J144" s="17"/>
      <c r="K144" s="17"/>
      <c r="L144" s="17"/>
      <c r="M144" s="17"/>
    </row>
    <row r="145" spans="1:13" x14ac:dyDescent="0.3">
      <c r="A145" s="15" t="s">
        <v>169</v>
      </c>
      <c r="B145" s="16" t="s">
        <v>23</v>
      </c>
      <c r="C145" s="16" t="s">
        <v>118</v>
      </c>
      <c r="D145" s="20" t="s">
        <v>170</v>
      </c>
      <c r="E145" s="17"/>
      <c r="F145" s="17"/>
      <c r="G145" s="17"/>
      <c r="H145" s="17"/>
      <c r="I145" s="17"/>
      <c r="J145" s="17"/>
      <c r="K145" s="19">
        <f>K148</f>
        <v>913.24</v>
      </c>
      <c r="L145" s="19">
        <f>L148</f>
        <v>0</v>
      </c>
      <c r="M145" s="19">
        <f>M148</f>
        <v>0</v>
      </c>
    </row>
    <row r="146" spans="1:13" ht="142.80000000000001" x14ac:dyDescent="0.3">
      <c r="A146" s="17"/>
      <c r="B146" s="17"/>
      <c r="C146" s="17"/>
      <c r="D146" s="20" t="s">
        <v>171</v>
      </c>
      <c r="E146" s="17"/>
      <c r="F146" s="17"/>
      <c r="G146" s="17"/>
      <c r="H146" s="17"/>
      <c r="I146" s="17"/>
      <c r="J146" s="17"/>
      <c r="K146" s="17"/>
      <c r="L146" s="17"/>
      <c r="M146" s="17"/>
    </row>
    <row r="147" spans="1:13" x14ac:dyDescent="0.3">
      <c r="A147" s="17"/>
      <c r="B147" s="17"/>
      <c r="C147" s="17"/>
      <c r="D147" s="34"/>
      <c r="E147" s="16" t="s">
        <v>172</v>
      </c>
      <c r="F147" s="21">
        <v>5</v>
      </c>
      <c r="G147" s="18">
        <v>6.8</v>
      </c>
      <c r="H147" s="18">
        <v>0</v>
      </c>
      <c r="I147" s="18">
        <v>0</v>
      </c>
      <c r="J147" s="18">
        <v>913.24</v>
      </c>
      <c r="K147" s="16" t="s">
        <v>173</v>
      </c>
      <c r="L147" s="17"/>
      <c r="M147" s="17"/>
    </row>
    <row r="148" spans="1:13" x14ac:dyDescent="0.3">
      <c r="A148" s="17"/>
      <c r="B148" s="17"/>
      <c r="C148" s="17"/>
      <c r="D148" s="34"/>
      <c r="E148" s="17"/>
      <c r="F148" s="17"/>
      <c r="G148" s="17"/>
      <c r="H148" s="17"/>
      <c r="I148" s="17"/>
      <c r="J148" s="22" t="s">
        <v>174</v>
      </c>
      <c r="K148" s="23">
        <f>J147</f>
        <v>913.24</v>
      </c>
      <c r="L148" s="18">
        <v>0</v>
      </c>
      <c r="M148" s="23">
        <f>ROUND(K148*L148,2)</f>
        <v>0</v>
      </c>
    </row>
    <row r="149" spans="1:13" ht="0.9" customHeight="1" x14ac:dyDescent="0.3">
      <c r="A149" s="24"/>
      <c r="B149" s="24"/>
      <c r="C149" s="24"/>
      <c r="D149" s="35"/>
      <c r="E149" s="24"/>
      <c r="F149" s="24"/>
      <c r="G149" s="24"/>
      <c r="H149" s="24"/>
      <c r="I149" s="24"/>
      <c r="J149" s="24"/>
      <c r="K149" s="24"/>
      <c r="L149" s="24"/>
      <c r="M149" s="24"/>
    </row>
    <row r="150" spans="1:13" x14ac:dyDescent="0.3">
      <c r="A150" s="17"/>
      <c r="B150" s="17"/>
      <c r="C150" s="17"/>
      <c r="D150" s="34"/>
      <c r="E150" s="17"/>
      <c r="F150" s="17"/>
      <c r="G150" s="17"/>
      <c r="H150" s="17"/>
      <c r="I150" s="17"/>
      <c r="J150" s="22" t="s">
        <v>175</v>
      </c>
      <c r="K150" s="18">
        <v>1</v>
      </c>
      <c r="L150" s="23">
        <f>M135+M137+M139+M141+M143+M145</f>
        <v>0</v>
      </c>
      <c r="M150" s="23">
        <f>ROUND(K150*L150,2)</f>
        <v>0</v>
      </c>
    </row>
    <row r="151" spans="1:13" ht="0.9" customHeight="1" x14ac:dyDescent="0.3">
      <c r="A151" s="24"/>
      <c r="B151" s="24"/>
      <c r="C151" s="24"/>
      <c r="D151" s="35"/>
      <c r="E151" s="24"/>
      <c r="F151" s="24"/>
      <c r="G151" s="24"/>
      <c r="H151" s="24"/>
      <c r="I151" s="24"/>
      <c r="J151" s="24"/>
      <c r="K151" s="24"/>
      <c r="L151" s="24"/>
      <c r="M151" s="24"/>
    </row>
    <row r="152" spans="1:13" x14ac:dyDescent="0.3">
      <c r="A152" s="9" t="s">
        <v>176</v>
      </c>
      <c r="B152" s="9" t="s">
        <v>16</v>
      </c>
      <c r="C152" s="9" t="s">
        <v>17</v>
      </c>
      <c r="D152" s="32" t="s">
        <v>177</v>
      </c>
      <c r="E152" s="10"/>
      <c r="F152" s="10"/>
      <c r="G152" s="10"/>
      <c r="H152" s="10"/>
      <c r="I152" s="10"/>
      <c r="J152" s="10"/>
      <c r="K152" s="11">
        <f>K188</f>
        <v>1</v>
      </c>
      <c r="L152" s="11">
        <f>L188</f>
        <v>0</v>
      </c>
      <c r="M152" s="11">
        <f>M188</f>
        <v>0</v>
      </c>
    </row>
    <row r="153" spans="1:13" ht="20.399999999999999" x14ac:dyDescent="0.3">
      <c r="A153" s="15" t="s">
        <v>178</v>
      </c>
      <c r="B153" s="16" t="s">
        <v>23</v>
      </c>
      <c r="C153" s="16" t="s">
        <v>166</v>
      </c>
      <c r="D153" s="20" t="s">
        <v>179</v>
      </c>
      <c r="E153" s="17"/>
      <c r="F153" s="17"/>
      <c r="G153" s="17"/>
      <c r="H153" s="17"/>
      <c r="I153" s="17"/>
      <c r="J153" s="17"/>
      <c r="K153" s="19">
        <f>K157</f>
        <v>97.5</v>
      </c>
      <c r="L153" s="19">
        <f>L157</f>
        <v>0</v>
      </c>
      <c r="M153" s="19">
        <f>M157</f>
        <v>0</v>
      </c>
    </row>
    <row r="154" spans="1:13" ht="336.6" x14ac:dyDescent="0.3">
      <c r="A154" s="17"/>
      <c r="B154" s="17"/>
      <c r="C154" s="17"/>
      <c r="D154" s="20" t="s">
        <v>180</v>
      </c>
      <c r="E154" s="17"/>
      <c r="F154" s="17"/>
      <c r="G154" s="17"/>
      <c r="H154" s="17"/>
      <c r="I154" s="17"/>
      <c r="J154" s="17"/>
      <c r="K154" s="17"/>
      <c r="L154" s="17"/>
      <c r="M154" s="17"/>
    </row>
    <row r="155" spans="1:13" x14ac:dyDescent="0.3">
      <c r="A155" s="17"/>
      <c r="B155" s="17"/>
      <c r="C155" s="17"/>
      <c r="D155" s="34"/>
      <c r="E155" s="16" t="s">
        <v>181</v>
      </c>
      <c r="F155" s="21">
        <v>0</v>
      </c>
      <c r="G155" s="18">
        <v>0</v>
      </c>
      <c r="H155" s="18">
        <v>1.5</v>
      </c>
      <c r="I155" s="18">
        <v>2</v>
      </c>
      <c r="J155" s="19">
        <f>OR(F155&lt;&gt;0,G155&lt;&gt;0,H155&lt;&gt;0,I155&lt;&gt;0)*(F155 + (F155 = 0))*(G155 + (G155 = 0))*(H155 + (H155 = 0))*(I155 + (I155 = 0))</f>
        <v>3</v>
      </c>
      <c r="K155" s="17"/>
      <c r="L155" s="17"/>
      <c r="M155" s="17"/>
    </row>
    <row r="156" spans="1:13" x14ac:dyDescent="0.3">
      <c r="A156" s="17"/>
      <c r="B156" s="17"/>
      <c r="C156" s="17"/>
      <c r="D156" s="34"/>
      <c r="E156" s="16" t="s">
        <v>182</v>
      </c>
      <c r="F156" s="21">
        <v>27</v>
      </c>
      <c r="G156" s="18">
        <v>0</v>
      </c>
      <c r="H156" s="18">
        <v>0</v>
      </c>
      <c r="I156" s="18">
        <v>3.5</v>
      </c>
      <c r="J156" s="19">
        <f>OR(F156&lt;&gt;0,G156&lt;&gt;0,H156&lt;&gt;0,I156&lt;&gt;0)*(F156 + (F156 = 0))*(G156 + (G156 = 0))*(H156 + (H156 = 0))*(I156 + (I156 = 0))</f>
        <v>94.5</v>
      </c>
      <c r="K156" s="17"/>
      <c r="L156" s="17"/>
      <c r="M156" s="17"/>
    </row>
    <row r="157" spans="1:13" x14ac:dyDescent="0.3">
      <c r="A157" s="17"/>
      <c r="B157" s="17"/>
      <c r="C157" s="17"/>
      <c r="D157" s="34"/>
      <c r="E157" s="17"/>
      <c r="F157" s="17"/>
      <c r="G157" s="17"/>
      <c r="H157" s="17"/>
      <c r="I157" s="17"/>
      <c r="J157" s="22" t="s">
        <v>183</v>
      </c>
      <c r="K157" s="23">
        <f>SUM(J155:J156)</f>
        <v>97.5</v>
      </c>
      <c r="L157" s="18">
        <v>0</v>
      </c>
      <c r="M157" s="23">
        <f>ROUND(K157*L157,2)</f>
        <v>0</v>
      </c>
    </row>
    <row r="158" spans="1:13" ht="0.9" customHeight="1" x14ac:dyDescent="0.3">
      <c r="A158" s="24"/>
      <c r="B158" s="24"/>
      <c r="C158" s="24"/>
      <c r="D158" s="35"/>
      <c r="E158" s="24"/>
      <c r="F158" s="24"/>
      <c r="G158" s="24"/>
      <c r="H158" s="24"/>
      <c r="I158" s="24"/>
      <c r="J158" s="24"/>
      <c r="K158" s="24"/>
      <c r="L158" s="24"/>
      <c r="M158" s="24"/>
    </row>
    <row r="159" spans="1:13" ht="30.6" x14ac:dyDescent="0.3">
      <c r="A159" s="15" t="s">
        <v>184</v>
      </c>
      <c r="B159" s="16" t="s">
        <v>23</v>
      </c>
      <c r="C159" s="16" t="s">
        <v>4</v>
      </c>
      <c r="D159" s="20" t="s">
        <v>185</v>
      </c>
      <c r="E159" s="17"/>
      <c r="F159" s="17"/>
      <c r="G159" s="17"/>
      <c r="H159" s="17"/>
      <c r="I159" s="17"/>
      <c r="J159" s="17"/>
      <c r="K159" s="18">
        <v>2</v>
      </c>
      <c r="L159" s="18">
        <v>0</v>
      </c>
      <c r="M159" s="19">
        <f>ROUND(K159*L159,2)</f>
        <v>0</v>
      </c>
    </row>
    <row r="160" spans="1:13" ht="142.80000000000001" x14ac:dyDescent="0.3">
      <c r="A160" s="17"/>
      <c r="B160" s="17"/>
      <c r="C160" s="17"/>
      <c r="D160" s="20" t="s">
        <v>186</v>
      </c>
      <c r="E160" s="17"/>
      <c r="F160" s="17"/>
      <c r="G160" s="17"/>
      <c r="H160" s="17"/>
      <c r="I160" s="17"/>
      <c r="J160" s="17"/>
      <c r="K160" s="17"/>
      <c r="L160" s="17"/>
      <c r="M160" s="17"/>
    </row>
    <row r="161" spans="1:13" x14ac:dyDescent="0.3">
      <c r="A161" s="15" t="s">
        <v>187</v>
      </c>
      <c r="B161" s="16" t="s">
        <v>23</v>
      </c>
      <c r="C161" s="16" t="s">
        <v>4</v>
      </c>
      <c r="D161" s="20" t="s">
        <v>188</v>
      </c>
      <c r="E161" s="17"/>
      <c r="F161" s="17"/>
      <c r="G161" s="17"/>
      <c r="H161" s="17"/>
      <c r="I161" s="17"/>
      <c r="J161" s="17"/>
      <c r="K161" s="18">
        <v>1</v>
      </c>
      <c r="L161" s="18">
        <v>0</v>
      </c>
      <c r="M161" s="19">
        <f>ROUND(K161*L161,2)</f>
        <v>0</v>
      </c>
    </row>
    <row r="162" spans="1:13" ht="234.6" x14ac:dyDescent="0.3">
      <c r="A162" s="17"/>
      <c r="B162" s="17"/>
      <c r="C162" s="17"/>
      <c r="D162" s="20" t="s">
        <v>189</v>
      </c>
      <c r="E162" s="17"/>
      <c r="F162" s="17"/>
      <c r="G162" s="17"/>
      <c r="H162" s="17"/>
      <c r="I162" s="17"/>
      <c r="J162" s="17"/>
      <c r="K162" s="17"/>
      <c r="L162" s="17"/>
      <c r="M162" s="17"/>
    </row>
    <row r="163" spans="1:13" x14ac:dyDescent="0.3">
      <c r="A163" s="15" t="s">
        <v>190</v>
      </c>
      <c r="B163" s="16" t="s">
        <v>23</v>
      </c>
      <c r="C163" s="16" t="s">
        <v>166</v>
      </c>
      <c r="D163" s="20" t="s">
        <v>191</v>
      </c>
      <c r="E163" s="17"/>
      <c r="F163" s="17"/>
      <c r="G163" s="17"/>
      <c r="H163" s="17"/>
      <c r="I163" s="17"/>
      <c r="J163" s="17"/>
      <c r="K163" s="19">
        <f>K166</f>
        <v>1.5</v>
      </c>
      <c r="L163" s="19">
        <f>L166</f>
        <v>0</v>
      </c>
      <c r="M163" s="19">
        <f>M166</f>
        <v>0</v>
      </c>
    </row>
    <row r="164" spans="1:13" ht="214.2" x14ac:dyDescent="0.3">
      <c r="A164" s="17"/>
      <c r="B164" s="17"/>
      <c r="C164" s="17"/>
      <c r="D164" s="20" t="s">
        <v>192</v>
      </c>
      <c r="E164" s="17"/>
      <c r="F164" s="17"/>
      <c r="G164" s="17"/>
      <c r="H164" s="17"/>
      <c r="I164" s="17"/>
      <c r="J164" s="17"/>
      <c r="K164" s="17"/>
      <c r="L164" s="17"/>
      <c r="M164" s="17"/>
    </row>
    <row r="165" spans="1:13" x14ac:dyDescent="0.3">
      <c r="A165" s="17"/>
      <c r="B165" s="17"/>
      <c r="C165" s="17"/>
      <c r="D165" s="34"/>
      <c r="E165" s="16" t="s">
        <v>193</v>
      </c>
      <c r="F165" s="21">
        <v>0</v>
      </c>
      <c r="G165" s="18">
        <v>0</v>
      </c>
      <c r="H165" s="18">
        <v>1.5</v>
      </c>
      <c r="I165" s="18">
        <v>1</v>
      </c>
      <c r="J165" s="19">
        <f>OR(F165&lt;&gt;0,G165&lt;&gt;0,H165&lt;&gt;0,I165&lt;&gt;0)*(F165 + (F165 = 0))*(G165 + (G165 = 0))*(H165 + (H165 = 0))*(I165 + (I165 = 0))</f>
        <v>1.5</v>
      </c>
      <c r="K165" s="17"/>
      <c r="L165" s="17"/>
      <c r="M165" s="17"/>
    </row>
    <row r="166" spans="1:13" x14ac:dyDescent="0.3">
      <c r="A166" s="17"/>
      <c r="B166" s="17"/>
      <c r="C166" s="17"/>
      <c r="D166" s="34"/>
      <c r="E166" s="17"/>
      <c r="F166" s="17"/>
      <c r="G166" s="17"/>
      <c r="H166" s="17"/>
      <c r="I166" s="17"/>
      <c r="J166" s="22" t="s">
        <v>194</v>
      </c>
      <c r="K166" s="23">
        <f>J165</f>
        <v>1.5</v>
      </c>
      <c r="L166" s="18">
        <v>0</v>
      </c>
      <c r="M166" s="23">
        <f>ROUND(K166*L166,2)</f>
        <v>0</v>
      </c>
    </row>
    <row r="167" spans="1:13" ht="0.9" customHeight="1" x14ac:dyDescent="0.3">
      <c r="A167" s="24"/>
      <c r="B167" s="24"/>
      <c r="C167" s="24"/>
      <c r="D167" s="35"/>
      <c r="E167" s="24"/>
      <c r="F167" s="24"/>
      <c r="G167" s="24"/>
      <c r="H167" s="24"/>
      <c r="I167" s="24"/>
      <c r="J167" s="24"/>
      <c r="K167" s="24"/>
      <c r="L167" s="24"/>
      <c r="M167" s="24"/>
    </row>
    <row r="168" spans="1:13" ht="20.399999999999999" x14ac:dyDescent="0.3">
      <c r="A168" s="15" t="s">
        <v>195</v>
      </c>
      <c r="B168" s="16" t="s">
        <v>23</v>
      </c>
      <c r="C168" s="16" t="s">
        <v>51</v>
      </c>
      <c r="D168" s="20" t="s">
        <v>196</v>
      </c>
      <c r="E168" s="17"/>
      <c r="F168" s="17"/>
      <c r="G168" s="17"/>
      <c r="H168" s="17"/>
      <c r="I168" s="17"/>
      <c r="J168" s="17"/>
      <c r="K168" s="19">
        <f>K172</f>
        <v>116.55</v>
      </c>
      <c r="L168" s="19">
        <f>L172</f>
        <v>0</v>
      </c>
      <c r="M168" s="19">
        <f>M172</f>
        <v>0</v>
      </c>
    </row>
    <row r="169" spans="1:13" ht="122.4" x14ac:dyDescent="0.3">
      <c r="A169" s="17"/>
      <c r="B169" s="17"/>
      <c r="C169" s="17"/>
      <c r="D169" s="20" t="s">
        <v>197</v>
      </c>
      <c r="E169" s="17"/>
      <c r="F169" s="17"/>
      <c r="G169" s="17"/>
      <c r="H169" s="17"/>
      <c r="I169" s="17"/>
      <c r="J169" s="17"/>
      <c r="K169" s="17"/>
      <c r="L169" s="17"/>
      <c r="M169" s="17"/>
    </row>
    <row r="170" spans="1:13" x14ac:dyDescent="0.3">
      <c r="A170" s="17"/>
      <c r="B170" s="17"/>
      <c r="C170" s="17"/>
      <c r="D170" s="34"/>
      <c r="E170" s="16" t="s">
        <v>198</v>
      </c>
      <c r="F170" s="21">
        <v>27</v>
      </c>
      <c r="G170" s="18">
        <v>0</v>
      </c>
      <c r="H170" s="18">
        <v>0</v>
      </c>
      <c r="I170" s="18">
        <v>3.15</v>
      </c>
      <c r="J170" s="19">
        <f>OR(F170&lt;&gt;0,G170&lt;&gt;0,H170&lt;&gt;0,I170&lt;&gt;0)*(F170 + (F170 = 0))*(G170 + (G170 = 0))*(H170 + (H170 = 0))*(I170 + (I170 = 0))</f>
        <v>85.05</v>
      </c>
      <c r="K170" s="17"/>
      <c r="L170" s="17"/>
      <c r="M170" s="17"/>
    </row>
    <row r="171" spans="1:13" x14ac:dyDescent="0.3">
      <c r="A171" s="17"/>
      <c r="B171" s="17"/>
      <c r="C171" s="17"/>
      <c r="D171" s="34"/>
      <c r="E171" s="16" t="s">
        <v>198</v>
      </c>
      <c r="F171" s="21">
        <v>10</v>
      </c>
      <c r="G171" s="18">
        <v>0</v>
      </c>
      <c r="H171" s="18">
        <v>0</v>
      </c>
      <c r="I171" s="18">
        <v>3.15</v>
      </c>
      <c r="J171" s="19">
        <f>OR(F171&lt;&gt;0,G171&lt;&gt;0,H171&lt;&gt;0,I171&lt;&gt;0)*(F171 + (F171 = 0))*(G171 + (G171 = 0))*(H171 + (H171 = 0))*(I171 + (I171 = 0))</f>
        <v>31.5</v>
      </c>
      <c r="K171" s="17"/>
      <c r="L171" s="17"/>
      <c r="M171" s="17"/>
    </row>
    <row r="172" spans="1:13" x14ac:dyDescent="0.3">
      <c r="A172" s="17"/>
      <c r="B172" s="17"/>
      <c r="C172" s="17"/>
      <c r="D172" s="34"/>
      <c r="E172" s="17"/>
      <c r="F172" s="17"/>
      <c r="G172" s="17"/>
      <c r="H172" s="17"/>
      <c r="I172" s="17"/>
      <c r="J172" s="22" t="s">
        <v>199</v>
      </c>
      <c r="K172" s="23">
        <f>SUM(J170:J171)</f>
        <v>116.55</v>
      </c>
      <c r="L172" s="18">
        <v>0</v>
      </c>
      <c r="M172" s="23">
        <f>ROUND(K172*L172,2)</f>
        <v>0</v>
      </c>
    </row>
    <row r="173" spans="1:13" ht="0.9" customHeight="1" x14ac:dyDescent="0.3">
      <c r="A173" s="24"/>
      <c r="B173" s="24"/>
      <c r="C173" s="24"/>
      <c r="D173" s="35"/>
      <c r="E173" s="24"/>
      <c r="F173" s="24"/>
      <c r="G173" s="24"/>
      <c r="H173" s="24"/>
      <c r="I173" s="24"/>
      <c r="J173" s="24"/>
      <c r="K173" s="24"/>
      <c r="L173" s="24"/>
      <c r="M173" s="24"/>
    </row>
    <row r="174" spans="1:13" x14ac:dyDescent="0.3">
      <c r="A174" s="12" t="s">
        <v>200</v>
      </c>
      <c r="B174" s="12" t="s">
        <v>16</v>
      </c>
      <c r="C174" s="12" t="s">
        <v>17</v>
      </c>
      <c r="D174" s="33" t="s">
        <v>201</v>
      </c>
      <c r="E174" s="13"/>
      <c r="F174" s="13"/>
      <c r="G174" s="13"/>
      <c r="H174" s="13"/>
      <c r="I174" s="13"/>
      <c r="J174" s="13"/>
      <c r="K174" s="26">
        <v>1</v>
      </c>
      <c r="L174" s="26">
        <v>0</v>
      </c>
      <c r="M174" s="14">
        <f>ROUND(K174*L174,2)</f>
        <v>0</v>
      </c>
    </row>
    <row r="175" spans="1:13" x14ac:dyDescent="0.3">
      <c r="A175" s="15" t="s">
        <v>202</v>
      </c>
      <c r="B175" s="16" t="s">
        <v>23</v>
      </c>
      <c r="C175" s="16" t="s">
        <v>36</v>
      </c>
      <c r="D175" s="20" t="s">
        <v>203</v>
      </c>
      <c r="E175" s="17"/>
      <c r="F175" s="17"/>
      <c r="G175" s="17"/>
      <c r="H175" s="17"/>
      <c r="I175" s="17"/>
      <c r="J175" s="17"/>
      <c r="K175" s="18">
        <v>1</v>
      </c>
      <c r="L175" s="18">
        <v>0</v>
      </c>
      <c r="M175" s="19">
        <f>ROUND(K175*L175,2)</f>
        <v>0</v>
      </c>
    </row>
    <row r="176" spans="1:13" ht="214.2" x14ac:dyDescent="0.3">
      <c r="A176" s="17"/>
      <c r="B176" s="17"/>
      <c r="C176" s="17"/>
      <c r="D176" s="20" t="s">
        <v>204</v>
      </c>
      <c r="E176" s="17"/>
      <c r="F176" s="17"/>
      <c r="G176" s="17"/>
      <c r="H176" s="17"/>
      <c r="I176" s="17"/>
      <c r="J176" s="17"/>
      <c r="K176" s="17"/>
      <c r="L176" s="17"/>
      <c r="M176" s="17"/>
    </row>
    <row r="177" spans="1:13" x14ac:dyDescent="0.3">
      <c r="A177" s="15" t="s">
        <v>205</v>
      </c>
      <c r="B177" s="16" t="s">
        <v>23</v>
      </c>
      <c r="C177" s="16" t="s">
        <v>107</v>
      </c>
      <c r="D177" s="20" t="s">
        <v>206</v>
      </c>
      <c r="E177" s="17"/>
      <c r="F177" s="17"/>
      <c r="G177" s="17"/>
      <c r="H177" s="17"/>
      <c r="I177" s="17"/>
      <c r="J177" s="17"/>
      <c r="K177" s="19">
        <f>K180</f>
        <v>2.1</v>
      </c>
      <c r="L177" s="19">
        <f>L180</f>
        <v>0</v>
      </c>
      <c r="M177" s="19">
        <f>M180</f>
        <v>0</v>
      </c>
    </row>
    <row r="178" spans="1:13" ht="153" x14ac:dyDescent="0.3">
      <c r="A178" s="17"/>
      <c r="B178" s="17"/>
      <c r="C178" s="17"/>
      <c r="D178" s="20" t="s">
        <v>207</v>
      </c>
      <c r="E178" s="17"/>
      <c r="F178" s="17"/>
      <c r="G178" s="17"/>
      <c r="H178" s="17"/>
      <c r="I178" s="17"/>
      <c r="J178" s="17"/>
      <c r="K178" s="17"/>
      <c r="L178" s="17"/>
      <c r="M178" s="17"/>
    </row>
    <row r="179" spans="1:13" x14ac:dyDescent="0.3">
      <c r="A179" s="17"/>
      <c r="B179" s="17"/>
      <c r="C179" s="17"/>
      <c r="D179" s="34"/>
      <c r="E179" s="16" t="s">
        <v>17</v>
      </c>
      <c r="F179" s="21">
        <v>0</v>
      </c>
      <c r="G179" s="18">
        <v>2.1</v>
      </c>
      <c r="H179" s="18">
        <v>0</v>
      </c>
      <c r="I179" s="18">
        <v>0</v>
      </c>
      <c r="J179" s="19">
        <f>OR(F179&lt;&gt;0,G179&lt;&gt;0,H179&lt;&gt;0,I179&lt;&gt;0)*(F179 + (F179 = 0))*(G179 + (G179 = 0))*(H179 + (H179 = 0))*(I179 + (I179 = 0))</f>
        <v>2.1</v>
      </c>
      <c r="K179" s="17"/>
      <c r="L179" s="17"/>
      <c r="M179" s="17"/>
    </row>
    <row r="180" spans="1:13" x14ac:dyDescent="0.3">
      <c r="A180" s="17"/>
      <c r="B180" s="17"/>
      <c r="C180" s="17"/>
      <c r="D180" s="34"/>
      <c r="E180" s="17"/>
      <c r="F180" s="17"/>
      <c r="G180" s="17"/>
      <c r="H180" s="17"/>
      <c r="I180" s="17"/>
      <c r="J180" s="22" t="s">
        <v>208</v>
      </c>
      <c r="K180" s="23">
        <f>J179</f>
        <v>2.1</v>
      </c>
      <c r="L180" s="18">
        <v>0</v>
      </c>
      <c r="M180" s="23">
        <f>ROUND(K180*L180,2)</f>
        <v>0</v>
      </c>
    </row>
    <row r="181" spans="1:13" ht="0.9" customHeight="1" x14ac:dyDescent="0.3">
      <c r="A181" s="24"/>
      <c r="B181" s="24"/>
      <c r="C181" s="24"/>
      <c r="D181" s="35"/>
      <c r="E181" s="24"/>
      <c r="F181" s="24"/>
      <c r="G181" s="24"/>
      <c r="H181" s="24"/>
      <c r="I181" s="24"/>
      <c r="J181" s="24"/>
      <c r="K181" s="24"/>
      <c r="L181" s="24"/>
      <c r="M181" s="24"/>
    </row>
    <row r="182" spans="1:13" x14ac:dyDescent="0.3">
      <c r="A182" s="15" t="s">
        <v>165</v>
      </c>
      <c r="B182" s="16" t="s">
        <v>23</v>
      </c>
      <c r="C182" s="16" t="s">
        <v>166</v>
      </c>
      <c r="D182" s="20" t="s">
        <v>167</v>
      </c>
      <c r="E182" s="17"/>
      <c r="F182" s="17"/>
      <c r="G182" s="17"/>
      <c r="H182" s="17"/>
      <c r="I182" s="17"/>
      <c r="J182" s="17"/>
      <c r="K182" s="19">
        <f>K186</f>
        <v>13.9</v>
      </c>
      <c r="L182" s="19">
        <f>L186</f>
        <v>0</v>
      </c>
      <c r="M182" s="19">
        <f>M186</f>
        <v>0</v>
      </c>
    </row>
    <row r="183" spans="1:13" ht="102" x14ac:dyDescent="0.3">
      <c r="A183" s="17"/>
      <c r="B183" s="17"/>
      <c r="C183" s="17"/>
      <c r="D183" s="20" t="s">
        <v>168</v>
      </c>
      <c r="E183" s="17"/>
      <c r="F183" s="17"/>
      <c r="G183" s="17"/>
      <c r="H183" s="17"/>
      <c r="I183" s="17"/>
      <c r="J183" s="17"/>
      <c r="K183" s="17"/>
      <c r="L183" s="17"/>
      <c r="M183" s="17"/>
    </row>
    <row r="184" spans="1:13" x14ac:dyDescent="0.3">
      <c r="A184" s="17"/>
      <c r="B184" s="17"/>
      <c r="C184" s="17"/>
      <c r="D184" s="34"/>
      <c r="E184" s="16" t="s">
        <v>209</v>
      </c>
      <c r="F184" s="21">
        <v>1.5</v>
      </c>
      <c r="G184" s="18">
        <v>1.9</v>
      </c>
      <c r="H184" s="18">
        <v>2.1</v>
      </c>
      <c r="I184" s="18">
        <v>0.6</v>
      </c>
      <c r="J184" s="18">
        <v>7.18</v>
      </c>
      <c r="K184" s="16" t="s">
        <v>210</v>
      </c>
      <c r="L184" s="17"/>
      <c r="M184" s="17"/>
    </row>
    <row r="185" spans="1:13" x14ac:dyDescent="0.3">
      <c r="A185" s="17"/>
      <c r="B185" s="17"/>
      <c r="C185" s="17"/>
      <c r="D185" s="34"/>
      <c r="E185" s="16" t="s">
        <v>211</v>
      </c>
      <c r="F185" s="21">
        <v>0</v>
      </c>
      <c r="G185" s="18">
        <v>2.1</v>
      </c>
      <c r="H185" s="18">
        <v>1.6</v>
      </c>
      <c r="I185" s="18">
        <v>0</v>
      </c>
      <c r="J185" s="18">
        <v>6.72</v>
      </c>
      <c r="K185" s="16" t="s">
        <v>210</v>
      </c>
      <c r="L185" s="17"/>
      <c r="M185" s="17"/>
    </row>
    <row r="186" spans="1:13" x14ac:dyDescent="0.3">
      <c r="A186" s="17"/>
      <c r="B186" s="17"/>
      <c r="C186" s="17"/>
      <c r="D186" s="34"/>
      <c r="E186" s="17"/>
      <c r="F186" s="17"/>
      <c r="G186" s="17"/>
      <c r="H186" s="17"/>
      <c r="I186" s="17"/>
      <c r="J186" s="22" t="s">
        <v>212</v>
      </c>
      <c r="K186" s="23">
        <f>SUM(J184:J185)</f>
        <v>13.9</v>
      </c>
      <c r="L186" s="18">
        <v>0</v>
      </c>
      <c r="M186" s="23">
        <f>ROUND(K186*L186,2)</f>
        <v>0</v>
      </c>
    </row>
    <row r="187" spans="1:13" ht="0.9" customHeight="1" x14ac:dyDescent="0.3">
      <c r="A187" s="24"/>
      <c r="B187" s="24"/>
      <c r="C187" s="24"/>
      <c r="D187" s="35"/>
      <c r="E187" s="24"/>
      <c r="F187" s="24"/>
      <c r="G187" s="24"/>
      <c r="H187" s="24"/>
      <c r="I187" s="24"/>
      <c r="J187" s="24"/>
      <c r="K187" s="24"/>
      <c r="L187" s="24"/>
      <c r="M187" s="24"/>
    </row>
    <row r="188" spans="1:13" x14ac:dyDescent="0.3">
      <c r="A188" s="17"/>
      <c r="B188" s="17"/>
      <c r="C188" s="17"/>
      <c r="D188" s="34"/>
      <c r="E188" s="17"/>
      <c r="F188" s="17"/>
      <c r="G188" s="17"/>
      <c r="H188" s="17"/>
      <c r="I188" s="17"/>
      <c r="J188" s="22" t="s">
        <v>213</v>
      </c>
      <c r="K188" s="18">
        <v>1</v>
      </c>
      <c r="L188" s="23">
        <f>M153+M159+M161+M163+M168+M174+M175+M177+M182</f>
        <v>0</v>
      </c>
      <c r="M188" s="23">
        <f>ROUND(K188*L188,2)</f>
        <v>0</v>
      </c>
    </row>
    <row r="189" spans="1:13" ht="0.9" customHeight="1" x14ac:dyDescent="0.3">
      <c r="A189" s="24"/>
      <c r="B189" s="24"/>
      <c r="C189" s="24"/>
      <c r="D189" s="35"/>
      <c r="E189" s="24"/>
      <c r="F189" s="24"/>
      <c r="G189" s="24"/>
      <c r="H189" s="24"/>
      <c r="I189" s="24"/>
      <c r="J189" s="24"/>
      <c r="K189" s="24"/>
      <c r="L189" s="24"/>
      <c r="M189" s="24"/>
    </row>
    <row r="190" spans="1:13" x14ac:dyDescent="0.3">
      <c r="A190" s="17"/>
      <c r="B190" s="17"/>
      <c r="C190" s="17"/>
      <c r="D190" s="34"/>
      <c r="E190" s="17"/>
      <c r="F190" s="17"/>
      <c r="G190" s="17"/>
      <c r="H190" s="17"/>
      <c r="I190" s="17"/>
      <c r="J190" s="22" t="s">
        <v>214</v>
      </c>
      <c r="K190" s="25">
        <v>1</v>
      </c>
      <c r="L190" s="23">
        <f>M85+M134+M152</f>
        <v>0</v>
      </c>
      <c r="M190" s="23">
        <f>ROUND(K190*L190,2)</f>
        <v>0</v>
      </c>
    </row>
    <row r="191" spans="1:13" ht="0.9" customHeight="1" x14ac:dyDescent="0.3">
      <c r="A191" s="24"/>
      <c r="B191" s="24"/>
      <c r="C191" s="24"/>
      <c r="D191" s="35"/>
      <c r="E191" s="24"/>
      <c r="F191" s="24"/>
      <c r="G191" s="24"/>
      <c r="H191" s="24"/>
      <c r="I191" s="24"/>
      <c r="J191" s="24"/>
      <c r="K191" s="24"/>
      <c r="L191" s="24"/>
      <c r="M191" s="24"/>
    </row>
    <row r="192" spans="1:13" x14ac:dyDescent="0.3">
      <c r="A192" s="5" t="s">
        <v>215</v>
      </c>
      <c r="B192" s="5" t="s">
        <v>16</v>
      </c>
      <c r="C192" s="5" t="s">
        <v>17</v>
      </c>
      <c r="D192" s="31" t="s">
        <v>216</v>
      </c>
      <c r="E192" s="6"/>
      <c r="F192" s="6"/>
      <c r="G192" s="6"/>
      <c r="H192" s="6"/>
      <c r="I192" s="6"/>
      <c r="J192" s="6"/>
      <c r="K192" s="7">
        <f>K211</f>
        <v>1</v>
      </c>
      <c r="L192" s="8">
        <f>L211</f>
        <v>0</v>
      </c>
      <c r="M192" s="8">
        <f>M211</f>
        <v>0</v>
      </c>
    </row>
    <row r="193" spans="1:13" x14ac:dyDescent="0.3">
      <c r="A193" s="15" t="s">
        <v>217</v>
      </c>
      <c r="B193" s="16" t="s">
        <v>23</v>
      </c>
      <c r="C193" s="16" t="s">
        <v>36</v>
      </c>
      <c r="D193" s="20" t="s">
        <v>218</v>
      </c>
      <c r="E193" s="17"/>
      <c r="F193" s="17"/>
      <c r="G193" s="17"/>
      <c r="H193" s="17"/>
      <c r="I193" s="17"/>
      <c r="J193" s="17"/>
      <c r="K193" s="18">
        <v>1</v>
      </c>
      <c r="L193" s="18">
        <v>0</v>
      </c>
      <c r="M193" s="19">
        <f>ROUND(K193*L193,2)</f>
        <v>0</v>
      </c>
    </row>
    <row r="194" spans="1:13" ht="112.2" x14ac:dyDescent="0.3">
      <c r="A194" s="17"/>
      <c r="B194" s="17"/>
      <c r="C194" s="17"/>
      <c r="D194" s="20" t="s">
        <v>219</v>
      </c>
      <c r="E194" s="17"/>
      <c r="F194" s="17"/>
      <c r="G194" s="17"/>
      <c r="H194" s="17"/>
      <c r="I194" s="17"/>
      <c r="J194" s="17"/>
      <c r="K194" s="17"/>
      <c r="L194" s="17"/>
      <c r="M194" s="17"/>
    </row>
    <row r="195" spans="1:13" x14ac:dyDescent="0.3">
      <c r="A195" s="15" t="s">
        <v>220</v>
      </c>
      <c r="B195" s="16" t="s">
        <v>23</v>
      </c>
      <c r="C195" s="16" t="s">
        <v>51</v>
      </c>
      <c r="D195" s="20" t="s">
        <v>221</v>
      </c>
      <c r="E195" s="17"/>
      <c r="F195" s="17"/>
      <c r="G195" s="17"/>
      <c r="H195" s="17"/>
      <c r="I195" s="17"/>
      <c r="J195" s="17"/>
      <c r="K195" s="18">
        <v>125.5</v>
      </c>
      <c r="L195" s="18">
        <v>0</v>
      </c>
      <c r="M195" s="19">
        <f>ROUND(K195*L195,2)</f>
        <v>0</v>
      </c>
    </row>
    <row r="196" spans="1:13" ht="346.8" x14ac:dyDescent="0.3">
      <c r="A196" s="17"/>
      <c r="B196" s="17"/>
      <c r="C196" s="17"/>
      <c r="D196" s="20" t="s">
        <v>222</v>
      </c>
      <c r="E196" s="17"/>
      <c r="F196" s="17"/>
      <c r="G196" s="17"/>
      <c r="H196" s="17"/>
      <c r="I196" s="17"/>
      <c r="J196" s="17"/>
      <c r="K196" s="17"/>
      <c r="L196" s="17"/>
      <c r="M196" s="17"/>
    </row>
    <row r="197" spans="1:13" x14ac:dyDescent="0.3">
      <c r="A197" s="15" t="s">
        <v>223</v>
      </c>
      <c r="B197" s="16" t="s">
        <v>23</v>
      </c>
      <c r="C197" s="16" t="s">
        <v>118</v>
      </c>
      <c r="D197" s="20" t="s">
        <v>224</v>
      </c>
      <c r="E197" s="17"/>
      <c r="F197" s="17"/>
      <c r="G197" s="17"/>
      <c r="H197" s="17"/>
      <c r="I197" s="17"/>
      <c r="J197" s="17"/>
      <c r="K197" s="19">
        <f>K202</f>
        <v>3065.3</v>
      </c>
      <c r="L197" s="19">
        <f>L202</f>
        <v>0</v>
      </c>
      <c r="M197" s="19">
        <f>M202</f>
        <v>0</v>
      </c>
    </row>
    <row r="198" spans="1:13" ht="204" x14ac:dyDescent="0.3">
      <c r="A198" s="17"/>
      <c r="B198" s="17"/>
      <c r="C198" s="17"/>
      <c r="D198" s="20" t="s">
        <v>225</v>
      </c>
      <c r="E198" s="17"/>
      <c r="F198" s="17"/>
      <c r="G198" s="17"/>
      <c r="H198" s="17"/>
      <c r="I198" s="17"/>
      <c r="J198" s="17"/>
      <c r="K198" s="17"/>
      <c r="L198" s="17"/>
      <c r="M198" s="17"/>
    </row>
    <row r="199" spans="1:13" x14ac:dyDescent="0.3">
      <c r="A199" s="17"/>
      <c r="B199" s="17"/>
      <c r="C199" s="17"/>
      <c r="D199" s="34"/>
      <c r="E199" s="16" t="s">
        <v>226</v>
      </c>
      <c r="F199" s="21">
        <v>5</v>
      </c>
      <c r="G199" s="18">
        <v>20</v>
      </c>
      <c r="H199" s="18">
        <v>0</v>
      </c>
      <c r="I199" s="18">
        <v>1.1000000000000001</v>
      </c>
      <c r="J199" s="18">
        <v>96.8</v>
      </c>
      <c r="K199" s="16" t="s">
        <v>227</v>
      </c>
      <c r="L199" s="17"/>
      <c r="M199" s="17"/>
    </row>
    <row r="200" spans="1:13" x14ac:dyDescent="0.3">
      <c r="A200" s="17"/>
      <c r="B200" s="17"/>
      <c r="C200" s="17"/>
      <c r="D200" s="34"/>
      <c r="E200" s="16" t="s">
        <v>228</v>
      </c>
      <c r="F200" s="21">
        <v>7</v>
      </c>
      <c r="G200" s="18">
        <v>122</v>
      </c>
      <c r="H200" s="18">
        <v>0</v>
      </c>
      <c r="I200" s="18">
        <v>1.1000000000000001</v>
      </c>
      <c r="J200" s="18">
        <v>1484.25</v>
      </c>
      <c r="K200" s="16" t="s">
        <v>229</v>
      </c>
      <c r="L200" s="17"/>
      <c r="M200" s="17"/>
    </row>
    <row r="201" spans="1:13" x14ac:dyDescent="0.3">
      <c r="A201" s="17"/>
      <c r="B201" s="17"/>
      <c r="C201" s="17"/>
      <c r="D201" s="34"/>
      <c r="E201" s="16" t="s">
        <v>230</v>
      </c>
      <c r="F201" s="21">
        <v>7</v>
      </c>
      <c r="G201" s="18">
        <v>122</v>
      </c>
      <c r="H201" s="18">
        <v>0</v>
      </c>
      <c r="I201" s="18">
        <v>1.1000000000000001</v>
      </c>
      <c r="J201" s="18">
        <v>1484.25</v>
      </c>
      <c r="K201" s="16" t="s">
        <v>229</v>
      </c>
      <c r="L201" s="17"/>
      <c r="M201" s="17"/>
    </row>
    <row r="202" spans="1:13" x14ac:dyDescent="0.3">
      <c r="A202" s="17"/>
      <c r="B202" s="17"/>
      <c r="C202" s="17"/>
      <c r="D202" s="34"/>
      <c r="E202" s="17"/>
      <c r="F202" s="17"/>
      <c r="G202" s="17"/>
      <c r="H202" s="17"/>
      <c r="I202" s="17"/>
      <c r="J202" s="22" t="s">
        <v>231</v>
      </c>
      <c r="K202" s="23">
        <f>SUM(J199:J201)</f>
        <v>3065.3</v>
      </c>
      <c r="L202" s="18">
        <v>0</v>
      </c>
      <c r="M202" s="23">
        <f>ROUND(K202*L202,2)</f>
        <v>0</v>
      </c>
    </row>
    <row r="203" spans="1:13" ht="0.9" customHeight="1" x14ac:dyDescent="0.3">
      <c r="A203" s="24"/>
      <c r="B203" s="24"/>
      <c r="C203" s="24"/>
      <c r="D203" s="35"/>
      <c r="E203" s="24"/>
      <c r="F203" s="24"/>
      <c r="G203" s="24"/>
      <c r="H203" s="24"/>
      <c r="I203" s="24"/>
      <c r="J203" s="24"/>
      <c r="K203" s="24"/>
      <c r="L203" s="24"/>
      <c r="M203" s="24"/>
    </row>
    <row r="204" spans="1:13" x14ac:dyDescent="0.3">
      <c r="A204" s="15" t="s">
        <v>232</v>
      </c>
      <c r="B204" s="16" t="s">
        <v>23</v>
      </c>
      <c r="C204" s="16" t="s">
        <v>36</v>
      </c>
      <c r="D204" s="20" t="s">
        <v>233</v>
      </c>
      <c r="E204" s="17"/>
      <c r="F204" s="17"/>
      <c r="G204" s="17"/>
      <c r="H204" s="17"/>
      <c r="I204" s="17"/>
      <c r="J204" s="17"/>
      <c r="K204" s="18">
        <v>1</v>
      </c>
      <c r="L204" s="18">
        <v>0</v>
      </c>
      <c r="M204" s="19">
        <f>ROUND(K204*L204,2)</f>
        <v>0</v>
      </c>
    </row>
    <row r="205" spans="1:13" ht="367.2" x14ac:dyDescent="0.3">
      <c r="A205" s="17"/>
      <c r="B205" s="17"/>
      <c r="C205" s="17"/>
      <c r="D205" s="20" t="s">
        <v>234</v>
      </c>
      <c r="E205" s="17"/>
      <c r="F205" s="17"/>
      <c r="G205" s="17"/>
      <c r="H205" s="17"/>
      <c r="I205" s="17"/>
      <c r="J205" s="17"/>
      <c r="K205" s="17"/>
      <c r="L205" s="17"/>
      <c r="M205" s="17"/>
    </row>
    <row r="206" spans="1:13" x14ac:dyDescent="0.3">
      <c r="A206" s="15" t="s">
        <v>235</v>
      </c>
      <c r="B206" s="16" t="s">
        <v>23</v>
      </c>
      <c r="C206" s="16" t="s">
        <v>51</v>
      </c>
      <c r="D206" s="20" t="s">
        <v>236</v>
      </c>
      <c r="E206" s="17"/>
      <c r="F206" s="17"/>
      <c r="G206" s="17"/>
      <c r="H206" s="17"/>
      <c r="I206" s="17"/>
      <c r="J206" s="17"/>
      <c r="K206" s="19">
        <f>K209</f>
        <v>125.5</v>
      </c>
      <c r="L206" s="19">
        <f>L209</f>
        <v>0</v>
      </c>
      <c r="M206" s="19">
        <f>M209</f>
        <v>0</v>
      </c>
    </row>
    <row r="207" spans="1:13" ht="61.2" x14ac:dyDescent="0.3">
      <c r="A207" s="17"/>
      <c r="B207" s="17"/>
      <c r="C207" s="17"/>
      <c r="D207" s="20" t="s">
        <v>129</v>
      </c>
      <c r="E207" s="17"/>
      <c r="F207" s="17"/>
      <c r="G207" s="17"/>
      <c r="H207" s="17"/>
      <c r="I207" s="17"/>
      <c r="J207" s="17"/>
      <c r="K207" s="17"/>
      <c r="L207" s="17"/>
      <c r="M207" s="17"/>
    </row>
    <row r="208" spans="1:13" x14ac:dyDescent="0.3">
      <c r="A208" s="17"/>
      <c r="B208" s="17"/>
      <c r="C208" s="17"/>
      <c r="D208" s="34"/>
      <c r="E208" s="16" t="s">
        <v>17</v>
      </c>
      <c r="F208" s="21">
        <v>125.5</v>
      </c>
      <c r="G208" s="18">
        <v>0</v>
      </c>
      <c r="H208" s="18">
        <v>0</v>
      </c>
      <c r="I208" s="18">
        <v>0</v>
      </c>
      <c r="J208" s="19">
        <f>OR(F208&lt;&gt;0,G208&lt;&gt;0,H208&lt;&gt;0,I208&lt;&gt;0)*(F208 + (F208 = 0))*(G208 + (G208 = 0))*(H208 + (H208 = 0))*(I208 + (I208 = 0))</f>
        <v>125.5</v>
      </c>
      <c r="K208" s="17"/>
      <c r="L208" s="17"/>
      <c r="M208" s="17"/>
    </row>
    <row r="209" spans="1:13" x14ac:dyDescent="0.3">
      <c r="A209" s="17"/>
      <c r="B209" s="17"/>
      <c r="C209" s="17"/>
      <c r="D209" s="34"/>
      <c r="E209" s="17"/>
      <c r="F209" s="17"/>
      <c r="G209" s="17"/>
      <c r="H209" s="17"/>
      <c r="I209" s="17"/>
      <c r="J209" s="22" t="s">
        <v>237</v>
      </c>
      <c r="K209" s="23">
        <f>J208</f>
        <v>125.5</v>
      </c>
      <c r="L209" s="18">
        <v>0</v>
      </c>
      <c r="M209" s="23">
        <f>ROUND(K209*L209,2)</f>
        <v>0</v>
      </c>
    </row>
    <row r="210" spans="1:13" ht="0.9" customHeight="1" x14ac:dyDescent="0.3">
      <c r="A210" s="24"/>
      <c r="B210" s="24"/>
      <c r="C210" s="24"/>
      <c r="D210" s="35"/>
      <c r="E210" s="24"/>
      <c r="F210" s="24"/>
      <c r="G210" s="24"/>
      <c r="H210" s="24"/>
      <c r="I210" s="24"/>
      <c r="J210" s="24"/>
      <c r="K210" s="24"/>
      <c r="L210" s="24"/>
      <c r="M210" s="24"/>
    </row>
    <row r="211" spans="1:13" x14ac:dyDescent="0.3">
      <c r="A211" s="17"/>
      <c r="B211" s="17"/>
      <c r="C211" s="17"/>
      <c r="D211" s="34"/>
      <c r="E211" s="17"/>
      <c r="F211" s="17"/>
      <c r="G211" s="17"/>
      <c r="H211" s="17"/>
      <c r="I211" s="17"/>
      <c r="J211" s="22" t="s">
        <v>238</v>
      </c>
      <c r="K211" s="25">
        <v>1</v>
      </c>
      <c r="L211" s="23">
        <f>M193+M195+M197+M204+M206</f>
        <v>0</v>
      </c>
      <c r="M211" s="23">
        <f>ROUND(K211*L211,2)</f>
        <v>0</v>
      </c>
    </row>
    <row r="212" spans="1:13" ht="0.9" customHeight="1" x14ac:dyDescent="0.3">
      <c r="A212" s="24"/>
      <c r="B212" s="24"/>
      <c r="C212" s="24"/>
      <c r="D212" s="35"/>
      <c r="E212" s="24"/>
      <c r="F212" s="24"/>
      <c r="G212" s="24"/>
      <c r="H212" s="24"/>
      <c r="I212" s="24"/>
      <c r="J212" s="24"/>
      <c r="K212" s="24"/>
      <c r="L212" s="24"/>
      <c r="M212" s="24"/>
    </row>
    <row r="213" spans="1:13" x14ac:dyDescent="0.3">
      <c r="A213" s="5" t="s">
        <v>239</v>
      </c>
      <c r="B213" s="5" t="s">
        <v>16</v>
      </c>
      <c r="C213" s="5" t="s">
        <v>17</v>
      </c>
      <c r="D213" s="31" t="s">
        <v>240</v>
      </c>
      <c r="E213" s="6"/>
      <c r="F213" s="6"/>
      <c r="G213" s="6"/>
      <c r="H213" s="6"/>
      <c r="I213" s="6"/>
      <c r="J213" s="6"/>
      <c r="K213" s="7">
        <f>K226</f>
        <v>1</v>
      </c>
      <c r="L213" s="8">
        <f>L226</f>
        <v>0</v>
      </c>
      <c r="M213" s="8">
        <f>M226</f>
        <v>0</v>
      </c>
    </row>
    <row r="214" spans="1:13" x14ac:dyDescent="0.3">
      <c r="A214" s="15" t="s">
        <v>241</v>
      </c>
      <c r="B214" s="16" t="s">
        <v>23</v>
      </c>
      <c r="C214" s="16" t="s">
        <v>107</v>
      </c>
      <c r="D214" s="20" t="s">
        <v>242</v>
      </c>
      <c r="E214" s="17"/>
      <c r="F214" s="17"/>
      <c r="G214" s="17"/>
      <c r="H214" s="17"/>
      <c r="I214" s="17"/>
      <c r="J214" s="17"/>
      <c r="K214" s="18">
        <v>160</v>
      </c>
      <c r="L214" s="18">
        <v>0</v>
      </c>
      <c r="M214" s="19">
        <f>ROUND(K214*L214,2)</f>
        <v>0</v>
      </c>
    </row>
    <row r="215" spans="1:13" ht="163.19999999999999" x14ac:dyDescent="0.3">
      <c r="A215" s="17"/>
      <c r="B215" s="17"/>
      <c r="C215" s="17"/>
      <c r="D215" s="20" t="s">
        <v>243</v>
      </c>
      <c r="E215" s="17"/>
      <c r="F215" s="17"/>
      <c r="G215" s="17"/>
      <c r="H215" s="17"/>
      <c r="I215" s="17"/>
      <c r="J215" s="17"/>
      <c r="K215" s="17"/>
      <c r="L215" s="17"/>
      <c r="M215" s="17"/>
    </row>
    <row r="216" spans="1:13" x14ac:dyDescent="0.3">
      <c r="A216" s="15" t="s">
        <v>244</v>
      </c>
      <c r="B216" s="16" t="s">
        <v>23</v>
      </c>
      <c r="C216" s="16" t="s">
        <v>36</v>
      </c>
      <c r="D216" s="20" t="s">
        <v>245</v>
      </c>
      <c r="E216" s="17"/>
      <c r="F216" s="17"/>
      <c r="G216" s="17"/>
      <c r="H216" s="17"/>
      <c r="I216" s="17"/>
      <c r="J216" s="17"/>
      <c r="K216" s="18">
        <v>1</v>
      </c>
      <c r="L216" s="18">
        <v>0</v>
      </c>
      <c r="M216" s="19">
        <f>ROUND(K216*L216,2)</f>
        <v>0</v>
      </c>
    </row>
    <row r="217" spans="1:13" ht="61.2" x14ac:dyDescent="0.3">
      <c r="A217" s="17"/>
      <c r="B217" s="17"/>
      <c r="C217" s="17"/>
      <c r="D217" s="20" t="s">
        <v>246</v>
      </c>
      <c r="E217" s="17"/>
      <c r="F217" s="17"/>
      <c r="G217" s="17"/>
      <c r="H217" s="17"/>
      <c r="I217" s="17"/>
      <c r="J217" s="17"/>
      <c r="K217" s="17"/>
      <c r="L217" s="17"/>
      <c r="M217" s="17"/>
    </row>
    <row r="218" spans="1:13" x14ac:dyDescent="0.3">
      <c r="A218" s="15" t="s">
        <v>247</v>
      </c>
      <c r="B218" s="16" t="s">
        <v>23</v>
      </c>
      <c r="C218" s="16" t="s">
        <v>36</v>
      </c>
      <c r="D218" s="20" t="s">
        <v>248</v>
      </c>
      <c r="E218" s="17"/>
      <c r="F218" s="17"/>
      <c r="G218" s="17"/>
      <c r="H218" s="17"/>
      <c r="I218" s="17"/>
      <c r="J218" s="17"/>
      <c r="K218" s="18">
        <v>4</v>
      </c>
      <c r="L218" s="18">
        <v>0</v>
      </c>
      <c r="M218" s="19">
        <f>ROUND(K218*L218,2)</f>
        <v>0</v>
      </c>
    </row>
    <row r="219" spans="1:13" ht="40.799999999999997" x14ac:dyDescent="0.3">
      <c r="A219" s="17"/>
      <c r="B219" s="17"/>
      <c r="C219" s="17"/>
      <c r="D219" s="20" t="s">
        <v>249</v>
      </c>
      <c r="E219" s="17"/>
      <c r="F219" s="17"/>
      <c r="G219" s="17"/>
      <c r="H219" s="17"/>
      <c r="I219" s="17"/>
      <c r="J219" s="17"/>
      <c r="K219" s="17"/>
      <c r="L219" s="17"/>
      <c r="M219" s="17"/>
    </row>
    <row r="220" spans="1:13" x14ac:dyDescent="0.3">
      <c r="A220" s="15" t="s">
        <v>250</v>
      </c>
      <c r="B220" s="16" t="s">
        <v>23</v>
      </c>
      <c r="C220" s="16" t="s">
        <v>36</v>
      </c>
      <c r="D220" s="20" t="s">
        <v>251</v>
      </c>
      <c r="E220" s="17"/>
      <c r="F220" s="17"/>
      <c r="G220" s="17"/>
      <c r="H220" s="17"/>
      <c r="I220" s="17"/>
      <c r="J220" s="17"/>
      <c r="K220" s="18">
        <v>1</v>
      </c>
      <c r="L220" s="18">
        <v>0</v>
      </c>
      <c r="M220" s="19">
        <f>ROUND(K220*L220,2)</f>
        <v>0</v>
      </c>
    </row>
    <row r="221" spans="1:13" ht="51" x14ac:dyDescent="0.3">
      <c r="A221" s="17"/>
      <c r="B221" s="17"/>
      <c r="C221" s="17"/>
      <c r="D221" s="20" t="s">
        <v>252</v>
      </c>
      <c r="E221" s="17"/>
      <c r="F221" s="17"/>
      <c r="G221" s="17"/>
      <c r="H221" s="17"/>
      <c r="I221" s="17"/>
      <c r="J221" s="17"/>
      <c r="K221" s="17"/>
      <c r="L221" s="17"/>
      <c r="M221" s="17"/>
    </row>
    <row r="222" spans="1:13" ht="20.399999999999999" x14ac:dyDescent="0.3">
      <c r="A222" s="15" t="s">
        <v>253</v>
      </c>
      <c r="B222" s="16" t="s">
        <v>23</v>
      </c>
      <c r="C222" s="16" t="s">
        <v>36</v>
      </c>
      <c r="D222" s="20" t="s">
        <v>254</v>
      </c>
      <c r="E222" s="17"/>
      <c r="F222" s="17"/>
      <c r="G222" s="17"/>
      <c r="H222" s="17"/>
      <c r="I222" s="17"/>
      <c r="J222" s="17"/>
      <c r="K222" s="18">
        <v>10</v>
      </c>
      <c r="L222" s="18">
        <v>0</v>
      </c>
      <c r="M222" s="19">
        <f>ROUND(K222*L222,2)</f>
        <v>0</v>
      </c>
    </row>
    <row r="223" spans="1:13" ht="102" x14ac:dyDescent="0.3">
      <c r="A223" s="17"/>
      <c r="B223" s="17"/>
      <c r="C223" s="17"/>
      <c r="D223" s="20" t="s">
        <v>255</v>
      </c>
      <c r="E223" s="17"/>
      <c r="F223" s="17"/>
      <c r="G223" s="17"/>
      <c r="H223" s="17"/>
      <c r="I223" s="17"/>
      <c r="J223" s="17"/>
      <c r="K223" s="17"/>
      <c r="L223" s="17"/>
      <c r="M223" s="17"/>
    </row>
    <row r="224" spans="1:13" ht="20.399999999999999" x14ac:dyDescent="0.3">
      <c r="A224" s="15" t="s">
        <v>256</v>
      </c>
      <c r="B224" s="16" t="s">
        <v>23</v>
      </c>
      <c r="C224" s="16" t="s">
        <v>36</v>
      </c>
      <c r="D224" s="20" t="s">
        <v>257</v>
      </c>
      <c r="E224" s="17"/>
      <c r="F224" s="17"/>
      <c r="G224" s="17"/>
      <c r="H224" s="17"/>
      <c r="I224" s="17"/>
      <c r="J224" s="17"/>
      <c r="K224" s="18">
        <v>1</v>
      </c>
      <c r="L224" s="18">
        <v>0</v>
      </c>
      <c r="M224" s="19">
        <f>ROUND(K224*L224,2)</f>
        <v>0</v>
      </c>
    </row>
    <row r="225" spans="1:13" ht="40.799999999999997" x14ac:dyDescent="0.3">
      <c r="A225" s="17"/>
      <c r="B225" s="17"/>
      <c r="C225" s="17"/>
      <c r="D225" s="20" t="s">
        <v>258</v>
      </c>
      <c r="E225" s="17"/>
      <c r="F225" s="17"/>
      <c r="G225" s="17"/>
      <c r="H225" s="17"/>
      <c r="I225" s="17"/>
      <c r="J225" s="17"/>
      <c r="K225" s="17"/>
      <c r="L225" s="17"/>
      <c r="M225" s="17"/>
    </row>
    <row r="226" spans="1:13" x14ac:dyDescent="0.3">
      <c r="A226" s="17"/>
      <c r="B226" s="17"/>
      <c r="C226" s="17"/>
      <c r="D226" s="34"/>
      <c r="E226" s="17"/>
      <c r="F226" s="17"/>
      <c r="G226" s="17"/>
      <c r="H226" s="17"/>
      <c r="I226" s="17"/>
      <c r="J226" s="22" t="s">
        <v>259</v>
      </c>
      <c r="K226" s="25">
        <v>1</v>
      </c>
      <c r="L226" s="23">
        <f>M214+M216+M218+M220+M222+M224</f>
        <v>0</v>
      </c>
      <c r="M226" s="23">
        <f>ROUND(K226*L226,2)</f>
        <v>0</v>
      </c>
    </row>
    <row r="227" spans="1:13" ht="0.9" customHeight="1" x14ac:dyDescent="0.3">
      <c r="A227" s="24"/>
      <c r="B227" s="24"/>
      <c r="C227" s="24"/>
      <c r="D227" s="35"/>
      <c r="E227" s="24"/>
      <c r="F227" s="24"/>
      <c r="G227" s="24"/>
      <c r="H227" s="24"/>
      <c r="I227" s="24"/>
      <c r="J227" s="24"/>
      <c r="K227" s="24"/>
      <c r="L227" s="24"/>
      <c r="M227" s="24"/>
    </row>
    <row r="228" spans="1:13" x14ac:dyDescent="0.3">
      <c r="A228" s="5" t="s">
        <v>260</v>
      </c>
      <c r="B228" s="5" t="s">
        <v>16</v>
      </c>
      <c r="C228" s="5" t="s">
        <v>17</v>
      </c>
      <c r="D228" s="31" t="s">
        <v>261</v>
      </c>
      <c r="E228" s="6"/>
      <c r="F228" s="6"/>
      <c r="G228" s="6"/>
      <c r="H228" s="6"/>
      <c r="I228" s="6"/>
      <c r="J228" s="6"/>
      <c r="K228" s="7">
        <f>K402</f>
        <v>1</v>
      </c>
      <c r="L228" s="8">
        <f>L402</f>
        <v>0</v>
      </c>
      <c r="M228" s="8">
        <f>M402</f>
        <v>0</v>
      </c>
    </row>
    <row r="229" spans="1:13" x14ac:dyDescent="0.3">
      <c r="A229" s="9" t="s">
        <v>262</v>
      </c>
      <c r="B229" s="9" t="s">
        <v>16</v>
      </c>
      <c r="C229" s="9" t="s">
        <v>17</v>
      </c>
      <c r="D229" s="32" t="s">
        <v>263</v>
      </c>
      <c r="E229" s="10"/>
      <c r="F229" s="10"/>
      <c r="G229" s="10"/>
      <c r="H229" s="10"/>
      <c r="I229" s="10"/>
      <c r="J229" s="10"/>
      <c r="K229" s="11">
        <f>K294</f>
        <v>1</v>
      </c>
      <c r="L229" s="11">
        <f>L294</f>
        <v>0</v>
      </c>
      <c r="M229" s="11">
        <f>M294</f>
        <v>0</v>
      </c>
    </row>
    <row r="230" spans="1:13" x14ac:dyDescent="0.3">
      <c r="A230" s="12" t="s">
        <v>264</v>
      </c>
      <c r="B230" s="12" t="s">
        <v>16</v>
      </c>
      <c r="C230" s="12" t="s">
        <v>17</v>
      </c>
      <c r="D230" s="33" t="s">
        <v>265</v>
      </c>
      <c r="E230" s="13"/>
      <c r="F230" s="13"/>
      <c r="G230" s="13"/>
      <c r="H230" s="13"/>
      <c r="I230" s="13"/>
      <c r="J230" s="13"/>
      <c r="K230" s="14">
        <f>K263</f>
        <v>1</v>
      </c>
      <c r="L230" s="14">
        <f>L263</f>
        <v>0</v>
      </c>
      <c r="M230" s="14">
        <f>M263</f>
        <v>0</v>
      </c>
    </row>
    <row r="231" spans="1:13" x14ac:dyDescent="0.3">
      <c r="A231" s="27" t="s">
        <v>266</v>
      </c>
      <c r="B231" s="27" t="s">
        <v>16</v>
      </c>
      <c r="C231" s="27" t="s">
        <v>4</v>
      </c>
      <c r="D231" s="36" t="s">
        <v>267</v>
      </c>
      <c r="E231" s="28"/>
      <c r="F231" s="28"/>
      <c r="G231" s="28"/>
      <c r="H231" s="28"/>
      <c r="I231" s="28"/>
      <c r="J231" s="28"/>
      <c r="K231" s="29">
        <f>K259</f>
        <v>1</v>
      </c>
      <c r="L231" s="29">
        <f>L259</f>
        <v>0</v>
      </c>
      <c r="M231" s="29">
        <f>M259</f>
        <v>0</v>
      </c>
    </row>
    <row r="232" spans="1:13" ht="408" x14ac:dyDescent="0.3">
      <c r="A232" s="17"/>
      <c r="B232" s="17"/>
      <c r="C232" s="17"/>
      <c r="D232" s="20" t="s">
        <v>268</v>
      </c>
      <c r="E232" s="17"/>
      <c r="F232" s="17"/>
      <c r="G232" s="17"/>
      <c r="H232" s="17"/>
      <c r="I232" s="17"/>
      <c r="J232" s="17"/>
      <c r="K232" s="17"/>
      <c r="L232" s="17"/>
      <c r="M232" s="17"/>
    </row>
    <row r="233" spans="1:13" x14ac:dyDescent="0.3">
      <c r="A233" s="15" t="s">
        <v>269</v>
      </c>
      <c r="B233" s="16" t="s">
        <v>23</v>
      </c>
      <c r="C233" s="16" t="s">
        <v>4</v>
      </c>
      <c r="D233" s="20" t="s">
        <v>270</v>
      </c>
      <c r="E233" s="17"/>
      <c r="F233" s="17"/>
      <c r="G233" s="17"/>
      <c r="H233" s="17"/>
      <c r="I233" s="17"/>
      <c r="J233" s="17"/>
      <c r="K233" s="18">
        <v>1</v>
      </c>
      <c r="L233" s="18">
        <v>0</v>
      </c>
      <c r="M233" s="19">
        <f>ROUND(K233*L233,2)</f>
        <v>0</v>
      </c>
    </row>
    <row r="234" spans="1:13" ht="183.6" x14ac:dyDescent="0.3">
      <c r="A234" s="17"/>
      <c r="B234" s="17"/>
      <c r="C234" s="17"/>
      <c r="D234" s="20" t="s">
        <v>271</v>
      </c>
      <c r="E234" s="17"/>
      <c r="F234" s="17"/>
      <c r="G234" s="17"/>
      <c r="H234" s="17"/>
      <c r="I234" s="17"/>
      <c r="J234" s="17"/>
      <c r="K234" s="17"/>
      <c r="L234" s="17"/>
      <c r="M234" s="17"/>
    </row>
    <row r="235" spans="1:13" x14ac:dyDescent="0.3">
      <c r="A235" s="15" t="s">
        <v>272</v>
      </c>
      <c r="B235" s="16" t="s">
        <v>23</v>
      </c>
      <c r="C235" s="16" t="s">
        <v>273</v>
      </c>
      <c r="D235" s="20" t="s">
        <v>274</v>
      </c>
      <c r="E235" s="17"/>
      <c r="F235" s="17"/>
      <c r="G235" s="17"/>
      <c r="H235" s="17"/>
      <c r="I235" s="17"/>
      <c r="J235" s="17"/>
      <c r="K235" s="18">
        <v>12.5</v>
      </c>
      <c r="L235" s="18">
        <v>0</v>
      </c>
      <c r="M235" s="19">
        <f>ROUND(K235*L235,2)</f>
        <v>0</v>
      </c>
    </row>
    <row r="236" spans="1:13" ht="163.19999999999999" x14ac:dyDescent="0.3">
      <c r="A236" s="17"/>
      <c r="B236" s="17"/>
      <c r="C236" s="17"/>
      <c r="D236" s="20" t="s">
        <v>275</v>
      </c>
      <c r="E236" s="17"/>
      <c r="F236" s="17"/>
      <c r="G236" s="17"/>
      <c r="H236" s="17"/>
      <c r="I236" s="17"/>
      <c r="J236" s="17"/>
      <c r="K236" s="17"/>
      <c r="L236" s="17"/>
      <c r="M236" s="17"/>
    </row>
    <row r="237" spans="1:13" x14ac:dyDescent="0.3">
      <c r="A237" s="15" t="s">
        <v>276</v>
      </c>
      <c r="B237" s="16" t="s">
        <v>23</v>
      </c>
      <c r="C237" s="16" t="s">
        <v>273</v>
      </c>
      <c r="D237" s="20" t="s">
        <v>277</v>
      </c>
      <c r="E237" s="17"/>
      <c r="F237" s="17"/>
      <c r="G237" s="17"/>
      <c r="H237" s="17"/>
      <c r="I237" s="17"/>
      <c r="J237" s="17"/>
      <c r="K237" s="18">
        <v>8</v>
      </c>
      <c r="L237" s="18">
        <v>0</v>
      </c>
      <c r="M237" s="19">
        <f>ROUND(K237*L237,2)</f>
        <v>0</v>
      </c>
    </row>
    <row r="238" spans="1:13" ht="163.19999999999999" x14ac:dyDescent="0.3">
      <c r="A238" s="17"/>
      <c r="B238" s="17"/>
      <c r="C238" s="17"/>
      <c r="D238" s="20" t="s">
        <v>278</v>
      </c>
      <c r="E238" s="17"/>
      <c r="F238" s="17"/>
      <c r="G238" s="17"/>
      <c r="H238" s="17"/>
      <c r="I238" s="17"/>
      <c r="J238" s="17"/>
      <c r="K238" s="17"/>
      <c r="L238" s="17"/>
      <c r="M238" s="17"/>
    </row>
    <row r="239" spans="1:13" x14ac:dyDescent="0.3">
      <c r="A239" s="15" t="s">
        <v>279</v>
      </c>
      <c r="B239" s="16" t="s">
        <v>23</v>
      </c>
      <c r="C239" s="16" t="s">
        <v>273</v>
      </c>
      <c r="D239" s="20" t="s">
        <v>280</v>
      </c>
      <c r="E239" s="17"/>
      <c r="F239" s="17"/>
      <c r="G239" s="17"/>
      <c r="H239" s="17"/>
      <c r="I239" s="17"/>
      <c r="J239" s="17"/>
      <c r="K239" s="18">
        <v>11.3</v>
      </c>
      <c r="L239" s="18">
        <v>0</v>
      </c>
      <c r="M239" s="19">
        <f>ROUND(K239*L239,2)</f>
        <v>0</v>
      </c>
    </row>
    <row r="240" spans="1:13" ht="163.19999999999999" x14ac:dyDescent="0.3">
      <c r="A240" s="17"/>
      <c r="B240" s="17"/>
      <c r="C240" s="17"/>
      <c r="D240" s="20" t="s">
        <v>281</v>
      </c>
      <c r="E240" s="17"/>
      <c r="F240" s="17"/>
      <c r="G240" s="17"/>
      <c r="H240" s="17"/>
      <c r="I240" s="17"/>
      <c r="J240" s="17"/>
      <c r="K240" s="17"/>
      <c r="L240" s="17"/>
      <c r="M240" s="17"/>
    </row>
    <row r="241" spans="1:13" x14ac:dyDescent="0.3">
      <c r="A241" s="15" t="s">
        <v>282</v>
      </c>
      <c r="B241" s="16" t="s">
        <v>23</v>
      </c>
      <c r="C241" s="16" t="s">
        <v>4</v>
      </c>
      <c r="D241" s="20" t="s">
        <v>283</v>
      </c>
      <c r="E241" s="17"/>
      <c r="F241" s="17"/>
      <c r="G241" s="17"/>
      <c r="H241" s="17"/>
      <c r="I241" s="17"/>
      <c r="J241" s="17"/>
      <c r="K241" s="18">
        <v>1</v>
      </c>
      <c r="L241" s="18">
        <v>0</v>
      </c>
      <c r="M241" s="19">
        <f>ROUND(K241*L241,2)</f>
        <v>0</v>
      </c>
    </row>
    <row r="242" spans="1:13" ht="71.400000000000006" x14ac:dyDescent="0.3">
      <c r="A242" s="17"/>
      <c r="B242" s="17"/>
      <c r="C242" s="17"/>
      <c r="D242" s="20" t="s">
        <v>284</v>
      </c>
      <c r="E242" s="17"/>
      <c r="F242" s="17"/>
      <c r="G242" s="17"/>
      <c r="H242" s="17"/>
      <c r="I242" s="17"/>
      <c r="J242" s="17"/>
      <c r="K242" s="17"/>
      <c r="L242" s="17"/>
      <c r="M242" s="17"/>
    </row>
    <row r="243" spans="1:13" x14ac:dyDescent="0.3">
      <c r="A243" s="15" t="s">
        <v>285</v>
      </c>
      <c r="B243" s="16" t="s">
        <v>23</v>
      </c>
      <c r="C243" s="16" t="s">
        <v>4</v>
      </c>
      <c r="D243" s="20" t="s">
        <v>286</v>
      </c>
      <c r="E243" s="17"/>
      <c r="F243" s="17"/>
      <c r="G243" s="17"/>
      <c r="H243" s="17"/>
      <c r="I243" s="17"/>
      <c r="J243" s="17"/>
      <c r="K243" s="18">
        <v>2</v>
      </c>
      <c r="L243" s="18">
        <v>0</v>
      </c>
      <c r="M243" s="19">
        <f>ROUND(K243*L243,2)</f>
        <v>0</v>
      </c>
    </row>
    <row r="244" spans="1:13" ht="61.2" x14ac:dyDescent="0.3">
      <c r="A244" s="17"/>
      <c r="B244" s="17"/>
      <c r="C244" s="17"/>
      <c r="D244" s="20" t="s">
        <v>287</v>
      </c>
      <c r="E244" s="17"/>
      <c r="F244" s="17"/>
      <c r="G244" s="17"/>
      <c r="H244" s="17"/>
      <c r="I244" s="17"/>
      <c r="J244" s="17"/>
      <c r="K244" s="17"/>
      <c r="L244" s="17"/>
      <c r="M244" s="17"/>
    </row>
    <row r="245" spans="1:13" x14ac:dyDescent="0.3">
      <c r="A245" s="15" t="s">
        <v>288</v>
      </c>
      <c r="B245" s="16" t="s">
        <v>23</v>
      </c>
      <c r="C245" s="16" t="s">
        <v>4</v>
      </c>
      <c r="D245" s="20" t="s">
        <v>289</v>
      </c>
      <c r="E245" s="17"/>
      <c r="F245" s="17"/>
      <c r="G245" s="17"/>
      <c r="H245" s="17"/>
      <c r="I245" s="17"/>
      <c r="J245" s="17"/>
      <c r="K245" s="18">
        <v>1</v>
      </c>
      <c r="L245" s="18">
        <v>0</v>
      </c>
      <c r="M245" s="19">
        <f>ROUND(K245*L245,2)</f>
        <v>0</v>
      </c>
    </row>
    <row r="246" spans="1:13" ht="40.799999999999997" x14ac:dyDescent="0.3">
      <c r="A246" s="17"/>
      <c r="B246" s="17"/>
      <c r="C246" s="17"/>
      <c r="D246" s="20" t="s">
        <v>290</v>
      </c>
      <c r="E246" s="17"/>
      <c r="F246" s="17"/>
      <c r="G246" s="17"/>
      <c r="H246" s="17"/>
      <c r="I246" s="17"/>
      <c r="J246" s="17"/>
      <c r="K246" s="17"/>
      <c r="L246" s="17"/>
      <c r="M246" s="17"/>
    </row>
    <row r="247" spans="1:13" x14ac:dyDescent="0.3">
      <c r="A247" s="15" t="s">
        <v>291</v>
      </c>
      <c r="B247" s="16" t="s">
        <v>23</v>
      </c>
      <c r="C247" s="16" t="s">
        <v>4</v>
      </c>
      <c r="D247" s="20" t="s">
        <v>292</v>
      </c>
      <c r="E247" s="17"/>
      <c r="F247" s="17"/>
      <c r="G247" s="17"/>
      <c r="H247" s="17"/>
      <c r="I247" s="17"/>
      <c r="J247" s="17"/>
      <c r="K247" s="18">
        <v>1</v>
      </c>
      <c r="L247" s="18">
        <v>0</v>
      </c>
      <c r="M247" s="19">
        <f>ROUND(K247*L247,2)</f>
        <v>0</v>
      </c>
    </row>
    <row r="248" spans="1:13" ht="40.799999999999997" x14ac:dyDescent="0.3">
      <c r="A248" s="17"/>
      <c r="B248" s="17"/>
      <c r="C248" s="17"/>
      <c r="D248" s="20" t="s">
        <v>293</v>
      </c>
      <c r="E248" s="17"/>
      <c r="F248" s="17"/>
      <c r="G248" s="17"/>
      <c r="H248" s="17"/>
      <c r="I248" s="17"/>
      <c r="J248" s="17"/>
      <c r="K248" s="17"/>
      <c r="L248" s="17"/>
      <c r="M248" s="17"/>
    </row>
    <row r="249" spans="1:13" x14ac:dyDescent="0.3">
      <c r="A249" s="15" t="s">
        <v>294</v>
      </c>
      <c r="B249" s="16" t="s">
        <v>23</v>
      </c>
      <c r="C249" s="16" t="s">
        <v>4</v>
      </c>
      <c r="D249" s="20" t="s">
        <v>295</v>
      </c>
      <c r="E249" s="17"/>
      <c r="F249" s="17"/>
      <c r="G249" s="17"/>
      <c r="H249" s="17"/>
      <c r="I249" s="17"/>
      <c r="J249" s="17"/>
      <c r="K249" s="18">
        <v>1</v>
      </c>
      <c r="L249" s="18">
        <v>0</v>
      </c>
      <c r="M249" s="19">
        <f>ROUND(K249*L249,2)</f>
        <v>0</v>
      </c>
    </row>
    <row r="250" spans="1:13" ht="61.2" x14ac:dyDescent="0.3">
      <c r="A250" s="17"/>
      <c r="B250" s="17"/>
      <c r="C250" s="17"/>
      <c r="D250" s="20" t="s">
        <v>296</v>
      </c>
      <c r="E250" s="17"/>
      <c r="F250" s="17"/>
      <c r="G250" s="17"/>
      <c r="H250" s="17"/>
      <c r="I250" s="17"/>
      <c r="J250" s="17"/>
      <c r="K250" s="17"/>
      <c r="L250" s="17"/>
      <c r="M250" s="17"/>
    </row>
    <row r="251" spans="1:13" x14ac:dyDescent="0.3">
      <c r="A251" s="15" t="s">
        <v>297</v>
      </c>
      <c r="B251" s="16" t="s">
        <v>23</v>
      </c>
      <c r="C251" s="16" t="s">
        <v>4</v>
      </c>
      <c r="D251" s="20" t="s">
        <v>298</v>
      </c>
      <c r="E251" s="17"/>
      <c r="F251" s="17"/>
      <c r="G251" s="17"/>
      <c r="H251" s="17"/>
      <c r="I251" s="17"/>
      <c r="J251" s="17"/>
      <c r="K251" s="18">
        <v>1</v>
      </c>
      <c r="L251" s="18">
        <v>0</v>
      </c>
      <c r="M251" s="19">
        <f>ROUND(K251*L251,2)</f>
        <v>0</v>
      </c>
    </row>
    <row r="252" spans="1:13" ht="51" x14ac:dyDescent="0.3">
      <c r="A252" s="17"/>
      <c r="B252" s="17"/>
      <c r="C252" s="17"/>
      <c r="D252" s="20" t="s">
        <v>299</v>
      </c>
      <c r="E252" s="17"/>
      <c r="F252" s="17"/>
      <c r="G252" s="17"/>
      <c r="H252" s="17"/>
      <c r="I252" s="17"/>
      <c r="J252" s="17"/>
      <c r="K252" s="17"/>
      <c r="L252" s="17"/>
      <c r="M252" s="17"/>
    </row>
    <row r="253" spans="1:13" x14ac:dyDescent="0.3">
      <c r="A253" s="15" t="s">
        <v>300</v>
      </c>
      <c r="B253" s="16" t="s">
        <v>23</v>
      </c>
      <c r="C253" s="16" t="s">
        <v>4</v>
      </c>
      <c r="D253" s="20" t="s">
        <v>301</v>
      </c>
      <c r="E253" s="17"/>
      <c r="F253" s="17"/>
      <c r="G253" s="17"/>
      <c r="H253" s="17"/>
      <c r="I253" s="17"/>
      <c r="J253" s="17"/>
      <c r="K253" s="18">
        <v>1</v>
      </c>
      <c r="L253" s="18">
        <v>0</v>
      </c>
      <c r="M253" s="19">
        <f>ROUND(K253*L253,2)</f>
        <v>0</v>
      </c>
    </row>
    <row r="254" spans="1:13" ht="61.2" x14ac:dyDescent="0.3">
      <c r="A254" s="17"/>
      <c r="B254" s="17"/>
      <c r="C254" s="17"/>
      <c r="D254" s="20" t="s">
        <v>302</v>
      </c>
      <c r="E254" s="17"/>
      <c r="F254" s="17"/>
      <c r="G254" s="17"/>
      <c r="H254" s="17"/>
      <c r="I254" s="17"/>
      <c r="J254" s="17"/>
      <c r="K254" s="17"/>
      <c r="L254" s="17"/>
      <c r="M254" s="17"/>
    </row>
    <row r="255" spans="1:13" x14ac:dyDescent="0.3">
      <c r="A255" s="15" t="s">
        <v>303</v>
      </c>
      <c r="B255" s="16" t="s">
        <v>23</v>
      </c>
      <c r="C255" s="16" t="s">
        <v>4</v>
      </c>
      <c r="D255" s="20" t="s">
        <v>304</v>
      </c>
      <c r="E255" s="17"/>
      <c r="F255" s="17"/>
      <c r="G255" s="17"/>
      <c r="H255" s="17"/>
      <c r="I255" s="17"/>
      <c r="J255" s="17"/>
      <c r="K255" s="18">
        <v>6</v>
      </c>
      <c r="L255" s="18">
        <v>0</v>
      </c>
      <c r="M255" s="19">
        <f>ROUND(K255*L255,2)</f>
        <v>0</v>
      </c>
    </row>
    <row r="256" spans="1:13" ht="30.6" x14ac:dyDescent="0.3">
      <c r="A256" s="17"/>
      <c r="B256" s="17"/>
      <c r="C256" s="17"/>
      <c r="D256" s="20" t="s">
        <v>305</v>
      </c>
      <c r="E256" s="17"/>
      <c r="F256" s="17"/>
      <c r="G256" s="17"/>
      <c r="H256" s="17"/>
      <c r="I256" s="17"/>
      <c r="J256" s="17"/>
      <c r="K256" s="17"/>
      <c r="L256" s="17"/>
      <c r="M256" s="17"/>
    </row>
    <row r="257" spans="1:13" x14ac:dyDescent="0.3">
      <c r="A257" s="15" t="s">
        <v>306</v>
      </c>
      <c r="B257" s="16" t="s">
        <v>23</v>
      </c>
      <c r="C257" s="16" t="s">
        <v>4</v>
      </c>
      <c r="D257" s="20" t="s">
        <v>307</v>
      </c>
      <c r="E257" s="17"/>
      <c r="F257" s="17"/>
      <c r="G257" s="17"/>
      <c r="H257" s="17"/>
      <c r="I257" s="17"/>
      <c r="J257" s="17"/>
      <c r="K257" s="18">
        <v>2</v>
      </c>
      <c r="L257" s="18">
        <v>0</v>
      </c>
      <c r="M257" s="19">
        <f>ROUND(K257*L257,2)</f>
        <v>0</v>
      </c>
    </row>
    <row r="258" spans="1:13" ht="20.399999999999999" x14ac:dyDescent="0.3">
      <c r="A258" s="17"/>
      <c r="B258" s="17"/>
      <c r="C258" s="17"/>
      <c r="D258" s="20" t="s">
        <v>308</v>
      </c>
      <c r="E258" s="17"/>
      <c r="F258" s="17"/>
      <c r="G258" s="17"/>
      <c r="H258" s="17"/>
      <c r="I258" s="17"/>
      <c r="J258" s="17"/>
      <c r="K258" s="17"/>
      <c r="L258" s="17"/>
      <c r="M258" s="17"/>
    </row>
    <row r="259" spans="1:13" x14ac:dyDescent="0.3">
      <c r="A259" s="17"/>
      <c r="B259" s="17"/>
      <c r="C259" s="17"/>
      <c r="D259" s="34"/>
      <c r="E259" s="17"/>
      <c r="F259" s="17"/>
      <c r="G259" s="17"/>
      <c r="H259" s="17"/>
      <c r="I259" s="17"/>
      <c r="J259" s="22" t="s">
        <v>309</v>
      </c>
      <c r="K259" s="18">
        <v>1</v>
      </c>
      <c r="L259" s="23">
        <f>M233+M235+M237+M239+M241+M243+M245+M247+M249+M251+M253+M255+M257</f>
        <v>0</v>
      </c>
      <c r="M259" s="23">
        <f>ROUND(K259*L259,2)</f>
        <v>0</v>
      </c>
    </row>
    <row r="260" spans="1:13" ht="0.9" customHeight="1" x14ac:dyDescent="0.3">
      <c r="A260" s="24"/>
      <c r="B260" s="24"/>
      <c r="C260" s="24"/>
      <c r="D260" s="35"/>
      <c r="E260" s="24"/>
      <c r="F260" s="24"/>
      <c r="G260" s="24"/>
      <c r="H260" s="24"/>
      <c r="I260" s="24"/>
      <c r="J260" s="24"/>
      <c r="K260" s="24"/>
      <c r="L260" s="24"/>
      <c r="M260" s="24"/>
    </row>
    <row r="261" spans="1:13" ht="20.399999999999999" x14ac:dyDescent="0.3">
      <c r="A261" s="15" t="s">
        <v>310</v>
      </c>
      <c r="B261" s="16" t="s">
        <v>23</v>
      </c>
      <c r="C261" s="16" t="s">
        <v>4</v>
      </c>
      <c r="D261" s="20" t="s">
        <v>311</v>
      </c>
      <c r="E261" s="17"/>
      <c r="F261" s="17"/>
      <c r="G261" s="17"/>
      <c r="H261" s="17"/>
      <c r="I261" s="17"/>
      <c r="J261" s="17"/>
      <c r="K261" s="18">
        <v>1</v>
      </c>
      <c r="L261" s="18">
        <v>0</v>
      </c>
      <c r="M261" s="19">
        <f>ROUND(K261*L261,2)</f>
        <v>0</v>
      </c>
    </row>
    <row r="262" spans="1:13" ht="142.80000000000001" x14ac:dyDescent="0.3">
      <c r="A262" s="17"/>
      <c r="B262" s="17"/>
      <c r="C262" s="17"/>
      <c r="D262" s="20" t="s">
        <v>312</v>
      </c>
      <c r="E262" s="17"/>
      <c r="F262" s="17"/>
      <c r="G262" s="17"/>
      <c r="H262" s="17"/>
      <c r="I262" s="17"/>
      <c r="J262" s="17"/>
      <c r="K262" s="17"/>
      <c r="L262" s="17"/>
      <c r="M262" s="17"/>
    </row>
    <row r="263" spans="1:13" x14ac:dyDescent="0.3">
      <c r="A263" s="17"/>
      <c r="B263" s="17"/>
      <c r="C263" s="17"/>
      <c r="D263" s="34"/>
      <c r="E263" s="17"/>
      <c r="F263" s="17"/>
      <c r="G263" s="17"/>
      <c r="H263" s="17"/>
      <c r="I263" s="17"/>
      <c r="J263" s="22" t="s">
        <v>313</v>
      </c>
      <c r="K263" s="18">
        <v>1</v>
      </c>
      <c r="L263" s="23">
        <f>M231+M261</f>
        <v>0</v>
      </c>
      <c r="M263" s="23">
        <f>ROUND(K263*L263,2)</f>
        <v>0</v>
      </c>
    </row>
    <row r="264" spans="1:13" ht="0.9" customHeight="1" x14ac:dyDescent="0.3">
      <c r="A264" s="24"/>
      <c r="B264" s="24"/>
      <c r="C264" s="24"/>
      <c r="D264" s="35"/>
      <c r="E264" s="24"/>
      <c r="F264" s="24"/>
      <c r="G264" s="24"/>
      <c r="H264" s="24"/>
      <c r="I264" s="24"/>
      <c r="J264" s="24"/>
      <c r="K264" s="24"/>
      <c r="L264" s="24"/>
      <c r="M264" s="24"/>
    </row>
    <row r="265" spans="1:13" x14ac:dyDescent="0.3">
      <c r="A265" s="12" t="s">
        <v>314</v>
      </c>
      <c r="B265" s="12" t="s">
        <v>16</v>
      </c>
      <c r="C265" s="12" t="s">
        <v>17</v>
      </c>
      <c r="D265" s="33" t="s">
        <v>315</v>
      </c>
      <c r="E265" s="13"/>
      <c r="F265" s="13"/>
      <c r="G265" s="13"/>
      <c r="H265" s="13"/>
      <c r="I265" s="13"/>
      <c r="J265" s="13"/>
      <c r="K265" s="14">
        <f>K292</f>
        <v>1</v>
      </c>
      <c r="L265" s="14">
        <f>L292</f>
        <v>0</v>
      </c>
      <c r="M265" s="14">
        <f>M292</f>
        <v>0</v>
      </c>
    </row>
    <row r="266" spans="1:13" x14ac:dyDescent="0.3">
      <c r="A266" s="15" t="s">
        <v>316</v>
      </c>
      <c r="B266" s="16" t="s">
        <v>23</v>
      </c>
      <c r="C266" s="16" t="s">
        <v>273</v>
      </c>
      <c r="D266" s="20" t="s">
        <v>317</v>
      </c>
      <c r="E266" s="17"/>
      <c r="F266" s="17"/>
      <c r="G266" s="17"/>
      <c r="H266" s="17"/>
      <c r="I266" s="17"/>
      <c r="J266" s="17"/>
      <c r="K266" s="18">
        <v>6</v>
      </c>
      <c r="L266" s="18">
        <v>0</v>
      </c>
      <c r="M266" s="19">
        <f>ROUND(K266*L266,2)</f>
        <v>0</v>
      </c>
    </row>
    <row r="267" spans="1:13" ht="112.2" x14ac:dyDescent="0.3">
      <c r="A267" s="17"/>
      <c r="B267" s="17"/>
      <c r="C267" s="17"/>
      <c r="D267" s="20" t="s">
        <v>318</v>
      </c>
      <c r="E267" s="17"/>
      <c r="F267" s="17"/>
      <c r="G267" s="17"/>
      <c r="H267" s="17"/>
      <c r="I267" s="17"/>
      <c r="J267" s="17"/>
      <c r="K267" s="17"/>
      <c r="L267" s="17"/>
      <c r="M267" s="17"/>
    </row>
    <row r="268" spans="1:13" x14ac:dyDescent="0.3">
      <c r="A268" s="15" t="s">
        <v>319</v>
      </c>
      <c r="B268" s="16" t="s">
        <v>23</v>
      </c>
      <c r="C268" s="16" t="s">
        <v>273</v>
      </c>
      <c r="D268" s="20" t="s">
        <v>320</v>
      </c>
      <c r="E268" s="17"/>
      <c r="F268" s="17"/>
      <c r="G268" s="17"/>
      <c r="H268" s="17"/>
      <c r="I268" s="17"/>
      <c r="J268" s="17"/>
      <c r="K268" s="18">
        <v>12</v>
      </c>
      <c r="L268" s="18">
        <v>0</v>
      </c>
      <c r="M268" s="19">
        <f>ROUND(K268*L268,2)</f>
        <v>0</v>
      </c>
    </row>
    <row r="269" spans="1:13" ht="112.2" x14ac:dyDescent="0.3">
      <c r="A269" s="17"/>
      <c r="B269" s="17"/>
      <c r="C269" s="17"/>
      <c r="D269" s="20" t="s">
        <v>321</v>
      </c>
      <c r="E269" s="17"/>
      <c r="F269" s="17"/>
      <c r="G269" s="17"/>
      <c r="H269" s="17"/>
      <c r="I269" s="17"/>
      <c r="J269" s="17"/>
      <c r="K269" s="17"/>
      <c r="L269" s="17"/>
      <c r="M269" s="17"/>
    </row>
    <row r="270" spans="1:13" x14ac:dyDescent="0.3">
      <c r="A270" s="15" t="s">
        <v>322</v>
      </c>
      <c r="B270" s="16" t="s">
        <v>23</v>
      </c>
      <c r="C270" s="16" t="s">
        <v>273</v>
      </c>
      <c r="D270" s="20" t="s">
        <v>323</v>
      </c>
      <c r="E270" s="17"/>
      <c r="F270" s="17"/>
      <c r="G270" s="17"/>
      <c r="H270" s="17"/>
      <c r="I270" s="17"/>
      <c r="J270" s="17"/>
      <c r="K270" s="18">
        <v>3</v>
      </c>
      <c r="L270" s="18">
        <v>0</v>
      </c>
      <c r="M270" s="19">
        <f>ROUND(K270*L270,2)</f>
        <v>0</v>
      </c>
    </row>
    <row r="271" spans="1:13" ht="112.2" x14ac:dyDescent="0.3">
      <c r="A271" s="17"/>
      <c r="B271" s="17"/>
      <c r="C271" s="17"/>
      <c r="D271" s="20" t="s">
        <v>324</v>
      </c>
      <c r="E271" s="17"/>
      <c r="F271" s="17"/>
      <c r="G271" s="17"/>
      <c r="H271" s="17"/>
      <c r="I271" s="17"/>
      <c r="J271" s="17"/>
      <c r="K271" s="17"/>
      <c r="L271" s="17"/>
      <c r="M271" s="17"/>
    </row>
    <row r="272" spans="1:13" x14ac:dyDescent="0.3">
      <c r="A272" s="15" t="s">
        <v>325</v>
      </c>
      <c r="B272" s="16" t="s">
        <v>23</v>
      </c>
      <c r="C272" s="16" t="s">
        <v>4</v>
      </c>
      <c r="D272" s="20" t="s">
        <v>326</v>
      </c>
      <c r="E272" s="17"/>
      <c r="F272" s="17"/>
      <c r="G272" s="17"/>
      <c r="H272" s="17"/>
      <c r="I272" s="17"/>
      <c r="J272" s="17"/>
      <c r="K272" s="18">
        <v>6</v>
      </c>
      <c r="L272" s="18">
        <v>0</v>
      </c>
      <c r="M272" s="19">
        <f>ROUND(K272*L272,2)</f>
        <v>0</v>
      </c>
    </row>
    <row r="273" spans="1:13" ht="51" x14ac:dyDescent="0.3">
      <c r="A273" s="17"/>
      <c r="B273" s="17"/>
      <c r="C273" s="17"/>
      <c r="D273" s="20" t="s">
        <v>327</v>
      </c>
      <c r="E273" s="17"/>
      <c r="F273" s="17"/>
      <c r="G273" s="17"/>
      <c r="H273" s="17"/>
      <c r="I273" s="17"/>
      <c r="J273" s="17"/>
      <c r="K273" s="17"/>
      <c r="L273" s="17"/>
      <c r="M273" s="17"/>
    </row>
    <row r="274" spans="1:13" x14ac:dyDescent="0.3">
      <c r="A274" s="15" t="s">
        <v>328</v>
      </c>
      <c r="B274" s="16" t="s">
        <v>23</v>
      </c>
      <c r="C274" s="16" t="s">
        <v>4</v>
      </c>
      <c r="D274" s="20" t="s">
        <v>329</v>
      </c>
      <c r="E274" s="17"/>
      <c r="F274" s="17"/>
      <c r="G274" s="17"/>
      <c r="H274" s="17"/>
      <c r="I274" s="17"/>
      <c r="J274" s="17"/>
      <c r="K274" s="18">
        <v>1</v>
      </c>
      <c r="L274" s="18">
        <v>0</v>
      </c>
      <c r="M274" s="19">
        <f>ROUND(K274*L274,2)</f>
        <v>0</v>
      </c>
    </row>
    <row r="275" spans="1:13" ht="132.6" x14ac:dyDescent="0.3">
      <c r="A275" s="17"/>
      <c r="B275" s="17"/>
      <c r="C275" s="17"/>
      <c r="D275" s="20" t="s">
        <v>330</v>
      </c>
      <c r="E275" s="17"/>
      <c r="F275" s="17"/>
      <c r="G275" s="17"/>
      <c r="H275" s="17"/>
      <c r="I275" s="17"/>
      <c r="J275" s="17"/>
      <c r="K275" s="17"/>
      <c r="L275" s="17"/>
      <c r="M275" s="17"/>
    </row>
    <row r="276" spans="1:13" x14ac:dyDescent="0.3">
      <c r="A276" s="15" t="s">
        <v>331</v>
      </c>
      <c r="B276" s="16" t="s">
        <v>23</v>
      </c>
      <c r="C276" s="16" t="s">
        <v>4</v>
      </c>
      <c r="D276" s="20" t="s">
        <v>332</v>
      </c>
      <c r="E276" s="17"/>
      <c r="F276" s="17"/>
      <c r="G276" s="17"/>
      <c r="H276" s="17"/>
      <c r="I276" s="17"/>
      <c r="J276" s="17"/>
      <c r="K276" s="18">
        <v>1</v>
      </c>
      <c r="L276" s="18">
        <v>0</v>
      </c>
      <c r="M276" s="19">
        <f>ROUND(K276*L276,2)</f>
        <v>0</v>
      </c>
    </row>
    <row r="277" spans="1:13" ht="40.799999999999997" x14ac:dyDescent="0.3">
      <c r="A277" s="17"/>
      <c r="B277" s="17"/>
      <c r="C277" s="17"/>
      <c r="D277" s="20" t="s">
        <v>333</v>
      </c>
      <c r="E277" s="17"/>
      <c r="F277" s="17"/>
      <c r="G277" s="17"/>
      <c r="H277" s="17"/>
      <c r="I277" s="17"/>
      <c r="J277" s="17"/>
      <c r="K277" s="17"/>
      <c r="L277" s="17"/>
      <c r="M277" s="17"/>
    </row>
    <row r="278" spans="1:13" x14ac:dyDescent="0.3">
      <c r="A278" s="15" t="s">
        <v>334</v>
      </c>
      <c r="B278" s="16" t="s">
        <v>23</v>
      </c>
      <c r="C278" s="16" t="s">
        <v>4</v>
      </c>
      <c r="D278" s="20" t="s">
        <v>335</v>
      </c>
      <c r="E278" s="17"/>
      <c r="F278" s="17"/>
      <c r="G278" s="17"/>
      <c r="H278" s="17"/>
      <c r="I278" s="17"/>
      <c r="J278" s="17"/>
      <c r="K278" s="18">
        <v>1</v>
      </c>
      <c r="L278" s="18">
        <v>0</v>
      </c>
      <c r="M278" s="19">
        <f>ROUND(K278*L278,2)</f>
        <v>0</v>
      </c>
    </row>
    <row r="279" spans="1:13" ht="30.6" x14ac:dyDescent="0.3">
      <c r="A279" s="17"/>
      <c r="B279" s="17"/>
      <c r="C279" s="17"/>
      <c r="D279" s="20" t="s">
        <v>336</v>
      </c>
      <c r="E279" s="17"/>
      <c r="F279" s="17"/>
      <c r="G279" s="17"/>
      <c r="H279" s="17"/>
      <c r="I279" s="17"/>
      <c r="J279" s="17"/>
      <c r="K279" s="17"/>
      <c r="L279" s="17"/>
      <c r="M279" s="17"/>
    </row>
    <row r="280" spans="1:13" x14ac:dyDescent="0.3">
      <c r="A280" s="15" t="s">
        <v>337</v>
      </c>
      <c r="B280" s="16" t="s">
        <v>23</v>
      </c>
      <c r="C280" s="16" t="s">
        <v>4</v>
      </c>
      <c r="D280" s="20" t="s">
        <v>338</v>
      </c>
      <c r="E280" s="17"/>
      <c r="F280" s="17"/>
      <c r="G280" s="17"/>
      <c r="H280" s="17"/>
      <c r="I280" s="17"/>
      <c r="J280" s="17"/>
      <c r="K280" s="18">
        <v>1</v>
      </c>
      <c r="L280" s="18">
        <v>0</v>
      </c>
      <c r="M280" s="19">
        <f>ROUND(K280*L280,2)</f>
        <v>0</v>
      </c>
    </row>
    <row r="281" spans="1:13" ht="81.599999999999994" x14ac:dyDescent="0.3">
      <c r="A281" s="17"/>
      <c r="B281" s="17"/>
      <c r="C281" s="17"/>
      <c r="D281" s="20" t="s">
        <v>339</v>
      </c>
      <c r="E281" s="17"/>
      <c r="F281" s="17"/>
      <c r="G281" s="17"/>
      <c r="H281" s="17"/>
      <c r="I281" s="17"/>
      <c r="J281" s="17"/>
      <c r="K281" s="17"/>
      <c r="L281" s="17"/>
      <c r="M281" s="17"/>
    </row>
    <row r="282" spans="1:13" x14ac:dyDescent="0.3">
      <c r="A282" s="15" t="s">
        <v>340</v>
      </c>
      <c r="B282" s="16" t="s">
        <v>23</v>
      </c>
      <c r="C282" s="16" t="s">
        <v>4</v>
      </c>
      <c r="D282" s="20" t="s">
        <v>341</v>
      </c>
      <c r="E282" s="17"/>
      <c r="F282" s="17"/>
      <c r="G282" s="17"/>
      <c r="H282" s="17"/>
      <c r="I282" s="17"/>
      <c r="J282" s="17"/>
      <c r="K282" s="18">
        <v>1</v>
      </c>
      <c r="L282" s="18">
        <v>0</v>
      </c>
      <c r="M282" s="19">
        <f>ROUND(K282*L282,2)</f>
        <v>0</v>
      </c>
    </row>
    <row r="283" spans="1:13" ht="51" x14ac:dyDescent="0.3">
      <c r="A283" s="17"/>
      <c r="B283" s="17"/>
      <c r="C283" s="17"/>
      <c r="D283" s="20" t="s">
        <v>342</v>
      </c>
      <c r="E283" s="17"/>
      <c r="F283" s="17"/>
      <c r="G283" s="17"/>
      <c r="H283" s="17"/>
      <c r="I283" s="17"/>
      <c r="J283" s="17"/>
      <c r="K283" s="17"/>
      <c r="L283" s="17"/>
      <c r="M283" s="17"/>
    </row>
    <row r="284" spans="1:13" x14ac:dyDescent="0.3">
      <c r="A284" s="15" t="s">
        <v>343</v>
      </c>
      <c r="B284" s="16" t="s">
        <v>23</v>
      </c>
      <c r="C284" s="16" t="s">
        <v>4</v>
      </c>
      <c r="D284" s="20" t="s">
        <v>344</v>
      </c>
      <c r="E284" s="17"/>
      <c r="F284" s="17"/>
      <c r="G284" s="17"/>
      <c r="H284" s="17"/>
      <c r="I284" s="17"/>
      <c r="J284" s="17"/>
      <c r="K284" s="18">
        <v>1</v>
      </c>
      <c r="L284" s="18">
        <v>0</v>
      </c>
      <c r="M284" s="19">
        <f>ROUND(K284*L284,2)</f>
        <v>0</v>
      </c>
    </row>
    <row r="285" spans="1:13" ht="51" x14ac:dyDescent="0.3">
      <c r="A285" s="17"/>
      <c r="B285" s="17"/>
      <c r="C285" s="17"/>
      <c r="D285" s="20" t="s">
        <v>345</v>
      </c>
      <c r="E285" s="17"/>
      <c r="F285" s="17"/>
      <c r="G285" s="17"/>
      <c r="H285" s="17"/>
      <c r="I285" s="17"/>
      <c r="J285" s="17"/>
      <c r="K285" s="17"/>
      <c r="L285" s="17"/>
      <c r="M285" s="17"/>
    </row>
    <row r="286" spans="1:13" x14ac:dyDescent="0.3">
      <c r="A286" s="15" t="s">
        <v>346</v>
      </c>
      <c r="B286" s="16" t="s">
        <v>23</v>
      </c>
      <c r="C286" s="16" t="s">
        <v>4</v>
      </c>
      <c r="D286" s="20" t="s">
        <v>347</v>
      </c>
      <c r="E286" s="17"/>
      <c r="F286" s="17"/>
      <c r="G286" s="17"/>
      <c r="H286" s="17"/>
      <c r="I286" s="17"/>
      <c r="J286" s="17"/>
      <c r="K286" s="18">
        <v>1</v>
      </c>
      <c r="L286" s="18">
        <v>0</v>
      </c>
      <c r="M286" s="19">
        <f>ROUND(K286*L286,2)</f>
        <v>0</v>
      </c>
    </row>
    <row r="287" spans="1:13" ht="61.2" x14ac:dyDescent="0.3">
      <c r="A287" s="17"/>
      <c r="B287" s="17"/>
      <c r="C287" s="17"/>
      <c r="D287" s="20" t="s">
        <v>348</v>
      </c>
      <c r="E287" s="17"/>
      <c r="F287" s="17"/>
      <c r="G287" s="17"/>
      <c r="H287" s="17"/>
      <c r="I287" s="17"/>
      <c r="J287" s="17"/>
      <c r="K287" s="17"/>
      <c r="L287" s="17"/>
      <c r="M287" s="17"/>
    </row>
    <row r="288" spans="1:13" x14ac:dyDescent="0.3">
      <c r="A288" s="15" t="s">
        <v>349</v>
      </c>
      <c r="B288" s="16" t="s">
        <v>23</v>
      </c>
      <c r="C288" s="16" t="s">
        <v>4</v>
      </c>
      <c r="D288" s="20" t="s">
        <v>350</v>
      </c>
      <c r="E288" s="17"/>
      <c r="F288" s="17"/>
      <c r="G288" s="17"/>
      <c r="H288" s="17"/>
      <c r="I288" s="17"/>
      <c r="J288" s="17"/>
      <c r="K288" s="18">
        <v>1</v>
      </c>
      <c r="L288" s="18">
        <v>0</v>
      </c>
      <c r="M288" s="19">
        <f>ROUND(K288*L288,2)</f>
        <v>0</v>
      </c>
    </row>
    <row r="289" spans="1:13" ht="71.400000000000006" x14ac:dyDescent="0.3">
      <c r="A289" s="17"/>
      <c r="B289" s="17"/>
      <c r="C289" s="17"/>
      <c r="D289" s="20" t="s">
        <v>351</v>
      </c>
      <c r="E289" s="17"/>
      <c r="F289" s="17"/>
      <c r="G289" s="17"/>
      <c r="H289" s="17"/>
      <c r="I289" s="17"/>
      <c r="J289" s="17"/>
      <c r="K289" s="17"/>
      <c r="L289" s="17"/>
      <c r="M289" s="17"/>
    </row>
    <row r="290" spans="1:13" ht="20.399999999999999" x14ac:dyDescent="0.3">
      <c r="A290" s="15" t="s">
        <v>352</v>
      </c>
      <c r="B290" s="16" t="s">
        <v>23</v>
      </c>
      <c r="C290" s="16" t="s">
        <v>4</v>
      </c>
      <c r="D290" s="20" t="s">
        <v>353</v>
      </c>
      <c r="E290" s="17"/>
      <c r="F290" s="17"/>
      <c r="G290" s="17"/>
      <c r="H290" s="17"/>
      <c r="I290" s="17"/>
      <c r="J290" s="17"/>
      <c r="K290" s="18">
        <v>1</v>
      </c>
      <c r="L290" s="18">
        <v>0</v>
      </c>
      <c r="M290" s="19">
        <f>ROUND(K290*L290,2)</f>
        <v>0</v>
      </c>
    </row>
    <row r="291" spans="1:13" ht="102" x14ac:dyDescent="0.3">
      <c r="A291" s="17"/>
      <c r="B291" s="17"/>
      <c r="C291" s="17"/>
      <c r="D291" s="20" t="s">
        <v>354</v>
      </c>
      <c r="E291" s="17"/>
      <c r="F291" s="17"/>
      <c r="G291" s="17"/>
      <c r="H291" s="17"/>
      <c r="I291" s="17"/>
      <c r="J291" s="17"/>
      <c r="K291" s="17"/>
      <c r="L291" s="17"/>
      <c r="M291" s="17"/>
    </row>
    <row r="292" spans="1:13" x14ac:dyDescent="0.3">
      <c r="A292" s="17"/>
      <c r="B292" s="17"/>
      <c r="C292" s="17"/>
      <c r="D292" s="34"/>
      <c r="E292" s="17"/>
      <c r="F292" s="17"/>
      <c r="G292" s="17"/>
      <c r="H292" s="17"/>
      <c r="I292" s="17"/>
      <c r="J292" s="22" t="s">
        <v>355</v>
      </c>
      <c r="K292" s="18">
        <v>1</v>
      </c>
      <c r="L292" s="23">
        <f>M266+M268+M270+M272+M274+M276+M278+M280+M282+M284+M286+M288+M290</f>
        <v>0</v>
      </c>
      <c r="M292" s="23">
        <f>ROUND(K292*L292,2)</f>
        <v>0</v>
      </c>
    </row>
    <row r="293" spans="1:13" ht="0.9" customHeight="1" x14ac:dyDescent="0.3">
      <c r="A293" s="24"/>
      <c r="B293" s="24"/>
      <c r="C293" s="24"/>
      <c r="D293" s="35"/>
      <c r="E293" s="24"/>
      <c r="F293" s="24"/>
      <c r="G293" s="24"/>
      <c r="H293" s="24"/>
      <c r="I293" s="24"/>
      <c r="J293" s="24"/>
      <c r="K293" s="24"/>
      <c r="L293" s="24"/>
      <c r="M293" s="24"/>
    </row>
    <row r="294" spans="1:13" x14ac:dyDescent="0.3">
      <c r="A294" s="17"/>
      <c r="B294" s="17"/>
      <c r="C294" s="17"/>
      <c r="D294" s="34"/>
      <c r="E294" s="17"/>
      <c r="F294" s="17"/>
      <c r="G294" s="17"/>
      <c r="H294" s="17"/>
      <c r="I294" s="17"/>
      <c r="J294" s="22" t="s">
        <v>356</v>
      </c>
      <c r="K294" s="18">
        <v>1</v>
      </c>
      <c r="L294" s="23">
        <f>M230+M265</f>
        <v>0</v>
      </c>
      <c r="M294" s="23">
        <f>ROUND(K294*L294,2)</f>
        <v>0</v>
      </c>
    </row>
    <row r="295" spans="1:13" ht="0.9" customHeight="1" x14ac:dyDescent="0.3">
      <c r="A295" s="24"/>
      <c r="B295" s="24"/>
      <c r="C295" s="24"/>
      <c r="D295" s="35"/>
      <c r="E295" s="24"/>
      <c r="F295" s="24"/>
      <c r="G295" s="24"/>
      <c r="H295" s="24"/>
      <c r="I295" s="24"/>
      <c r="J295" s="24"/>
      <c r="K295" s="24"/>
      <c r="L295" s="24"/>
      <c r="M295" s="24"/>
    </row>
    <row r="296" spans="1:13" x14ac:dyDescent="0.3">
      <c r="A296" s="9" t="s">
        <v>357</v>
      </c>
      <c r="B296" s="9" t="s">
        <v>16</v>
      </c>
      <c r="C296" s="9" t="s">
        <v>17</v>
      </c>
      <c r="D296" s="32" t="s">
        <v>358</v>
      </c>
      <c r="E296" s="10"/>
      <c r="F296" s="10"/>
      <c r="G296" s="10"/>
      <c r="H296" s="10"/>
      <c r="I296" s="10"/>
      <c r="J296" s="10"/>
      <c r="K296" s="11">
        <f>K400</f>
        <v>1</v>
      </c>
      <c r="L296" s="11">
        <f>L400</f>
        <v>0</v>
      </c>
      <c r="M296" s="11">
        <f>M400</f>
        <v>0</v>
      </c>
    </row>
    <row r="297" spans="1:13" x14ac:dyDescent="0.3">
      <c r="A297" s="12" t="s">
        <v>359</v>
      </c>
      <c r="B297" s="12" t="s">
        <v>16</v>
      </c>
      <c r="C297" s="12" t="s">
        <v>17</v>
      </c>
      <c r="D297" s="33" t="s">
        <v>360</v>
      </c>
      <c r="E297" s="13"/>
      <c r="F297" s="13"/>
      <c r="G297" s="13"/>
      <c r="H297" s="13"/>
      <c r="I297" s="13"/>
      <c r="J297" s="13"/>
      <c r="K297" s="14">
        <f>K346</f>
        <v>1</v>
      </c>
      <c r="L297" s="14">
        <f>L346</f>
        <v>0</v>
      </c>
      <c r="M297" s="14">
        <f>M346</f>
        <v>0</v>
      </c>
    </row>
    <row r="298" spans="1:13" x14ac:dyDescent="0.3">
      <c r="A298" s="15" t="s">
        <v>361</v>
      </c>
      <c r="B298" s="16" t="s">
        <v>23</v>
      </c>
      <c r="C298" s="16" t="s">
        <v>4</v>
      </c>
      <c r="D298" s="20" t="s">
        <v>362</v>
      </c>
      <c r="E298" s="17"/>
      <c r="F298" s="17"/>
      <c r="G298" s="17"/>
      <c r="H298" s="17"/>
      <c r="I298" s="17"/>
      <c r="J298" s="17"/>
      <c r="K298" s="18">
        <v>6</v>
      </c>
      <c r="L298" s="18">
        <v>0</v>
      </c>
      <c r="M298" s="19">
        <f>ROUND(K298*L298,2)</f>
        <v>0</v>
      </c>
    </row>
    <row r="299" spans="1:13" ht="40.799999999999997" x14ac:dyDescent="0.3">
      <c r="A299" s="17"/>
      <c r="B299" s="17"/>
      <c r="C299" s="17"/>
      <c r="D299" s="20" t="s">
        <v>363</v>
      </c>
      <c r="E299" s="17"/>
      <c r="F299" s="17"/>
      <c r="G299" s="17"/>
      <c r="H299" s="17"/>
      <c r="I299" s="17"/>
      <c r="J299" s="17"/>
      <c r="K299" s="17"/>
      <c r="L299" s="17"/>
      <c r="M299" s="17"/>
    </row>
    <row r="300" spans="1:13" x14ac:dyDescent="0.3">
      <c r="A300" s="15" t="s">
        <v>364</v>
      </c>
      <c r="B300" s="16" t="s">
        <v>23</v>
      </c>
      <c r="C300" s="16" t="s">
        <v>4</v>
      </c>
      <c r="D300" s="20" t="s">
        <v>365</v>
      </c>
      <c r="E300" s="17"/>
      <c r="F300" s="17"/>
      <c r="G300" s="17"/>
      <c r="H300" s="17"/>
      <c r="I300" s="17"/>
      <c r="J300" s="17"/>
      <c r="K300" s="18">
        <v>2</v>
      </c>
      <c r="L300" s="18">
        <v>0</v>
      </c>
      <c r="M300" s="19">
        <f>ROUND(K300*L300,2)</f>
        <v>0</v>
      </c>
    </row>
    <row r="301" spans="1:13" ht="40.799999999999997" x14ac:dyDescent="0.3">
      <c r="A301" s="17"/>
      <c r="B301" s="17"/>
      <c r="C301" s="17"/>
      <c r="D301" s="20" t="s">
        <v>366</v>
      </c>
      <c r="E301" s="17"/>
      <c r="F301" s="17"/>
      <c r="G301" s="17"/>
      <c r="H301" s="17"/>
      <c r="I301" s="17"/>
      <c r="J301" s="17"/>
      <c r="K301" s="17"/>
      <c r="L301" s="17"/>
      <c r="M301" s="17"/>
    </row>
    <row r="302" spans="1:13" x14ac:dyDescent="0.3">
      <c r="A302" s="15" t="s">
        <v>367</v>
      </c>
      <c r="B302" s="16" t="s">
        <v>23</v>
      </c>
      <c r="C302" s="16" t="s">
        <v>4</v>
      </c>
      <c r="D302" s="20" t="s">
        <v>368</v>
      </c>
      <c r="E302" s="17"/>
      <c r="F302" s="17"/>
      <c r="G302" s="17"/>
      <c r="H302" s="17"/>
      <c r="I302" s="17"/>
      <c r="J302" s="17"/>
      <c r="K302" s="18">
        <v>1</v>
      </c>
      <c r="L302" s="18">
        <v>0</v>
      </c>
      <c r="M302" s="19">
        <f>ROUND(K302*L302,2)</f>
        <v>0</v>
      </c>
    </row>
    <row r="303" spans="1:13" ht="40.799999999999997" x14ac:dyDescent="0.3">
      <c r="A303" s="17"/>
      <c r="B303" s="17"/>
      <c r="C303" s="17"/>
      <c r="D303" s="20" t="s">
        <v>369</v>
      </c>
      <c r="E303" s="17"/>
      <c r="F303" s="17"/>
      <c r="G303" s="17"/>
      <c r="H303" s="17"/>
      <c r="I303" s="17"/>
      <c r="J303" s="17"/>
      <c r="K303" s="17"/>
      <c r="L303" s="17"/>
      <c r="M303" s="17"/>
    </row>
    <row r="304" spans="1:13" x14ac:dyDescent="0.3">
      <c r="A304" s="15" t="s">
        <v>370</v>
      </c>
      <c r="B304" s="16" t="s">
        <v>23</v>
      </c>
      <c r="C304" s="16" t="s">
        <v>4</v>
      </c>
      <c r="D304" s="20" t="s">
        <v>371</v>
      </c>
      <c r="E304" s="17"/>
      <c r="F304" s="17"/>
      <c r="G304" s="17"/>
      <c r="H304" s="17"/>
      <c r="I304" s="17"/>
      <c r="J304" s="17"/>
      <c r="K304" s="18">
        <v>1</v>
      </c>
      <c r="L304" s="18">
        <v>0</v>
      </c>
      <c r="M304" s="19">
        <f>ROUND(K304*L304,2)</f>
        <v>0</v>
      </c>
    </row>
    <row r="305" spans="1:13" ht="30.6" x14ac:dyDescent="0.3">
      <c r="A305" s="17"/>
      <c r="B305" s="17"/>
      <c r="C305" s="17"/>
      <c r="D305" s="20" t="s">
        <v>372</v>
      </c>
      <c r="E305" s="17"/>
      <c r="F305" s="17"/>
      <c r="G305" s="17"/>
      <c r="H305" s="17"/>
      <c r="I305" s="17"/>
      <c r="J305" s="17"/>
      <c r="K305" s="17"/>
      <c r="L305" s="17"/>
      <c r="M305" s="17"/>
    </row>
    <row r="306" spans="1:13" x14ac:dyDescent="0.3">
      <c r="A306" s="15" t="s">
        <v>373</v>
      </c>
      <c r="B306" s="16" t="s">
        <v>23</v>
      </c>
      <c r="C306" s="16" t="s">
        <v>4</v>
      </c>
      <c r="D306" s="20" t="s">
        <v>368</v>
      </c>
      <c r="E306" s="17"/>
      <c r="F306" s="17"/>
      <c r="G306" s="17"/>
      <c r="H306" s="17"/>
      <c r="I306" s="17"/>
      <c r="J306" s="17"/>
      <c r="K306" s="18">
        <v>1</v>
      </c>
      <c r="L306" s="18">
        <v>0</v>
      </c>
      <c r="M306" s="19">
        <f>ROUND(K306*L306,2)</f>
        <v>0</v>
      </c>
    </row>
    <row r="307" spans="1:13" ht="51" x14ac:dyDescent="0.3">
      <c r="A307" s="17"/>
      <c r="B307" s="17"/>
      <c r="C307" s="17"/>
      <c r="D307" s="20" t="s">
        <v>374</v>
      </c>
      <c r="E307" s="17"/>
      <c r="F307" s="17"/>
      <c r="G307" s="17"/>
      <c r="H307" s="17"/>
      <c r="I307" s="17"/>
      <c r="J307" s="17"/>
      <c r="K307" s="17"/>
      <c r="L307" s="17"/>
      <c r="M307" s="17"/>
    </row>
    <row r="308" spans="1:13" x14ac:dyDescent="0.3">
      <c r="A308" s="15" t="s">
        <v>375</v>
      </c>
      <c r="B308" s="16" t="s">
        <v>23</v>
      </c>
      <c r="C308" s="16" t="s">
        <v>4</v>
      </c>
      <c r="D308" s="20" t="s">
        <v>376</v>
      </c>
      <c r="E308" s="17"/>
      <c r="F308" s="17"/>
      <c r="G308" s="17"/>
      <c r="H308" s="17"/>
      <c r="I308" s="17"/>
      <c r="J308" s="17"/>
      <c r="K308" s="18">
        <v>1</v>
      </c>
      <c r="L308" s="18">
        <v>0</v>
      </c>
      <c r="M308" s="19">
        <f>ROUND(K308*L308,2)</f>
        <v>0</v>
      </c>
    </row>
    <row r="309" spans="1:13" ht="61.2" x14ac:dyDescent="0.3">
      <c r="A309" s="17"/>
      <c r="B309" s="17"/>
      <c r="C309" s="17"/>
      <c r="D309" s="20" t="s">
        <v>377</v>
      </c>
      <c r="E309" s="17"/>
      <c r="F309" s="17"/>
      <c r="G309" s="17"/>
      <c r="H309" s="17"/>
      <c r="I309" s="17"/>
      <c r="J309" s="17"/>
      <c r="K309" s="17"/>
      <c r="L309" s="17"/>
      <c r="M309" s="17"/>
    </row>
    <row r="310" spans="1:13" x14ac:dyDescent="0.3">
      <c r="A310" s="15" t="s">
        <v>378</v>
      </c>
      <c r="B310" s="16" t="s">
        <v>23</v>
      </c>
      <c r="C310" s="16" t="s">
        <v>4</v>
      </c>
      <c r="D310" s="20" t="s">
        <v>379</v>
      </c>
      <c r="E310" s="17"/>
      <c r="F310" s="17"/>
      <c r="G310" s="17"/>
      <c r="H310" s="17"/>
      <c r="I310" s="17"/>
      <c r="J310" s="17"/>
      <c r="K310" s="18">
        <v>2</v>
      </c>
      <c r="L310" s="18">
        <v>0</v>
      </c>
      <c r="M310" s="19">
        <f>ROUND(K310*L310,2)</f>
        <v>0</v>
      </c>
    </row>
    <row r="311" spans="1:13" ht="61.2" x14ac:dyDescent="0.3">
      <c r="A311" s="17"/>
      <c r="B311" s="17"/>
      <c r="C311" s="17"/>
      <c r="D311" s="20" t="s">
        <v>380</v>
      </c>
      <c r="E311" s="17"/>
      <c r="F311" s="17"/>
      <c r="G311" s="17"/>
      <c r="H311" s="17"/>
      <c r="I311" s="17"/>
      <c r="J311" s="17"/>
      <c r="K311" s="17"/>
      <c r="L311" s="17"/>
      <c r="M311" s="17"/>
    </row>
    <row r="312" spans="1:13" x14ac:dyDescent="0.3">
      <c r="A312" s="15" t="s">
        <v>381</v>
      </c>
      <c r="B312" s="16" t="s">
        <v>23</v>
      </c>
      <c r="C312" s="16" t="s">
        <v>4</v>
      </c>
      <c r="D312" s="20" t="s">
        <v>382</v>
      </c>
      <c r="E312" s="17"/>
      <c r="F312" s="17"/>
      <c r="G312" s="17"/>
      <c r="H312" s="17"/>
      <c r="I312" s="17"/>
      <c r="J312" s="17"/>
      <c r="K312" s="18">
        <v>4</v>
      </c>
      <c r="L312" s="18">
        <v>0</v>
      </c>
      <c r="M312" s="19">
        <f>ROUND(K312*L312,2)</f>
        <v>0</v>
      </c>
    </row>
    <row r="313" spans="1:13" ht="40.799999999999997" x14ac:dyDescent="0.3">
      <c r="A313" s="17"/>
      <c r="B313" s="17"/>
      <c r="C313" s="17"/>
      <c r="D313" s="20" t="s">
        <v>383</v>
      </c>
      <c r="E313" s="17"/>
      <c r="F313" s="17"/>
      <c r="G313" s="17"/>
      <c r="H313" s="17"/>
      <c r="I313" s="17"/>
      <c r="J313" s="17"/>
      <c r="K313" s="17"/>
      <c r="L313" s="17"/>
      <c r="M313" s="17"/>
    </row>
    <row r="314" spans="1:13" ht="20.399999999999999" x14ac:dyDescent="0.3">
      <c r="A314" s="15" t="s">
        <v>384</v>
      </c>
      <c r="B314" s="16" t="s">
        <v>23</v>
      </c>
      <c r="C314" s="16" t="s">
        <v>4</v>
      </c>
      <c r="D314" s="20" t="s">
        <v>385</v>
      </c>
      <c r="E314" s="17"/>
      <c r="F314" s="17"/>
      <c r="G314" s="17"/>
      <c r="H314" s="17"/>
      <c r="I314" s="17"/>
      <c r="J314" s="17"/>
      <c r="K314" s="18">
        <v>1</v>
      </c>
      <c r="L314" s="18">
        <v>0</v>
      </c>
      <c r="M314" s="19">
        <f>ROUND(K314*L314,2)</f>
        <v>0</v>
      </c>
    </row>
    <row r="315" spans="1:13" ht="40.799999999999997" x14ac:dyDescent="0.3">
      <c r="A315" s="17"/>
      <c r="B315" s="17"/>
      <c r="C315" s="17"/>
      <c r="D315" s="20" t="s">
        <v>386</v>
      </c>
      <c r="E315" s="17"/>
      <c r="F315" s="17"/>
      <c r="G315" s="17"/>
      <c r="H315" s="17"/>
      <c r="I315" s="17"/>
      <c r="J315" s="17"/>
      <c r="K315" s="17"/>
      <c r="L315" s="17"/>
      <c r="M315" s="17"/>
    </row>
    <row r="316" spans="1:13" ht="20.399999999999999" x14ac:dyDescent="0.3">
      <c r="A316" s="15" t="s">
        <v>387</v>
      </c>
      <c r="B316" s="16" t="s">
        <v>23</v>
      </c>
      <c r="C316" s="16" t="s">
        <v>4</v>
      </c>
      <c r="D316" s="20" t="s">
        <v>388</v>
      </c>
      <c r="E316" s="17"/>
      <c r="F316" s="17"/>
      <c r="G316" s="17"/>
      <c r="H316" s="17"/>
      <c r="I316" s="17"/>
      <c r="J316" s="17"/>
      <c r="K316" s="18">
        <v>2</v>
      </c>
      <c r="L316" s="18">
        <v>0</v>
      </c>
      <c r="M316" s="19">
        <f>ROUND(K316*L316,2)</f>
        <v>0</v>
      </c>
    </row>
    <row r="317" spans="1:13" ht="30.6" x14ac:dyDescent="0.3">
      <c r="A317" s="17"/>
      <c r="B317" s="17"/>
      <c r="C317" s="17"/>
      <c r="D317" s="20" t="s">
        <v>389</v>
      </c>
      <c r="E317" s="17"/>
      <c r="F317" s="17"/>
      <c r="G317" s="17"/>
      <c r="H317" s="17"/>
      <c r="I317" s="17"/>
      <c r="J317" s="17"/>
      <c r="K317" s="17"/>
      <c r="L317" s="17"/>
      <c r="M317" s="17"/>
    </row>
    <row r="318" spans="1:13" x14ac:dyDescent="0.3">
      <c r="A318" s="15" t="s">
        <v>390</v>
      </c>
      <c r="B318" s="16" t="s">
        <v>23</v>
      </c>
      <c r="C318" s="16" t="s">
        <v>273</v>
      </c>
      <c r="D318" s="20" t="s">
        <v>391</v>
      </c>
      <c r="E318" s="17"/>
      <c r="F318" s="17"/>
      <c r="G318" s="17"/>
      <c r="H318" s="17"/>
      <c r="I318" s="17"/>
      <c r="J318" s="17"/>
      <c r="K318" s="18">
        <v>310</v>
      </c>
      <c r="L318" s="18">
        <v>0</v>
      </c>
      <c r="M318" s="19">
        <f>ROUND(K318*L318,2)</f>
        <v>0</v>
      </c>
    </row>
    <row r="319" spans="1:13" ht="71.400000000000006" x14ac:dyDescent="0.3">
      <c r="A319" s="17"/>
      <c r="B319" s="17"/>
      <c r="C319" s="17"/>
      <c r="D319" s="20" t="s">
        <v>392</v>
      </c>
      <c r="E319" s="17"/>
      <c r="F319" s="17"/>
      <c r="G319" s="17"/>
      <c r="H319" s="17"/>
      <c r="I319" s="17"/>
      <c r="J319" s="17"/>
      <c r="K319" s="17"/>
      <c r="L319" s="17"/>
      <c r="M319" s="17"/>
    </row>
    <row r="320" spans="1:13" x14ac:dyDescent="0.3">
      <c r="A320" s="15" t="s">
        <v>393</v>
      </c>
      <c r="B320" s="16" t="s">
        <v>23</v>
      </c>
      <c r="C320" s="16" t="s">
        <v>273</v>
      </c>
      <c r="D320" s="20" t="s">
        <v>394</v>
      </c>
      <c r="E320" s="17"/>
      <c r="F320" s="17"/>
      <c r="G320" s="17"/>
      <c r="H320" s="17"/>
      <c r="I320" s="17"/>
      <c r="J320" s="17"/>
      <c r="K320" s="18">
        <v>465</v>
      </c>
      <c r="L320" s="18">
        <v>0</v>
      </c>
      <c r="M320" s="19">
        <f>ROUND(K320*L320,2)</f>
        <v>0</v>
      </c>
    </row>
    <row r="321" spans="1:13" ht="102" x14ac:dyDescent="0.3">
      <c r="A321" s="17"/>
      <c r="B321" s="17"/>
      <c r="C321" s="17"/>
      <c r="D321" s="20" t="s">
        <v>395</v>
      </c>
      <c r="E321" s="17"/>
      <c r="F321" s="17"/>
      <c r="G321" s="17"/>
      <c r="H321" s="17"/>
      <c r="I321" s="17"/>
      <c r="J321" s="17"/>
      <c r="K321" s="17"/>
      <c r="L321" s="17"/>
      <c r="M321" s="17"/>
    </row>
    <row r="322" spans="1:13" x14ac:dyDescent="0.3">
      <c r="A322" s="15" t="s">
        <v>396</v>
      </c>
      <c r="B322" s="16" t="s">
        <v>23</v>
      </c>
      <c r="C322" s="16" t="s">
        <v>273</v>
      </c>
      <c r="D322" s="20" t="s">
        <v>397</v>
      </c>
      <c r="E322" s="17"/>
      <c r="F322" s="17"/>
      <c r="G322" s="17"/>
      <c r="H322" s="17"/>
      <c r="I322" s="17"/>
      <c r="J322" s="17"/>
      <c r="K322" s="18">
        <v>30</v>
      </c>
      <c r="L322" s="18">
        <v>0</v>
      </c>
      <c r="M322" s="19">
        <f>ROUND(K322*L322,2)</f>
        <v>0</v>
      </c>
    </row>
    <row r="323" spans="1:13" ht="153" x14ac:dyDescent="0.3">
      <c r="A323" s="17"/>
      <c r="B323" s="17"/>
      <c r="C323" s="17"/>
      <c r="D323" s="20" t="s">
        <v>398</v>
      </c>
      <c r="E323" s="17"/>
      <c r="F323" s="17"/>
      <c r="G323" s="17"/>
      <c r="H323" s="17"/>
      <c r="I323" s="17"/>
      <c r="J323" s="17"/>
      <c r="K323" s="17"/>
      <c r="L323" s="17"/>
      <c r="M323" s="17"/>
    </row>
    <row r="324" spans="1:13" x14ac:dyDescent="0.3">
      <c r="A324" s="15" t="s">
        <v>399</v>
      </c>
      <c r="B324" s="16" t="s">
        <v>23</v>
      </c>
      <c r="C324" s="16" t="s">
        <v>273</v>
      </c>
      <c r="D324" s="20" t="s">
        <v>400</v>
      </c>
      <c r="E324" s="17"/>
      <c r="F324" s="17"/>
      <c r="G324" s="17"/>
      <c r="H324" s="17"/>
      <c r="I324" s="17"/>
      <c r="J324" s="17"/>
      <c r="K324" s="18">
        <v>15</v>
      </c>
      <c r="L324" s="18">
        <v>0</v>
      </c>
      <c r="M324" s="19">
        <f>ROUND(K324*L324,2)</f>
        <v>0</v>
      </c>
    </row>
    <row r="325" spans="1:13" ht="153" x14ac:dyDescent="0.3">
      <c r="A325" s="17"/>
      <c r="B325" s="17"/>
      <c r="C325" s="17"/>
      <c r="D325" s="20" t="s">
        <v>401</v>
      </c>
      <c r="E325" s="17"/>
      <c r="F325" s="17"/>
      <c r="G325" s="17"/>
      <c r="H325" s="17"/>
      <c r="I325" s="17"/>
      <c r="J325" s="17"/>
      <c r="K325" s="17"/>
      <c r="L325" s="17"/>
      <c r="M325" s="17"/>
    </row>
    <row r="326" spans="1:13" x14ac:dyDescent="0.3">
      <c r="A326" s="15" t="s">
        <v>402</v>
      </c>
      <c r="B326" s="16" t="s">
        <v>23</v>
      </c>
      <c r="C326" s="16" t="s">
        <v>273</v>
      </c>
      <c r="D326" s="20" t="s">
        <v>403</v>
      </c>
      <c r="E326" s="17"/>
      <c r="F326" s="17"/>
      <c r="G326" s="17"/>
      <c r="H326" s="17"/>
      <c r="I326" s="17"/>
      <c r="J326" s="17"/>
      <c r="K326" s="18">
        <v>26</v>
      </c>
      <c r="L326" s="18">
        <v>0</v>
      </c>
      <c r="M326" s="19">
        <f>ROUND(K326*L326,2)</f>
        <v>0</v>
      </c>
    </row>
    <row r="327" spans="1:13" ht="153" x14ac:dyDescent="0.3">
      <c r="A327" s="17"/>
      <c r="B327" s="17"/>
      <c r="C327" s="17"/>
      <c r="D327" s="20" t="s">
        <v>404</v>
      </c>
      <c r="E327" s="17"/>
      <c r="F327" s="17"/>
      <c r="G327" s="17"/>
      <c r="H327" s="17"/>
      <c r="I327" s="17"/>
      <c r="J327" s="17"/>
      <c r="K327" s="17"/>
      <c r="L327" s="17"/>
      <c r="M327" s="17"/>
    </row>
    <row r="328" spans="1:13" x14ac:dyDescent="0.3">
      <c r="A328" s="15" t="s">
        <v>405</v>
      </c>
      <c r="B328" s="16" t="s">
        <v>23</v>
      </c>
      <c r="C328" s="16" t="s">
        <v>273</v>
      </c>
      <c r="D328" s="20" t="s">
        <v>406</v>
      </c>
      <c r="E328" s="17"/>
      <c r="F328" s="17"/>
      <c r="G328" s="17"/>
      <c r="H328" s="17"/>
      <c r="I328" s="17"/>
      <c r="J328" s="17"/>
      <c r="K328" s="18">
        <v>14</v>
      </c>
      <c r="L328" s="18">
        <v>0</v>
      </c>
      <c r="M328" s="19">
        <f>ROUND(K328*L328,2)</f>
        <v>0</v>
      </c>
    </row>
    <row r="329" spans="1:13" ht="153" x14ac:dyDescent="0.3">
      <c r="A329" s="17"/>
      <c r="B329" s="17"/>
      <c r="C329" s="17"/>
      <c r="D329" s="20" t="s">
        <v>407</v>
      </c>
      <c r="E329" s="17"/>
      <c r="F329" s="17"/>
      <c r="G329" s="17"/>
      <c r="H329" s="17"/>
      <c r="I329" s="17"/>
      <c r="J329" s="17"/>
      <c r="K329" s="17"/>
      <c r="L329" s="17"/>
      <c r="M329" s="17"/>
    </row>
    <row r="330" spans="1:13" x14ac:dyDescent="0.3">
      <c r="A330" s="15" t="s">
        <v>408</v>
      </c>
      <c r="B330" s="16" t="s">
        <v>23</v>
      </c>
      <c r="C330" s="16" t="s">
        <v>273</v>
      </c>
      <c r="D330" s="20" t="s">
        <v>409</v>
      </c>
      <c r="E330" s="17"/>
      <c r="F330" s="17"/>
      <c r="G330" s="17"/>
      <c r="H330" s="17"/>
      <c r="I330" s="17"/>
      <c r="J330" s="17"/>
      <c r="K330" s="18">
        <v>20</v>
      </c>
      <c r="L330" s="18">
        <v>0</v>
      </c>
      <c r="M330" s="19">
        <f>ROUND(K330*L330,2)</f>
        <v>0</v>
      </c>
    </row>
    <row r="331" spans="1:13" ht="153" x14ac:dyDescent="0.3">
      <c r="A331" s="17"/>
      <c r="B331" s="17"/>
      <c r="C331" s="17"/>
      <c r="D331" s="20" t="s">
        <v>410</v>
      </c>
      <c r="E331" s="17"/>
      <c r="F331" s="17"/>
      <c r="G331" s="17"/>
      <c r="H331" s="17"/>
      <c r="I331" s="17"/>
      <c r="J331" s="17"/>
      <c r="K331" s="17"/>
      <c r="L331" s="17"/>
      <c r="M331" s="17"/>
    </row>
    <row r="332" spans="1:13" x14ac:dyDescent="0.3">
      <c r="A332" s="15" t="s">
        <v>411</v>
      </c>
      <c r="B332" s="16" t="s">
        <v>23</v>
      </c>
      <c r="C332" s="16" t="s">
        <v>4</v>
      </c>
      <c r="D332" s="20" t="s">
        <v>412</v>
      </c>
      <c r="E332" s="17"/>
      <c r="F332" s="17"/>
      <c r="G332" s="17"/>
      <c r="H332" s="17"/>
      <c r="I332" s="17"/>
      <c r="J332" s="17"/>
      <c r="K332" s="18">
        <v>1</v>
      </c>
      <c r="L332" s="18">
        <v>0</v>
      </c>
      <c r="M332" s="19">
        <f>ROUND(K332*L332,2)</f>
        <v>0</v>
      </c>
    </row>
    <row r="333" spans="1:13" ht="71.400000000000006" x14ac:dyDescent="0.3">
      <c r="A333" s="17"/>
      <c r="B333" s="17"/>
      <c r="C333" s="17"/>
      <c r="D333" s="20" t="s">
        <v>413</v>
      </c>
      <c r="E333" s="17"/>
      <c r="F333" s="17"/>
      <c r="G333" s="17"/>
      <c r="H333" s="17"/>
      <c r="I333" s="17"/>
      <c r="J333" s="17"/>
      <c r="K333" s="17"/>
      <c r="L333" s="17"/>
      <c r="M333" s="17"/>
    </row>
    <row r="334" spans="1:13" x14ac:dyDescent="0.3">
      <c r="A334" s="15" t="s">
        <v>414</v>
      </c>
      <c r="B334" s="16" t="s">
        <v>23</v>
      </c>
      <c r="C334" s="16" t="s">
        <v>273</v>
      </c>
      <c r="D334" s="20" t="s">
        <v>415</v>
      </c>
      <c r="E334" s="17"/>
      <c r="F334" s="17"/>
      <c r="G334" s="17"/>
      <c r="H334" s="17"/>
      <c r="I334" s="17"/>
      <c r="J334" s="17"/>
      <c r="K334" s="18">
        <v>10</v>
      </c>
      <c r="L334" s="18">
        <v>0</v>
      </c>
      <c r="M334" s="19">
        <f>ROUND(K334*L334,2)</f>
        <v>0</v>
      </c>
    </row>
    <row r="335" spans="1:13" ht="71.400000000000006" x14ac:dyDescent="0.3">
      <c r="A335" s="17"/>
      <c r="B335" s="17"/>
      <c r="C335" s="17"/>
      <c r="D335" s="20" t="s">
        <v>416</v>
      </c>
      <c r="E335" s="17"/>
      <c r="F335" s="17"/>
      <c r="G335" s="17"/>
      <c r="H335" s="17"/>
      <c r="I335" s="17"/>
      <c r="J335" s="17"/>
      <c r="K335" s="17"/>
      <c r="L335" s="17"/>
      <c r="M335" s="17"/>
    </row>
    <row r="336" spans="1:13" x14ac:dyDescent="0.3">
      <c r="A336" s="15" t="s">
        <v>417</v>
      </c>
      <c r="B336" s="16" t="s">
        <v>23</v>
      </c>
      <c r="C336" s="16" t="s">
        <v>418</v>
      </c>
      <c r="D336" s="20" t="s">
        <v>419</v>
      </c>
      <c r="E336" s="17"/>
      <c r="F336" s="17"/>
      <c r="G336" s="17"/>
      <c r="H336" s="17"/>
      <c r="I336" s="17"/>
      <c r="J336" s="17"/>
      <c r="K336" s="18">
        <v>1</v>
      </c>
      <c r="L336" s="18">
        <v>0</v>
      </c>
      <c r="M336" s="19">
        <f>ROUND(K336*L336,2)</f>
        <v>0</v>
      </c>
    </row>
    <row r="337" spans="1:13" ht="71.400000000000006" x14ac:dyDescent="0.3">
      <c r="A337" s="17"/>
      <c r="B337" s="17"/>
      <c r="C337" s="17"/>
      <c r="D337" s="20" t="s">
        <v>420</v>
      </c>
      <c r="E337" s="17"/>
      <c r="F337" s="17"/>
      <c r="G337" s="17"/>
      <c r="H337" s="17"/>
      <c r="I337" s="17"/>
      <c r="J337" s="17"/>
      <c r="K337" s="17"/>
      <c r="L337" s="17"/>
      <c r="M337" s="17"/>
    </row>
    <row r="338" spans="1:13" x14ac:dyDescent="0.3">
      <c r="A338" s="15" t="s">
        <v>421</v>
      </c>
      <c r="B338" s="16" t="s">
        <v>23</v>
      </c>
      <c r="C338" s="16" t="s">
        <v>56</v>
      </c>
      <c r="D338" s="20" t="s">
        <v>422</v>
      </c>
      <c r="E338" s="17"/>
      <c r="F338" s="17"/>
      <c r="G338" s="17"/>
      <c r="H338" s="17"/>
      <c r="I338" s="17"/>
      <c r="J338" s="17"/>
      <c r="K338" s="18">
        <v>1.5</v>
      </c>
      <c r="L338" s="18">
        <v>0</v>
      </c>
      <c r="M338" s="19">
        <f>ROUND(K338*L338,2)</f>
        <v>0</v>
      </c>
    </row>
    <row r="339" spans="1:13" ht="40.799999999999997" x14ac:dyDescent="0.3">
      <c r="A339" s="17"/>
      <c r="B339" s="17"/>
      <c r="C339" s="17"/>
      <c r="D339" s="20" t="s">
        <v>423</v>
      </c>
      <c r="E339" s="17"/>
      <c r="F339" s="17"/>
      <c r="G339" s="17"/>
      <c r="H339" s="17"/>
      <c r="I339" s="17"/>
      <c r="J339" s="17"/>
      <c r="K339" s="17"/>
      <c r="L339" s="17"/>
      <c r="M339" s="17"/>
    </row>
    <row r="340" spans="1:13" x14ac:dyDescent="0.3">
      <c r="A340" s="15" t="s">
        <v>424</v>
      </c>
      <c r="B340" s="16" t="s">
        <v>23</v>
      </c>
      <c r="C340" s="16" t="s">
        <v>56</v>
      </c>
      <c r="D340" s="20" t="s">
        <v>425</v>
      </c>
      <c r="E340" s="17"/>
      <c r="F340" s="17"/>
      <c r="G340" s="17"/>
      <c r="H340" s="17"/>
      <c r="I340" s="17"/>
      <c r="J340" s="17"/>
      <c r="K340" s="18">
        <v>1</v>
      </c>
      <c r="L340" s="18">
        <v>0</v>
      </c>
      <c r="M340" s="19">
        <f>ROUND(K340*L340,2)</f>
        <v>0</v>
      </c>
    </row>
    <row r="341" spans="1:13" ht="112.2" x14ac:dyDescent="0.3">
      <c r="A341" s="17"/>
      <c r="B341" s="17"/>
      <c r="C341" s="17"/>
      <c r="D341" s="20" t="s">
        <v>426</v>
      </c>
      <c r="E341" s="17"/>
      <c r="F341" s="17"/>
      <c r="G341" s="17"/>
      <c r="H341" s="17"/>
      <c r="I341" s="17"/>
      <c r="J341" s="17"/>
      <c r="K341" s="17"/>
      <c r="L341" s="17"/>
      <c r="M341" s="17"/>
    </row>
    <row r="342" spans="1:13" ht="20.399999999999999" x14ac:dyDescent="0.3">
      <c r="A342" s="15" t="s">
        <v>427</v>
      </c>
      <c r="B342" s="16" t="s">
        <v>23</v>
      </c>
      <c r="C342" s="16" t="s">
        <v>56</v>
      </c>
      <c r="D342" s="20" t="s">
        <v>428</v>
      </c>
      <c r="E342" s="17"/>
      <c r="F342" s="17"/>
      <c r="G342" s="17"/>
      <c r="H342" s="17"/>
      <c r="I342" s="17"/>
      <c r="J342" s="17"/>
      <c r="K342" s="18">
        <v>0.5</v>
      </c>
      <c r="L342" s="18">
        <v>0</v>
      </c>
      <c r="M342" s="19">
        <f>ROUND(K342*L342,2)</f>
        <v>0</v>
      </c>
    </row>
    <row r="343" spans="1:13" ht="40.799999999999997" x14ac:dyDescent="0.3">
      <c r="A343" s="17"/>
      <c r="B343" s="17"/>
      <c r="C343" s="17"/>
      <c r="D343" s="20" t="s">
        <v>429</v>
      </c>
      <c r="E343" s="17"/>
      <c r="F343" s="17"/>
      <c r="G343" s="17"/>
      <c r="H343" s="17"/>
      <c r="I343" s="17"/>
      <c r="J343" s="17"/>
      <c r="K343" s="17"/>
      <c r="L343" s="17"/>
      <c r="M343" s="17"/>
    </row>
    <row r="344" spans="1:13" x14ac:dyDescent="0.3">
      <c r="A344" s="15" t="s">
        <v>430</v>
      </c>
      <c r="B344" s="16" t="s">
        <v>23</v>
      </c>
      <c r="C344" s="16" t="s">
        <v>273</v>
      </c>
      <c r="D344" s="20" t="s">
        <v>431</v>
      </c>
      <c r="E344" s="17"/>
      <c r="F344" s="17"/>
      <c r="G344" s="17"/>
      <c r="H344" s="17"/>
      <c r="I344" s="17"/>
      <c r="J344" s="17"/>
      <c r="K344" s="18">
        <v>3</v>
      </c>
      <c r="L344" s="18">
        <v>0</v>
      </c>
      <c r="M344" s="19">
        <f>ROUND(K344*L344,2)</f>
        <v>0</v>
      </c>
    </row>
    <row r="345" spans="1:13" ht="81.599999999999994" x14ac:dyDescent="0.3">
      <c r="A345" s="17"/>
      <c r="B345" s="17"/>
      <c r="C345" s="17"/>
      <c r="D345" s="20" t="s">
        <v>432</v>
      </c>
      <c r="E345" s="17"/>
      <c r="F345" s="17"/>
      <c r="G345" s="17"/>
      <c r="H345" s="17"/>
      <c r="I345" s="17"/>
      <c r="J345" s="17"/>
      <c r="K345" s="17"/>
      <c r="L345" s="17"/>
      <c r="M345" s="17"/>
    </row>
    <row r="346" spans="1:13" x14ac:dyDescent="0.3">
      <c r="A346" s="17"/>
      <c r="B346" s="17"/>
      <c r="C346" s="17"/>
      <c r="D346" s="34"/>
      <c r="E346" s="17"/>
      <c r="F346" s="17"/>
      <c r="G346" s="17"/>
      <c r="H346" s="17"/>
      <c r="I346" s="17"/>
      <c r="J346" s="22" t="s">
        <v>433</v>
      </c>
      <c r="K346" s="18">
        <v>1</v>
      </c>
      <c r="L346" s="23">
        <f>M298+M300+M302+M304+M306+M308+M310+M312+M314+M316+M318+M320+M322+M324+M326+M328+M330+M332+M334+M336+M338+M340+M342+M344</f>
        <v>0</v>
      </c>
      <c r="M346" s="23">
        <f>ROUND(K346*L346,2)</f>
        <v>0</v>
      </c>
    </row>
    <row r="347" spans="1:13" ht="0.9" customHeight="1" x14ac:dyDescent="0.3">
      <c r="A347" s="24"/>
      <c r="B347" s="24"/>
      <c r="C347" s="24"/>
      <c r="D347" s="35"/>
      <c r="E347" s="24"/>
      <c r="F347" s="24"/>
      <c r="G347" s="24"/>
      <c r="H347" s="24"/>
      <c r="I347" s="24"/>
      <c r="J347" s="24"/>
      <c r="K347" s="24"/>
      <c r="L347" s="24"/>
      <c r="M347" s="24"/>
    </row>
    <row r="348" spans="1:13" x14ac:dyDescent="0.3">
      <c r="A348" s="12" t="s">
        <v>434</v>
      </c>
      <c r="B348" s="12" t="s">
        <v>16</v>
      </c>
      <c r="C348" s="12" t="s">
        <v>17</v>
      </c>
      <c r="D348" s="33" t="s">
        <v>435</v>
      </c>
      <c r="E348" s="13"/>
      <c r="F348" s="13"/>
      <c r="G348" s="13"/>
      <c r="H348" s="13"/>
      <c r="I348" s="13"/>
      <c r="J348" s="13"/>
      <c r="K348" s="14">
        <f>K371</f>
        <v>1</v>
      </c>
      <c r="L348" s="14">
        <f>L371</f>
        <v>0</v>
      </c>
      <c r="M348" s="14">
        <f>M371</f>
        <v>0</v>
      </c>
    </row>
    <row r="349" spans="1:13" ht="20.399999999999999" x14ac:dyDescent="0.3">
      <c r="A349" s="15" t="s">
        <v>436</v>
      </c>
      <c r="B349" s="16" t="s">
        <v>23</v>
      </c>
      <c r="C349" s="16" t="s">
        <v>56</v>
      </c>
      <c r="D349" s="20" t="s">
        <v>437</v>
      </c>
      <c r="E349" s="17"/>
      <c r="F349" s="17"/>
      <c r="G349" s="17"/>
      <c r="H349" s="17"/>
      <c r="I349" s="17"/>
      <c r="J349" s="17"/>
      <c r="K349" s="18">
        <v>10</v>
      </c>
      <c r="L349" s="18">
        <v>0</v>
      </c>
      <c r="M349" s="19">
        <f>ROUND(K349*L349,2)</f>
        <v>0</v>
      </c>
    </row>
    <row r="350" spans="1:13" ht="40.799999999999997" x14ac:dyDescent="0.3">
      <c r="A350" s="17"/>
      <c r="B350" s="17"/>
      <c r="C350" s="17"/>
      <c r="D350" s="20" t="s">
        <v>438</v>
      </c>
      <c r="E350" s="17"/>
      <c r="F350" s="17"/>
      <c r="G350" s="17"/>
      <c r="H350" s="17"/>
      <c r="I350" s="17"/>
      <c r="J350" s="17"/>
      <c r="K350" s="17"/>
      <c r="L350" s="17"/>
      <c r="M350" s="17"/>
    </row>
    <row r="351" spans="1:13" x14ac:dyDescent="0.3">
      <c r="A351" s="15" t="s">
        <v>439</v>
      </c>
      <c r="B351" s="16" t="s">
        <v>23</v>
      </c>
      <c r="C351" s="16" t="s">
        <v>56</v>
      </c>
      <c r="D351" s="20" t="s">
        <v>425</v>
      </c>
      <c r="E351" s="17"/>
      <c r="F351" s="17"/>
      <c r="G351" s="17"/>
      <c r="H351" s="17"/>
      <c r="I351" s="17"/>
      <c r="J351" s="17"/>
      <c r="K351" s="18">
        <v>4.92</v>
      </c>
      <c r="L351" s="18">
        <v>0</v>
      </c>
      <c r="M351" s="19">
        <f>ROUND(K351*L351,2)</f>
        <v>0</v>
      </c>
    </row>
    <row r="352" spans="1:13" ht="81.599999999999994" x14ac:dyDescent="0.3">
      <c r="A352" s="17"/>
      <c r="B352" s="17"/>
      <c r="C352" s="17"/>
      <c r="D352" s="20" t="s">
        <v>440</v>
      </c>
      <c r="E352" s="17"/>
      <c r="F352" s="17"/>
      <c r="G352" s="17"/>
      <c r="H352" s="17"/>
      <c r="I352" s="17"/>
      <c r="J352" s="17"/>
      <c r="K352" s="17"/>
      <c r="L352" s="17"/>
      <c r="M352" s="17"/>
    </row>
    <row r="353" spans="1:13" ht="20.399999999999999" x14ac:dyDescent="0.3">
      <c r="A353" s="15" t="s">
        <v>441</v>
      </c>
      <c r="B353" s="16" t="s">
        <v>23</v>
      </c>
      <c r="C353" s="16" t="s">
        <v>56</v>
      </c>
      <c r="D353" s="20" t="s">
        <v>428</v>
      </c>
      <c r="E353" s="17"/>
      <c r="F353" s="17"/>
      <c r="G353" s="17"/>
      <c r="H353" s="17"/>
      <c r="I353" s="17"/>
      <c r="J353" s="17"/>
      <c r="K353" s="18">
        <v>2.35</v>
      </c>
      <c r="L353" s="18">
        <v>0</v>
      </c>
      <c r="M353" s="19">
        <f>ROUND(K353*L353,2)</f>
        <v>0</v>
      </c>
    </row>
    <row r="354" spans="1:13" ht="40.799999999999997" x14ac:dyDescent="0.3">
      <c r="A354" s="17"/>
      <c r="B354" s="17"/>
      <c r="C354" s="17"/>
      <c r="D354" s="20" t="s">
        <v>429</v>
      </c>
      <c r="E354" s="17"/>
      <c r="F354" s="17"/>
      <c r="G354" s="17"/>
      <c r="H354" s="17"/>
      <c r="I354" s="17"/>
      <c r="J354" s="17"/>
      <c r="K354" s="17"/>
      <c r="L354" s="17"/>
      <c r="M354" s="17"/>
    </row>
    <row r="355" spans="1:13" x14ac:dyDescent="0.3">
      <c r="A355" s="15" t="s">
        <v>442</v>
      </c>
      <c r="B355" s="16" t="s">
        <v>23</v>
      </c>
      <c r="C355" s="16" t="s">
        <v>4</v>
      </c>
      <c r="D355" s="20" t="s">
        <v>443</v>
      </c>
      <c r="E355" s="17"/>
      <c r="F355" s="17"/>
      <c r="G355" s="17"/>
      <c r="H355" s="17"/>
      <c r="I355" s="17"/>
      <c r="J355" s="17"/>
      <c r="K355" s="18">
        <v>1</v>
      </c>
      <c r="L355" s="18">
        <v>0</v>
      </c>
      <c r="M355" s="19">
        <f>ROUND(K355*L355,2)</f>
        <v>0</v>
      </c>
    </row>
    <row r="356" spans="1:13" ht="71.400000000000006" x14ac:dyDescent="0.3">
      <c r="A356" s="17"/>
      <c r="B356" s="17"/>
      <c r="C356" s="17"/>
      <c r="D356" s="20" t="s">
        <v>444</v>
      </c>
      <c r="E356" s="17"/>
      <c r="F356" s="17"/>
      <c r="G356" s="17"/>
      <c r="H356" s="17"/>
      <c r="I356" s="17"/>
      <c r="J356" s="17"/>
      <c r="K356" s="17"/>
      <c r="L356" s="17"/>
      <c r="M356" s="17"/>
    </row>
    <row r="357" spans="1:13" x14ac:dyDescent="0.3">
      <c r="A357" s="15" t="s">
        <v>445</v>
      </c>
      <c r="B357" s="16" t="s">
        <v>23</v>
      </c>
      <c r="C357" s="16" t="s">
        <v>4</v>
      </c>
      <c r="D357" s="20" t="s">
        <v>446</v>
      </c>
      <c r="E357" s="17"/>
      <c r="F357" s="17"/>
      <c r="G357" s="17"/>
      <c r="H357" s="17"/>
      <c r="I357" s="17"/>
      <c r="J357" s="17"/>
      <c r="K357" s="18">
        <v>1</v>
      </c>
      <c r="L357" s="18">
        <v>0</v>
      </c>
      <c r="M357" s="19">
        <f>ROUND(K357*L357,2)</f>
        <v>0</v>
      </c>
    </row>
    <row r="358" spans="1:13" ht="193.8" x14ac:dyDescent="0.3">
      <c r="A358" s="17"/>
      <c r="B358" s="17"/>
      <c r="C358" s="17"/>
      <c r="D358" s="20" t="s">
        <v>447</v>
      </c>
      <c r="E358" s="17"/>
      <c r="F358" s="17"/>
      <c r="G358" s="17"/>
      <c r="H358" s="17"/>
      <c r="I358" s="17"/>
      <c r="J358" s="17"/>
      <c r="K358" s="17"/>
      <c r="L358" s="17"/>
      <c r="M358" s="17"/>
    </row>
    <row r="359" spans="1:13" x14ac:dyDescent="0.3">
      <c r="A359" s="15" t="s">
        <v>448</v>
      </c>
      <c r="B359" s="16" t="s">
        <v>23</v>
      </c>
      <c r="C359" s="16" t="s">
        <v>4</v>
      </c>
      <c r="D359" s="20" t="s">
        <v>449</v>
      </c>
      <c r="E359" s="17"/>
      <c r="F359" s="17"/>
      <c r="G359" s="17"/>
      <c r="H359" s="17"/>
      <c r="I359" s="17"/>
      <c r="J359" s="17"/>
      <c r="K359" s="18">
        <v>1</v>
      </c>
      <c r="L359" s="18">
        <v>0</v>
      </c>
      <c r="M359" s="19">
        <f>ROUND(K359*L359,2)</f>
        <v>0</v>
      </c>
    </row>
    <row r="360" spans="1:13" ht="81.599999999999994" x14ac:dyDescent="0.3">
      <c r="A360" s="17"/>
      <c r="B360" s="17"/>
      <c r="C360" s="17"/>
      <c r="D360" s="20" t="s">
        <v>450</v>
      </c>
      <c r="E360" s="17"/>
      <c r="F360" s="17"/>
      <c r="G360" s="17"/>
      <c r="H360" s="17"/>
      <c r="I360" s="17"/>
      <c r="J360" s="17"/>
      <c r="K360" s="17"/>
      <c r="L360" s="17"/>
      <c r="M360" s="17"/>
    </row>
    <row r="361" spans="1:13" x14ac:dyDescent="0.3">
      <c r="A361" s="15" t="s">
        <v>451</v>
      </c>
      <c r="B361" s="16" t="s">
        <v>23</v>
      </c>
      <c r="C361" s="16" t="s">
        <v>4</v>
      </c>
      <c r="D361" s="20" t="s">
        <v>452</v>
      </c>
      <c r="E361" s="17"/>
      <c r="F361" s="17"/>
      <c r="G361" s="17"/>
      <c r="H361" s="17"/>
      <c r="I361" s="17"/>
      <c r="J361" s="17"/>
      <c r="K361" s="18">
        <v>2</v>
      </c>
      <c r="L361" s="18">
        <v>0</v>
      </c>
      <c r="M361" s="19">
        <f>ROUND(K361*L361,2)</f>
        <v>0</v>
      </c>
    </row>
    <row r="362" spans="1:13" ht="183.6" x14ac:dyDescent="0.3">
      <c r="A362" s="17"/>
      <c r="B362" s="17"/>
      <c r="C362" s="17"/>
      <c r="D362" s="20" t="s">
        <v>453</v>
      </c>
      <c r="E362" s="17"/>
      <c r="F362" s="17"/>
      <c r="G362" s="17"/>
      <c r="H362" s="17"/>
      <c r="I362" s="17"/>
      <c r="J362" s="17"/>
      <c r="K362" s="17"/>
      <c r="L362" s="17"/>
      <c r="M362" s="17"/>
    </row>
    <row r="363" spans="1:13" x14ac:dyDescent="0.3">
      <c r="A363" s="15" t="s">
        <v>454</v>
      </c>
      <c r="B363" s="16" t="s">
        <v>23</v>
      </c>
      <c r="C363" s="16" t="s">
        <v>273</v>
      </c>
      <c r="D363" s="20" t="s">
        <v>455</v>
      </c>
      <c r="E363" s="17"/>
      <c r="F363" s="17"/>
      <c r="G363" s="17"/>
      <c r="H363" s="17"/>
      <c r="I363" s="17"/>
      <c r="J363" s="17"/>
      <c r="K363" s="18">
        <v>6</v>
      </c>
      <c r="L363" s="18">
        <v>0</v>
      </c>
      <c r="M363" s="19">
        <f>ROUND(K363*L363,2)</f>
        <v>0</v>
      </c>
    </row>
    <row r="364" spans="1:13" ht="91.8" x14ac:dyDescent="0.3">
      <c r="A364" s="17"/>
      <c r="B364" s="17"/>
      <c r="C364" s="17"/>
      <c r="D364" s="20" t="s">
        <v>456</v>
      </c>
      <c r="E364" s="17"/>
      <c r="F364" s="17"/>
      <c r="G364" s="17"/>
      <c r="H364" s="17"/>
      <c r="I364" s="17"/>
      <c r="J364" s="17"/>
      <c r="K364" s="17"/>
      <c r="L364" s="17"/>
      <c r="M364" s="17"/>
    </row>
    <row r="365" spans="1:13" x14ac:dyDescent="0.3">
      <c r="A365" s="15" t="s">
        <v>457</v>
      </c>
      <c r="B365" s="16" t="s">
        <v>23</v>
      </c>
      <c r="C365" s="16" t="s">
        <v>273</v>
      </c>
      <c r="D365" s="20" t="s">
        <v>458</v>
      </c>
      <c r="E365" s="17"/>
      <c r="F365" s="17"/>
      <c r="G365" s="17"/>
      <c r="H365" s="17"/>
      <c r="I365" s="17"/>
      <c r="J365" s="17"/>
      <c r="K365" s="18">
        <v>19</v>
      </c>
      <c r="L365" s="18">
        <v>0</v>
      </c>
      <c r="M365" s="19">
        <f>ROUND(K365*L365,2)</f>
        <v>0</v>
      </c>
    </row>
    <row r="366" spans="1:13" ht="142.80000000000001" x14ac:dyDescent="0.3">
      <c r="A366" s="17"/>
      <c r="B366" s="17"/>
      <c r="C366" s="17"/>
      <c r="D366" s="20" t="s">
        <v>459</v>
      </c>
      <c r="E366" s="17"/>
      <c r="F366" s="17"/>
      <c r="G366" s="17"/>
      <c r="H366" s="17"/>
      <c r="I366" s="17"/>
      <c r="J366" s="17"/>
      <c r="K366" s="17"/>
      <c r="L366" s="17"/>
      <c r="M366" s="17"/>
    </row>
    <row r="367" spans="1:13" x14ac:dyDescent="0.3">
      <c r="A367" s="15" t="s">
        <v>460</v>
      </c>
      <c r="B367" s="16" t="s">
        <v>23</v>
      </c>
      <c r="C367" s="16" t="s">
        <v>273</v>
      </c>
      <c r="D367" s="20" t="s">
        <v>461</v>
      </c>
      <c r="E367" s="17"/>
      <c r="F367" s="17"/>
      <c r="G367" s="17"/>
      <c r="H367" s="17"/>
      <c r="I367" s="17"/>
      <c r="J367" s="17"/>
      <c r="K367" s="18">
        <v>5.5</v>
      </c>
      <c r="L367" s="18">
        <v>0</v>
      </c>
      <c r="M367" s="19">
        <f>ROUND(K367*L367,2)</f>
        <v>0</v>
      </c>
    </row>
    <row r="368" spans="1:13" ht="153" x14ac:dyDescent="0.3">
      <c r="A368" s="17"/>
      <c r="B368" s="17"/>
      <c r="C368" s="17"/>
      <c r="D368" s="20" t="s">
        <v>462</v>
      </c>
      <c r="E368" s="17"/>
      <c r="F368" s="17"/>
      <c r="G368" s="17"/>
      <c r="H368" s="17"/>
      <c r="I368" s="17"/>
      <c r="J368" s="17"/>
      <c r="K368" s="17"/>
      <c r="L368" s="17"/>
      <c r="M368" s="17"/>
    </row>
    <row r="369" spans="1:13" x14ac:dyDescent="0.3">
      <c r="A369" s="15" t="s">
        <v>463</v>
      </c>
      <c r="B369" s="16" t="s">
        <v>23</v>
      </c>
      <c r="C369" s="16" t="s">
        <v>273</v>
      </c>
      <c r="D369" s="20" t="s">
        <v>464</v>
      </c>
      <c r="E369" s="17"/>
      <c r="F369" s="17"/>
      <c r="G369" s="17"/>
      <c r="H369" s="17"/>
      <c r="I369" s="17"/>
      <c r="J369" s="17"/>
      <c r="K369" s="18">
        <v>6</v>
      </c>
      <c r="L369" s="18">
        <v>0</v>
      </c>
      <c r="M369" s="19">
        <f>ROUND(K369*L369,2)</f>
        <v>0</v>
      </c>
    </row>
    <row r="370" spans="1:13" ht="153" x14ac:dyDescent="0.3">
      <c r="A370" s="17"/>
      <c r="B370" s="17"/>
      <c r="C370" s="17"/>
      <c r="D370" s="20" t="s">
        <v>465</v>
      </c>
      <c r="E370" s="17"/>
      <c r="F370" s="17"/>
      <c r="G370" s="17"/>
      <c r="H370" s="17"/>
      <c r="I370" s="17"/>
      <c r="J370" s="17"/>
      <c r="K370" s="17"/>
      <c r="L370" s="17"/>
      <c r="M370" s="17"/>
    </row>
    <row r="371" spans="1:13" x14ac:dyDescent="0.3">
      <c r="A371" s="17"/>
      <c r="B371" s="17"/>
      <c r="C371" s="17"/>
      <c r="D371" s="34"/>
      <c r="E371" s="17"/>
      <c r="F371" s="17"/>
      <c r="G371" s="17"/>
      <c r="H371" s="17"/>
      <c r="I371" s="17"/>
      <c r="J371" s="22" t="s">
        <v>466</v>
      </c>
      <c r="K371" s="18">
        <v>1</v>
      </c>
      <c r="L371" s="23">
        <f>M349+M351+M353+M355+M357+M359+M361+M363+M365+M367+M369</f>
        <v>0</v>
      </c>
      <c r="M371" s="23">
        <f>ROUND(K371*L371,2)</f>
        <v>0</v>
      </c>
    </row>
    <row r="372" spans="1:13" ht="0.9" customHeight="1" x14ac:dyDescent="0.3">
      <c r="A372" s="24"/>
      <c r="B372" s="24"/>
      <c r="C372" s="24"/>
      <c r="D372" s="35"/>
      <c r="E372" s="24"/>
      <c r="F372" s="24"/>
      <c r="G372" s="24"/>
      <c r="H372" s="24"/>
      <c r="I372" s="24"/>
      <c r="J372" s="24"/>
      <c r="K372" s="24"/>
      <c r="L372" s="24"/>
      <c r="M372" s="24"/>
    </row>
    <row r="373" spans="1:13" x14ac:dyDescent="0.3">
      <c r="A373" s="12" t="s">
        <v>467</v>
      </c>
      <c r="B373" s="12" t="s">
        <v>16</v>
      </c>
      <c r="C373" s="12" t="s">
        <v>17</v>
      </c>
      <c r="D373" s="33" t="s">
        <v>468</v>
      </c>
      <c r="E373" s="13"/>
      <c r="F373" s="13"/>
      <c r="G373" s="13"/>
      <c r="H373" s="13"/>
      <c r="I373" s="13"/>
      <c r="J373" s="13"/>
      <c r="K373" s="14">
        <f>K398</f>
        <v>1</v>
      </c>
      <c r="L373" s="14">
        <f>L398</f>
        <v>0</v>
      </c>
      <c r="M373" s="14">
        <f>M398</f>
        <v>0</v>
      </c>
    </row>
    <row r="374" spans="1:13" ht="20.399999999999999" x14ac:dyDescent="0.3">
      <c r="A374" s="15" t="s">
        <v>469</v>
      </c>
      <c r="B374" s="16" t="s">
        <v>23</v>
      </c>
      <c r="C374" s="16" t="s">
        <v>56</v>
      </c>
      <c r="D374" s="20" t="s">
        <v>437</v>
      </c>
      <c r="E374" s="17"/>
      <c r="F374" s="17"/>
      <c r="G374" s="17"/>
      <c r="H374" s="17"/>
      <c r="I374" s="17"/>
      <c r="J374" s="17"/>
      <c r="K374" s="18">
        <v>31</v>
      </c>
      <c r="L374" s="18">
        <v>0</v>
      </c>
      <c r="M374" s="19">
        <f>ROUND(K374*L374,2)</f>
        <v>0</v>
      </c>
    </row>
    <row r="375" spans="1:13" ht="40.799999999999997" x14ac:dyDescent="0.3">
      <c r="A375" s="17"/>
      <c r="B375" s="17"/>
      <c r="C375" s="17"/>
      <c r="D375" s="20" t="s">
        <v>438</v>
      </c>
      <c r="E375" s="17"/>
      <c r="F375" s="17"/>
      <c r="G375" s="17"/>
      <c r="H375" s="17"/>
      <c r="I375" s="17"/>
      <c r="J375" s="17"/>
      <c r="K375" s="17"/>
      <c r="L375" s="17"/>
      <c r="M375" s="17"/>
    </row>
    <row r="376" spans="1:13" x14ac:dyDescent="0.3">
      <c r="A376" s="15" t="s">
        <v>470</v>
      </c>
      <c r="B376" s="16" t="s">
        <v>23</v>
      </c>
      <c r="C376" s="16" t="s">
        <v>56</v>
      </c>
      <c r="D376" s="20" t="s">
        <v>425</v>
      </c>
      <c r="E376" s="17"/>
      <c r="F376" s="17"/>
      <c r="G376" s="17"/>
      <c r="H376" s="17"/>
      <c r="I376" s="17"/>
      <c r="J376" s="17"/>
      <c r="K376" s="18">
        <v>17.850000000000001</v>
      </c>
      <c r="L376" s="18">
        <v>0</v>
      </c>
      <c r="M376" s="19">
        <f>ROUND(K376*L376,2)</f>
        <v>0</v>
      </c>
    </row>
    <row r="377" spans="1:13" ht="81.599999999999994" x14ac:dyDescent="0.3">
      <c r="A377" s="17"/>
      <c r="B377" s="17"/>
      <c r="C377" s="17"/>
      <c r="D377" s="20" t="s">
        <v>440</v>
      </c>
      <c r="E377" s="17"/>
      <c r="F377" s="17"/>
      <c r="G377" s="17"/>
      <c r="H377" s="17"/>
      <c r="I377" s="17"/>
      <c r="J377" s="17"/>
      <c r="K377" s="17"/>
      <c r="L377" s="17"/>
      <c r="M377" s="17"/>
    </row>
    <row r="378" spans="1:13" ht="20.399999999999999" x14ac:dyDescent="0.3">
      <c r="A378" s="15" t="s">
        <v>471</v>
      </c>
      <c r="B378" s="16" t="s">
        <v>23</v>
      </c>
      <c r="C378" s="16" t="s">
        <v>56</v>
      </c>
      <c r="D378" s="20" t="s">
        <v>428</v>
      </c>
      <c r="E378" s="17"/>
      <c r="F378" s="17"/>
      <c r="G378" s="17"/>
      <c r="H378" s="17"/>
      <c r="I378" s="17"/>
      <c r="J378" s="17"/>
      <c r="K378" s="18">
        <v>7.14</v>
      </c>
      <c r="L378" s="18">
        <v>0</v>
      </c>
      <c r="M378" s="19">
        <f>ROUND(K378*L378,2)</f>
        <v>0</v>
      </c>
    </row>
    <row r="379" spans="1:13" ht="40.799999999999997" x14ac:dyDescent="0.3">
      <c r="A379" s="17"/>
      <c r="B379" s="17"/>
      <c r="C379" s="17"/>
      <c r="D379" s="20" t="s">
        <v>429</v>
      </c>
      <c r="E379" s="17"/>
      <c r="F379" s="17"/>
      <c r="G379" s="17"/>
      <c r="H379" s="17"/>
      <c r="I379" s="17"/>
      <c r="J379" s="17"/>
      <c r="K379" s="17"/>
      <c r="L379" s="17"/>
      <c r="M379" s="17"/>
    </row>
    <row r="380" spans="1:13" x14ac:dyDescent="0.3">
      <c r="A380" s="15" t="s">
        <v>472</v>
      </c>
      <c r="B380" s="16" t="s">
        <v>23</v>
      </c>
      <c r="C380" s="16" t="s">
        <v>4</v>
      </c>
      <c r="D380" s="20" t="s">
        <v>443</v>
      </c>
      <c r="E380" s="17"/>
      <c r="F380" s="17"/>
      <c r="G380" s="17"/>
      <c r="H380" s="17"/>
      <c r="I380" s="17"/>
      <c r="J380" s="17"/>
      <c r="K380" s="18">
        <v>1</v>
      </c>
      <c r="L380" s="18">
        <v>0</v>
      </c>
      <c r="M380" s="19">
        <f>ROUND(K380*L380,2)</f>
        <v>0</v>
      </c>
    </row>
    <row r="381" spans="1:13" ht="71.400000000000006" x14ac:dyDescent="0.3">
      <c r="A381" s="17"/>
      <c r="B381" s="17"/>
      <c r="C381" s="17"/>
      <c r="D381" s="20" t="s">
        <v>444</v>
      </c>
      <c r="E381" s="17"/>
      <c r="F381" s="17"/>
      <c r="G381" s="17"/>
      <c r="H381" s="17"/>
      <c r="I381" s="17"/>
      <c r="J381" s="17"/>
      <c r="K381" s="17"/>
      <c r="L381" s="17"/>
      <c r="M381" s="17"/>
    </row>
    <row r="382" spans="1:13" x14ac:dyDescent="0.3">
      <c r="A382" s="15" t="s">
        <v>473</v>
      </c>
      <c r="B382" s="16" t="s">
        <v>23</v>
      </c>
      <c r="C382" s="16" t="s">
        <v>273</v>
      </c>
      <c r="D382" s="20" t="s">
        <v>474</v>
      </c>
      <c r="E382" s="17"/>
      <c r="F382" s="17"/>
      <c r="G382" s="17"/>
      <c r="H382" s="17"/>
      <c r="I382" s="17"/>
      <c r="J382" s="17"/>
      <c r="K382" s="18">
        <v>51</v>
      </c>
      <c r="L382" s="18">
        <v>0</v>
      </c>
      <c r="M382" s="19">
        <f>ROUND(K382*L382,2)</f>
        <v>0</v>
      </c>
    </row>
    <row r="383" spans="1:13" ht="51" x14ac:dyDescent="0.3">
      <c r="A383" s="17"/>
      <c r="B383" s="17"/>
      <c r="C383" s="17"/>
      <c r="D383" s="20" t="s">
        <v>475</v>
      </c>
      <c r="E383" s="17"/>
      <c r="F383" s="17"/>
      <c r="G383" s="17"/>
      <c r="H383" s="17"/>
      <c r="I383" s="17"/>
      <c r="J383" s="17"/>
      <c r="K383" s="17"/>
      <c r="L383" s="17"/>
      <c r="M383" s="17"/>
    </row>
    <row r="384" spans="1:13" x14ac:dyDescent="0.3">
      <c r="A384" s="27" t="s">
        <v>476</v>
      </c>
      <c r="B384" s="27" t="s">
        <v>16</v>
      </c>
      <c r="C384" s="27" t="s">
        <v>4</v>
      </c>
      <c r="D384" s="36" t="s">
        <v>477</v>
      </c>
      <c r="E384" s="28"/>
      <c r="F384" s="28"/>
      <c r="G384" s="28"/>
      <c r="H384" s="28"/>
      <c r="I384" s="28"/>
      <c r="J384" s="28"/>
      <c r="K384" s="29">
        <f>K396</f>
        <v>1</v>
      </c>
      <c r="L384" s="29">
        <f>L396</f>
        <v>0</v>
      </c>
      <c r="M384" s="29">
        <f>M396</f>
        <v>0</v>
      </c>
    </row>
    <row r="385" spans="1:13" ht="409.6" x14ac:dyDescent="0.3">
      <c r="A385" s="17"/>
      <c r="B385" s="17"/>
      <c r="C385" s="17"/>
      <c r="D385" s="20" t="s">
        <v>478</v>
      </c>
      <c r="E385" s="17"/>
      <c r="F385" s="17"/>
      <c r="G385" s="17"/>
      <c r="H385" s="17"/>
      <c r="I385" s="17"/>
      <c r="J385" s="17"/>
      <c r="K385" s="17"/>
      <c r="L385" s="17"/>
      <c r="M385" s="17"/>
    </row>
    <row r="386" spans="1:13" x14ac:dyDescent="0.3">
      <c r="A386" s="15" t="s">
        <v>479</v>
      </c>
      <c r="B386" s="16" t="s">
        <v>23</v>
      </c>
      <c r="C386" s="16" t="s">
        <v>4</v>
      </c>
      <c r="D386" s="20" t="s">
        <v>480</v>
      </c>
      <c r="E386" s="17"/>
      <c r="F386" s="17"/>
      <c r="G386" s="17"/>
      <c r="H386" s="17"/>
      <c r="I386" s="17"/>
      <c r="J386" s="17"/>
      <c r="K386" s="18">
        <v>1</v>
      </c>
      <c r="L386" s="18">
        <v>0</v>
      </c>
      <c r="M386" s="19">
        <f>ROUND(K386*L386,2)</f>
        <v>0</v>
      </c>
    </row>
    <row r="387" spans="1:13" ht="81.599999999999994" x14ac:dyDescent="0.3">
      <c r="A387" s="17"/>
      <c r="B387" s="17"/>
      <c r="C387" s="17"/>
      <c r="D387" s="20" t="s">
        <v>481</v>
      </c>
      <c r="E387" s="17"/>
      <c r="F387" s="17"/>
      <c r="G387" s="17"/>
      <c r="H387" s="17"/>
      <c r="I387" s="17"/>
      <c r="J387" s="17"/>
      <c r="K387" s="17"/>
      <c r="L387" s="17"/>
      <c r="M387" s="17"/>
    </row>
    <row r="388" spans="1:13" x14ac:dyDescent="0.3">
      <c r="A388" s="15" t="s">
        <v>482</v>
      </c>
      <c r="B388" s="16" t="s">
        <v>23</v>
      </c>
      <c r="C388" s="16" t="s">
        <v>4</v>
      </c>
      <c r="D388" s="20" t="s">
        <v>483</v>
      </c>
      <c r="E388" s="17"/>
      <c r="F388" s="17"/>
      <c r="G388" s="17"/>
      <c r="H388" s="17"/>
      <c r="I388" s="17"/>
      <c r="J388" s="17"/>
      <c r="K388" s="18">
        <v>2</v>
      </c>
      <c r="L388" s="18">
        <v>0</v>
      </c>
      <c r="M388" s="19">
        <f>ROUND(K388*L388,2)</f>
        <v>0</v>
      </c>
    </row>
    <row r="389" spans="1:13" ht="71.400000000000006" x14ac:dyDescent="0.3">
      <c r="A389" s="17"/>
      <c r="B389" s="17"/>
      <c r="C389" s="17"/>
      <c r="D389" s="20" t="s">
        <v>484</v>
      </c>
      <c r="E389" s="17"/>
      <c r="F389" s="17"/>
      <c r="G389" s="17"/>
      <c r="H389" s="17"/>
      <c r="I389" s="17"/>
      <c r="J389" s="17"/>
      <c r="K389" s="17"/>
      <c r="L389" s="17"/>
      <c r="M389" s="17"/>
    </row>
    <row r="390" spans="1:13" x14ac:dyDescent="0.3">
      <c r="A390" s="15" t="s">
        <v>485</v>
      </c>
      <c r="B390" s="16" t="s">
        <v>23</v>
      </c>
      <c r="C390" s="16" t="s">
        <v>4</v>
      </c>
      <c r="D390" s="20" t="s">
        <v>486</v>
      </c>
      <c r="E390" s="17"/>
      <c r="F390" s="17"/>
      <c r="G390" s="17"/>
      <c r="H390" s="17"/>
      <c r="I390" s="17"/>
      <c r="J390" s="17"/>
      <c r="K390" s="18">
        <v>1</v>
      </c>
      <c r="L390" s="18">
        <v>0</v>
      </c>
      <c r="M390" s="19">
        <f>ROUND(K390*L390,2)</f>
        <v>0</v>
      </c>
    </row>
    <row r="391" spans="1:13" ht="30.6" x14ac:dyDescent="0.3">
      <c r="A391" s="17"/>
      <c r="B391" s="17"/>
      <c r="C391" s="17"/>
      <c r="D391" s="20" t="s">
        <v>487</v>
      </c>
      <c r="E391" s="17"/>
      <c r="F391" s="17"/>
      <c r="G391" s="17"/>
      <c r="H391" s="17"/>
      <c r="I391" s="17"/>
      <c r="J391" s="17"/>
      <c r="K391" s="17"/>
      <c r="L391" s="17"/>
      <c r="M391" s="17"/>
    </row>
    <row r="392" spans="1:13" x14ac:dyDescent="0.3">
      <c r="A392" s="15" t="s">
        <v>488</v>
      </c>
      <c r="B392" s="16" t="s">
        <v>23</v>
      </c>
      <c r="C392" s="16" t="s">
        <v>4</v>
      </c>
      <c r="D392" s="20" t="s">
        <v>489</v>
      </c>
      <c r="E392" s="17"/>
      <c r="F392" s="17"/>
      <c r="G392" s="17"/>
      <c r="H392" s="17"/>
      <c r="I392" s="17"/>
      <c r="J392" s="17"/>
      <c r="K392" s="18">
        <v>1</v>
      </c>
      <c r="L392" s="18">
        <v>0</v>
      </c>
      <c r="M392" s="19">
        <f>ROUND(K392*L392,2)</f>
        <v>0</v>
      </c>
    </row>
    <row r="393" spans="1:13" ht="81.599999999999994" x14ac:dyDescent="0.3">
      <c r="A393" s="17"/>
      <c r="B393" s="17"/>
      <c r="C393" s="17"/>
      <c r="D393" s="20" t="s">
        <v>490</v>
      </c>
      <c r="E393" s="17"/>
      <c r="F393" s="17"/>
      <c r="G393" s="17"/>
      <c r="H393" s="17"/>
      <c r="I393" s="17"/>
      <c r="J393" s="17"/>
      <c r="K393" s="17"/>
      <c r="L393" s="17"/>
      <c r="M393" s="17"/>
    </row>
    <row r="394" spans="1:13" x14ac:dyDescent="0.3">
      <c r="A394" s="15" t="s">
        <v>491</v>
      </c>
      <c r="B394" s="16" t="s">
        <v>23</v>
      </c>
      <c r="C394" s="16" t="s">
        <v>4</v>
      </c>
      <c r="D394" s="20" t="s">
        <v>492</v>
      </c>
      <c r="E394" s="17"/>
      <c r="F394" s="17"/>
      <c r="G394" s="17"/>
      <c r="H394" s="17"/>
      <c r="I394" s="17"/>
      <c r="J394" s="17"/>
      <c r="K394" s="18">
        <v>1</v>
      </c>
      <c r="L394" s="18">
        <v>0</v>
      </c>
      <c r="M394" s="19">
        <f>ROUND(K394*L394,2)</f>
        <v>0</v>
      </c>
    </row>
    <row r="395" spans="1:13" ht="91.8" x14ac:dyDescent="0.3">
      <c r="A395" s="17"/>
      <c r="B395" s="17"/>
      <c r="C395" s="17"/>
      <c r="D395" s="20" t="s">
        <v>493</v>
      </c>
      <c r="E395" s="17"/>
      <c r="F395" s="17"/>
      <c r="G395" s="17"/>
      <c r="H395" s="17"/>
      <c r="I395" s="17"/>
      <c r="J395" s="17"/>
      <c r="K395" s="17"/>
      <c r="L395" s="17"/>
      <c r="M395" s="17"/>
    </row>
    <row r="396" spans="1:13" x14ac:dyDescent="0.3">
      <c r="A396" s="17"/>
      <c r="B396" s="17"/>
      <c r="C396" s="17"/>
      <c r="D396" s="34"/>
      <c r="E396" s="17"/>
      <c r="F396" s="17"/>
      <c r="G396" s="17"/>
      <c r="H396" s="17"/>
      <c r="I396" s="17"/>
      <c r="J396" s="22" t="s">
        <v>494</v>
      </c>
      <c r="K396" s="18">
        <v>1</v>
      </c>
      <c r="L396" s="23">
        <f>M386+M388+M390+M392+M394</f>
        <v>0</v>
      </c>
      <c r="M396" s="23">
        <f>ROUND(K396*L396,2)</f>
        <v>0</v>
      </c>
    </row>
    <row r="397" spans="1:13" ht="0.9" customHeight="1" x14ac:dyDescent="0.3">
      <c r="A397" s="24"/>
      <c r="B397" s="24"/>
      <c r="C397" s="24"/>
      <c r="D397" s="35"/>
      <c r="E397" s="24"/>
      <c r="F397" s="24"/>
      <c r="G397" s="24"/>
      <c r="H397" s="24"/>
      <c r="I397" s="24"/>
      <c r="J397" s="24"/>
      <c r="K397" s="24"/>
      <c r="L397" s="24"/>
      <c r="M397" s="24"/>
    </row>
    <row r="398" spans="1:13" x14ac:dyDescent="0.3">
      <c r="A398" s="17"/>
      <c r="B398" s="17"/>
      <c r="C398" s="17"/>
      <c r="D398" s="34"/>
      <c r="E398" s="17"/>
      <c r="F398" s="17"/>
      <c r="G398" s="17"/>
      <c r="H398" s="17"/>
      <c r="I398" s="17"/>
      <c r="J398" s="22" t="s">
        <v>495</v>
      </c>
      <c r="K398" s="18">
        <v>1</v>
      </c>
      <c r="L398" s="23">
        <f>M374+M376+M378+M380+M382+M384</f>
        <v>0</v>
      </c>
      <c r="M398" s="23">
        <f>ROUND(K398*L398,2)</f>
        <v>0</v>
      </c>
    </row>
    <row r="399" spans="1:13" ht="0.9" customHeight="1" x14ac:dyDescent="0.3">
      <c r="A399" s="24"/>
      <c r="B399" s="24"/>
      <c r="C399" s="24"/>
      <c r="D399" s="35"/>
      <c r="E399" s="24"/>
      <c r="F399" s="24"/>
      <c r="G399" s="24"/>
      <c r="H399" s="24"/>
      <c r="I399" s="24"/>
      <c r="J399" s="24"/>
      <c r="K399" s="24"/>
      <c r="L399" s="24"/>
      <c r="M399" s="24"/>
    </row>
    <row r="400" spans="1:13" x14ac:dyDescent="0.3">
      <c r="A400" s="17"/>
      <c r="B400" s="17"/>
      <c r="C400" s="17"/>
      <c r="D400" s="34"/>
      <c r="E400" s="17"/>
      <c r="F400" s="17"/>
      <c r="G400" s="17"/>
      <c r="H400" s="17"/>
      <c r="I400" s="17"/>
      <c r="J400" s="22" t="s">
        <v>496</v>
      </c>
      <c r="K400" s="18">
        <v>1</v>
      </c>
      <c r="L400" s="23">
        <f>M297+M348+M373</f>
        <v>0</v>
      </c>
      <c r="M400" s="23">
        <f>ROUND(K400*L400,2)</f>
        <v>0</v>
      </c>
    </row>
    <row r="401" spans="1:13" ht="0.9" customHeight="1" x14ac:dyDescent="0.3">
      <c r="A401" s="24"/>
      <c r="B401" s="24"/>
      <c r="C401" s="24"/>
      <c r="D401" s="35"/>
      <c r="E401" s="24"/>
      <c r="F401" s="24"/>
      <c r="G401" s="24"/>
      <c r="H401" s="24"/>
      <c r="I401" s="24"/>
      <c r="J401" s="24"/>
      <c r="K401" s="24"/>
      <c r="L401" s="24"/>
      <c r="M401" s="24"/>
    </row>
    <row r="402" spans="1:13" x14ac:dyDescent="0.3">
      <c r="A402" s="17"/>
      <c r="B402" s="17"/>
      <c r="C402" s="17"/>
      <c r="D402" s="34"/>
      <c r="E402" s="17"/>
      <c r="F402" s="17"/>
      <c r="G402" s="17"/>
      <c r="H402" s="17"/>
      <c r="I402" s="17"/>
      <c r="J402" s="22" t="s">
        <v>497</v>
      </c>
      <c r="K402" s="25">
        <v>1</v>
      </c>
      <c r="L402" s="23">
        <f>M229+M296</f>
        <v>0</v>
      </c>
      <c r="M402" s="23">
        <f>ROUND(K402*L402,2)</f>
        <v>0</v>
      </c>
    </row>
    <row r="403" spans="1:13" ht="0.9" customHeight="1" x14ac:dyDescent="0.3">
      <c r="A403" s="24"/>
      <c r="B403" s="24"/>
      <c r="C403" s="24"/>
      <c r="D403" s="35"/>
      <c r="E403" s="24"/>
      <c r="F403" s="24"/>
      <c r="G403" s="24"/>
      <c r="H403" s="24"/>
      <c r="I403" s="24"/>
      <c r="J403" s="24"/>
      <c r="K403" s="24"/>
      <c r="L403" s="24"/>
      <c r="M403" s="24"/>
    </row>
    <row r="404" spans="1:13" x14ac:dyDescent="0.3">
      <c r="A404" s="5" t="s">
        <v>498</v>
      </c>
      <c r="B404" s="5" t="s">
        <v>16</v>
      </c>
      <c r="C404" s="5" t="s">
        <v>17</v>
      </c>
      <c r="D404" s="31" t="s">
        <v>499</v>
      </c>
      <c r="E404" s="6"/>
      <c r="F404" s="6"/>
      <c r="G404" s="6"/>
      <c r="H404" s="6"/>
      <c r="I404" s="6"/>
      <c r="J404" s="6"/>
      <c r="K404" s="7">
        <f>K409</f>
        <v>1</v>
      </c>
      <c r="L404" s="8">
        <f>L409</f>
        <v>0</v>
      </c>
      <c r="M404" s="8">
        <f>M409</f>
        <v>0</v>
      </c>
    </row>
    <row r="405" spans="1:13" x14ac:dyDescent="0.3">
      <c r="A405" s="15" t="s">
        <v>500</v>
      </c>
      <c r="B405" s="16" t="s">
        <v>23</v>
      </c>
      <c r="C405" s="16" t="s">
        <v>36</v>
      </c>
      <c r="D405" s="20" t="s">
        <v>501</v>
      </c>
      <c r="E405" s="17"/>
      <c r="F405" s="17"/>
      <c r="G405" s="17"/>
      <c r="H405" s="17"/>
      <c r="I405" s="17"/>
      <c r="J405" s="17"/>
      <c r="K405" s="18">
        <v>1</v>
      </c>
      <c r="L405" s="18">
        <v>0</v>
      </c>
      <c r="M405" s="19">
        <f>ROUND(K405*L405,2)</f>
        <v>0</v>
      </c>
    </row>
    <row r="406" spans="1:13" ht="40.799999999999997" x14ac:dyDescent="0.3">
      <c r="A406" s="17"/>
      <c r="B406" s="17"/>
      <c r="C406" s="17"/>
      <c r="D406" s="20" t="s">
        <v>502</v>
      </c>
      <c r="E406" s="17"/>
      <c r="F406" s="17"/>
      <c r="G406" s="17"/>
      <c r="H406" s="17"/>
      <c r="I406" s="17"/>
      <c r="J406" s="17"/>
      <c r="K406" s="17"/>
      <c r="L406" s="17"/>
      <c r="M406" s="17"/>
    </row>
    <row r="407" spans="1:13" ht="20.399999999999999" x14ac:dyDescent="0.3">
      <c r="A407" s="15" t="s">
        <v>503</v>
      </c>
      <c r="B407" s="16" t="s">
        <v>23</v>
      </c>
      <c r="C407" s="16" t="s">
        <v>36</v>
      </c>
      <c r="D407" s="20" t="s">
        <v>504</v>
      </c>
      <c r="E407" s="17"/>
      <c r="F407" s="17"/>
      <c r="G407" s="17"/>
      <c r="H407" s="17"/>
      <c r="I407" s="17"/>
      <c r="J407" s="17"/>
      <c r="K407" s="18">
        <v>1</v>
      </c>
      <c r="L407" s="18">
        <v>0</v>
      </c>
      <c r="M407" s="19">
        <f>ROUND(K407*L407,2)</f>
        <v>0</v>
      </c>
    </row>
    <row r="408" spans="1:13" ht="20.399999999999999" x14ac:dyDescent="0.3">
      <c r="A408" s="17"/>
      <c r="B408" s="17"/>
      <c r="C408" s="17"/>
      <c r="D408" s="20" t="s">
        <v>505</v>
      </c>
      <c r="E408" s="17"/>
      <c r="F408" s="17"/>
      <c r="G408" s="17"/>
      <c r="H408" s="17"/>
      <c r="I408" s="17"/>
      <c r="J408" s="17"/>
      <c r="K408" s="17"/>
      <c r="L408" s="17"/>
      <c r="M408" s="17"/>
    </row>
    <row r="409" spans="1:13" x14ac:dyDescent="0.3">
      <c r="A409" s="17"/>
      <c r="B409" s="17"/>
      <c r="C409" s="17"/>
      <c r="D409" s="34"/>
      <c r="E409" s="17"/>
      <c r="F409" s="17"/>
      <c r="G409" s="17"/>
      <c r="H409" s="17"/>
      <c r="I409" s="17"/>
      <c r="J409" s="22" t="s">
        <v>506</v>
      </c>
      <c r="K409" s="25">
        <v>1</v>
      </c>
      <c r="L409" s="23">
        <f>M405+M407</f>
        <v>0</v>
      </c>
      <c r="M409" s="23">
        <f>ROUND(K409*L409,2)</f>
        <v>0</v>
      </c>
    </row>
    <row r="410" spans="1:13" ht="0.9" customHeight="1" x14ac:dyDescent="0.3">
      <c r="A410" s="24"/>
      <c r="B410" s="24"/>
      <c r="C410" s="24"/>
      <c r="D410" s="35"/>
      <c r="E410" s="24"/>
      <c r="F410" s="24"/>
      <c r="G410" s="24"/>
      <c r="H410" s="24"/>
      <c r="I410" s="24"/>
      <c r="J410" s="24"/>
      <c r="K410" s="24"/>
      <c r="L410" s="24"/>
      <c r="M410" s="24"/>
    </row>
    <row r="411" spans="1:13" x14ac:dyDescent="0.3">
      <c r="A411" s="5" t="s">
        <v>507</v>
      </c>
      <c r="B411" s="5" t="s">
        <v>16</v>
      </c>
      <c r="C411" s="5" t="s">
        <v>17</v>
      </c>
      <c r="D411" s="31" t="s">
        <v>508</v>
      </c>
      <c r="E411" s="6"/>
      <c r="F411" s="6"/>
      <c r="G411" s="6"/>
      <c r="H411" s="6"/>
      <c r="I411" s="6"/>
      <c r="J411" s="6"/>
      <c r="K411" s="7">
        <f>K414</f>
        <v>1</v>
      </c>
      <c r="L411" s="8">
        <f>L414</f>
        <v>0</v>
      </c>
      <c r="M411" s="8">
        <f>M414</f>
        <v>0</v>
      </c>
    </row>
    <row r="412" spans="1:13" x14ac:dyDescent="0.3">
      <c r="A412" s="15" t="s">
        <v>509</v>
      </c>
      <c r="B412" s="16" t="s">
        <v>23</v>
      </c>
      <c r="C412" s="16" t="s">
        <v>4</v>
      </c>
      <c r="D412" s="20" t="s">
        <v>510</v>
      </c>
      <c r="E412" s="17"/>
      <c r="F412" s="17"/>
      <c r="G412" s="17"/>
      <c r="H412" s="17"/>
      <c r="I412" s="17"/>
      <c r="J412" s="17"/>
      <c r="K412" s="18">
        <v>1</v>
      </c>
      <c r="L412" s="18">
        <v>0</v>
      </c>
      <c r="M412" s="19">
        <f>ROUND(K412*L412,2)</f>
        <v>0</v>
      </c>
    </row>
    <row r="413" spans="1:13" ht="20.399999999999999" x14ac:dyDescent="0.3">
      <c r="A413" s="17"/>
      <c r="B413" s="17"/>
      <c r="C413" s="17"/>
      <c r="D413" s="20" t="s">
        <v>511</v>
      </c>
      <c r="E413" s="17"/>
      <c r="F413" s="17"/>
      <c r="G413" s="17"/>
      <c r="H413" s="17"/>
      <c r="I413" s="17"/>
      <c r="J413" s="17"/>
      <c r="K413" s="17"/>
      <c r="L413" s="17"/>
      <c r="M413" s="17"/>
    </row>
    <row r="414" spans="1:13" x14ac:dyDescent="0.3">
      <c r="A414" s="17"/>
      <c r="B414" s="17"/>
      <c r="C414" s="17"/>
      <c r="D414" s="34"/>
      <c r="E414" s="17"/>
      <c r="F414" s="17"/>
      <c r="G414" s="17"/>
      <c r="H414" s="17"/>
      <c r="I414" s="17"/>
      <c r="J414" s="22" t="s">
        <v>512</v>
      </c>
      <c r="K414" s="25">
        <v>1</v>
      </c>
      <c r="L414" s="23">
        <f>M412</f>
        <v>0</v>
      </c>
      <c r="M414" s="23">
        <f>ROUND(K414*L414,2)</f>
        <v>0</v>
      </c>
    </row>
    <row r="415" spans="1:13" ht="0.9" customHeight="1" x14ac:dyDescent="0.3">
      <c r="A415" s="24"/>
      <c r="B415" s="24"/>
      <c r="C415" s="24"/>
      <c r="D415" s="35"/>
      <c r="E415" s="24"/>
      <c r="F415" s="24"/>
      <c r="G415" s="24"/>
      <c r="H415" s="24"/>
      <c r="I415" s="24"/>
      <c r="J415" s="24"/>
      <c r="K415" s="24"/>
      <c r="L415" s="24"/>
      <c r="M415" s="24"/>
    </row>
    <row r="416" spans="1:13" x14ac:dyDescent="0.3">
      <c r="A416" s="17"/>
      <c r="B416" s="17"/>
      <c r="C416" s="17"/>
      <c r="D416" s="34"/>
      <c r="E416" s="17"/>
      <c r="F416" s="17"/>
      <c r="G416" s="17"/>
      <c r="H416" s="17"/>
      <c r="I416" s="17"/>
      <c r="J416" s="22" t="s">
        <v>513</v>
      </c>
      <c r="K416" s="25">
        <v>1</v>
      </c>
      <c r="L416" s="23">
        <f>M4+M84+M192+M213+M228+M404+M411</f>
        <v>0</v>
      </c>
      <c r="M416" s="23">
        <f>ROUND(K416*L416,2)</f>
        <v>0</v>
      </c>
    </row>
    <row r="417" spans="1:13" ht="0.9" customHeight="1" x14ac:dyDescent="0.3">
      <c r="A417" s="24"/>
      <c r="B417" s="24"/>
      <c r="C417" s="24"/>
      <c r="D417" s="35"/>
      <c r="E417" s="24"/>
      <c r="F417" s="24"/>
      <c r="G417" s="24"/>
      <c r="H417" s="24"/>
      <c r="I417" s="24"/>
      <c r="J417" s="24"/>
      <c r="K417" s="24"/>
      <c r="L417" s="24"/>
      <c r="M417" s="24"/>
    </row>
  </sheetData>
  <dataValidations count="1">
    <dataValidation type="list" allowBlank="1" showInputMessage="1" showErrorMessage="1" sqref="B4:B417" xr:uid="{A63753F9-5951-445F-8D1D-AE3CA663C800}">
      <formula1>"Capítulo,Partida,Mano de obra,Maquinaria,Material,Otros,Tarea,"</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5" ma:contentTypeDescription="Crear nuevo documento." ma:contentTypeScope="" ma:versionID="eac105b7083fcfa1ba40dcab95034b97">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a4327b817a3855fc9d87ad8084b6b329"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cc523da-d425-4f99-a8e5-5c2e3b2a633d">
      <Terms xmlns="http://schemas.microsoft.com/office/infopath/2007/PartnerControls"/>
    </lcf76f155ced4ddcb4097134ff3c332f>
    <TaxCatchAll xmlns="fe2c56db-766c-4c36-b3e5-267db87031a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B8FD21-8A93-415F-B95C-AEC3F139D360}"/>
</file>

<file path=customXml/itemProps2.xml><?xml version="1.0" encoding="utf-8"?>
<ds:datastoreItem xmlns:ds="http://schemas.openxmlformats.org/officeDocument/2006/customXml" ds:itemID="{2EA20689-2F67-42C3-9C60-5E9681C064A7}">
  <ds:schemaRefs>
    <ds:schemaRef ds:uri="http://schemas.microsoft.com/office/2006/metadata/properties"/>
    <ds:schemaRef ds:uri="http://schemas.microsoft.com/office/infopath/2007/PartnerControls"/>
    <ds:schemaRef ds:uri="8528aa49-7189-4678-8b67-8f8d0f50d3b9"/>
  </ds:schemaRefs>
</ds:datastoreItem>
</file>

<file path=customXml/itemProps3.xml><?xml version="1.0" encoding="utf-8"?>
<ds:datastoreItem xmlns:ds="http://schemas.openxmlformats.org/officeDocument/2006/customXml" ds:itemID="{BFB9D991-67D2-45E7-A88B-BC66767FCD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jsardina</dc:creator>
  <cp:lastModifiedBy>Adrià Puerto Peris</cp:lastModifiedBy>
  <dcterms:created xsi:type="dcterms:W3CDTF">2022-05-19T13:38:09Z</dcterms:created>
  <dcterms:modified xsi:type="dcterms:W3CDTF">2022-05-23T07:02:10Z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0x0101007B6EC62102514F4D97C4B4C2EDDAB8DE</vt:lpwstr>
  </property>
</Properties>
</file>