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gruptersa.sharepoint.com/Juridic/AsJu2/TERSA/AA EXPEDIENTS EN ESTUDI/COMITÉ/COMITÈ NOVEMBRE/11.11/CTTE1069 Servei renting roba personal CTRM/DOCUMENTACIÓ/"/>
    </mc:Choice>
  </mc:AlternateContent>
  <xr:revisionPtr revIDLastSave="365" documentId="8_{473B27F5-AB79-401D-A706-E656F3B332CF}" xr6:coauthVersionLast="47" xr6:coauthVersionMax="47" xr10:uidLastSave="{8FC9AD9E-B17B-4420-AC66-55BF4BAD3E50}"/>
  <bookViews>
    <workbookView xWindow="-120" yWindow="-120" windowWidth="29040" windowHeight="15840" xr2:uid="{00000000-000D-0000-FFFF-FFFF00000000}"/>
  </bookViews>
  <sheets>
    <sheet name="RESUMEN" sheetId="15" r:id="rId1"/>
    <sheet name="FIJO" sheetId="4" r:id="rId2"/>
    <sheet name="EVENTUAL" sheetId="13" r:id="rId3"/>
    <sheet name="Hoja2" sheetId="12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4" l="1"/>
  <c r="I32" i="13"/>
  <c r="H13" i="13" l="1"/>
  <c r="I13" i="13" s="1"/>
  <c r="H14" i="13"/>
  <c r="I14" i="13" s="1"/>
  <c r="H15" i="13"/>
  <c r="I15" i="13" s="1"/>
  <c r="H16" i="13"/>
  <c r="I16" i="13" s="1"/>
  <c r="H17" i="13"/>
  <c r="I17" i="13" s="1"/>
  <c r="H24" i="13"/>
  <c r="H25" i="13"/>
  <c r="H23" i="13"/>
  <c r="H18" i="13"/>
  <c r="H19" i="13"/>
  <c r="H20" i="13"/>
  <c r="H12" i="13"/>
  <c r="H8" i="13"/>
  <c r="H9" i="13"/>
  <c r="H7" i="13"/>
  <c r="I18" i="13" l="1"/>
  <c r="I19" i="13"/>
  <c r="I20" i="13"/>
  <c r="I12" i="13"/>
  <c r="I8" i="13"/>
  <c r="I9" i="13"/>
  <c r="I7" i="13"/>
  <c r="I33" i="13"/>
  <c r="I31" i="13"/>
  <c r="F34" i="4"/>
  <c r="F37" i="4"/>
  <c r="F33" i="4"/>
  <c r="F35" i="4"/>
  <c r="F32" i="4"/>
  <c r="F26" i="4"/>
  <c r="F25" i="4"/>
  <c r="F24" i="4"/>
  <c r="F22" i="4"/>
  <c r="F21" i="4"/>
  <c r="F20" i="4"/>
  <c r="F16" i="4"/>
  <c r="F15" i="4"/>
  <c r="F14" i="4"/>
  <c r="F13" i="4"/>
  <c r="F12" i="4"/>
  <c r="F11" i="4"/>
  <c r="F10" i="4"/>
  <c r="F9" i="4"/>
  <c r="F31" i="4"/>
  <c r="F36" i="4"/>
  <c r="F30" i="4"/>
  <c r="F27" i="4"/>
  <c r="F19" i="4"/>
  <c r="F28" i="4" l="1"/>
  <c r="I10" i="13"/>
  <c r="I21" i="13"/>
  <c r="F38" i="4"/>
  <c r="F17" i="4"/>
  <c r="I35" i="13"/>
  <c r="F40" i="4" l="1"/>
  <c r="F42" i="4" s="1"/>
  <c r="E7" i="15" s="1"/>
  <c r="I28" i="13"/>
  <c r="I37" i="13" s="1"/>
  <c r="E11" i="15" s="1"/>
  <c r="E15" i="15" l="1"/>
</calcChain>
</file>

<file path=xl/sharedStrings.xml><?xml version="1.0" encoding="utf-8"?>
<sst xmlns="http://schemas.openxmlformats.org/spreadsheetml/2006/main" count="115" uniqueCount="63">
  <si>
    <t>SUBTOTAL</t>
  </si>
  <si>
    <t>SERVICIO DE RENTING DE ROPA LABORAL</t>
  </si>
  <si>
    <t>Personal de producción de la planta de ENVASES</t>
  </si>
  <si>
    <t>€ mes/trabajador</t>
  </si>
  <si>
    <t>Nº trabajadores</t>
  </si>
  <si>
    <t xml:space="preserve">Pantalón </t>
  </si>
  <si>
    <t>Polar</t>
  </si>
  <si>
    <t>Parka</t>
  </si>
  <si>
    <t>Polo manga larga</t>
  </si>
  <si>
    <t>Camiseta térmica</t>
  </si>
  <si>
    <t>Pantalón térmico</t>
  </si>
  <si>
    <t>Braga polar</t>
  </si>
  <si>
    <t>Gorra con visera</t>
  </si>
  <si>
    <t>Personal de producción de la planta de VOLUMINOSOS (HV)</t>
  </si>
  <si>
    <t>Cazadora</t>
  </si>
  <si>
    <t>Camisa</t>
  </si>
  <si>
    <t>Pantalón</t>
  </si>
  <si>
    <t>Personal de MANTENIMIENTO</t>
  </si>
  <si>
    <t>Duración del contrato (meses)</t>
  </si>
  <si>
    <t>Concepto</t>
  </si>
  <si>
    <t>TOTAL (€)/MES</t>
  </si>
  <si>
    <t>SUBTOTAL PRESUPUESTO PERSONAL FIJO MENSUAL RENTING ROPA LABORAL</t>
  </si>
  <si>
    <t>BOLSA ECONÓMICA DESTINADA A ALTAS/BAJAS E INCIDENCIAS NO PREVISTAS</t>
  </si>
  <si>
    <t>Subtotal de trabajadores</t>
  </si>
  <si>
    <t xml:space="preserve">Personal EVENTUAL de producción de la planta de VOLUMINOSOS (HV) </t>
  </si>
  <si>
    <t xml:space="preserve">Personal EVENTUAL VERANO de producción de la planta de ENVASES </t>
  </si>
  <si>
    <t>Personal EVENTUAL de MANTENIMIENTO</t>
  </si>
  <si>
    <t>Personal fijo</t>
  </si>
  <si>
    <t>Personal eventual</t>
  </si>
  <si>
    <t>Precio (€)/ prenda</t>
  </si>
  <si>
    <t>Nº de unidades</t>
  </si>
  <si>
    <t>TOTAL (€)</t>
  </si>
  <si>
    <t>SUBTOTAL COMPRA ROPA PARA PERSONAL EVENTUAL</t>
  </si>
  <si>
    <t>Servicio lavado personal producción ENVASES</t>
  </si>
  <si>
    <t>Servicio lavado personal producción VOLUMINOSOS (HV)</t>
  </si>
  <si>
    <t>Precio (€)/ mes</t>
  </si>
  <si>
    <t>SUBTOTAL SERVICIO DE LIMPIEZA</t>
  </si>
  <si>
    <t>SUBTOTAL PRESUPUESTO PERSONAL EVENTUAL ROPA LABORAL</t>
  </si>
  <si>
    <t>Nº de meses previstos</t>
  </si>
  <si>
    <t>Subtotal de trabajadores fijos</t>
  </si>
  <si>
    <t>Meses previstos</t>
  </si>
  <si>
    <t>Subtotal de trabajadores eventuales previstos</t>
  </si>
  <si>
    <t>Campos a rellenar por parte del licitador</t>
  </si>
  <si>
    <t>Precio objeto de valoración según apartado XII) del informe de necesidad</t>
  </si>
  <si>
    <t xml:space="preserve">*Nº de altas corresponde a nuevos trabajadores estimados que se incorparán durante el período contractual </t>
  </si>
  <si>
    <t>Nº Altas*</t>
  </si>
  <si>
    <t>SUBTOTAL PERSONAL EVENTUAL**</t>
  </si>
  <si>
    <t>49+32+10</t>
  </si>
  <si>
    <t>15+27+0</t>
  </si>
  <si>
    <t>24+9+0</t>
  </si>
  <si>
    <t>Polo manga larga INVIERNO</t>
  </si>
  <si>
    <t>Polo manga larga VERANO</t>
  </si>
  <si>
    <t>SUBTOTAL PRESUPUESTO PERSONAL FIJO RENTING ROPA LABORAL (36 MESES)</t>
  </si>
  <si>
    <t>Nº trabajadores/ año</t>
  </si>
  <si>
    <t>nº años</t>
  </si>
  <si>
    <t>Servicio lavado personal producción MANTENIMIENTO</t>
  </si>
  <si>
    <t>PRESUPUESTO BASE DE LICITACIÓN (36 MESES)</t>
  </si>
  <si>
    <t>Precio (€)/ prenda máximo</t>
  </si>
  <si>
    <t>Precio (€)/ mes máximo</t>
  </si>
  <si>
    <t>PRECIO TOTAL MÁXIMO (€)</t>
  </si>
  <si>
    <t>-</t>
  </si>
  <si>
    <t>€ mes/trabajador máximo</t>
  </si>
  <si>
    <t>PRECIO TOTAL MÁXIMO MES (€)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</si>
</sst>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0"/>
      <color rgb="FF000000"/>
      <name val="Verdana"/>
      <family val="2"/>
    </font>
    <font>
      <b/>
      <sz val="8"/>
      <name val="Verdana"/>
      <family val="2"/>
    </font>
    <font>
      <sz val="10"/>
      <color rgb="FF000000"/>
      <name val="Times New Roman"/>
      <family val="1"/>
    </font>
    <font>
      <sz val="8"/>
      <color rgb="FF000000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9"/>
      <name val="Verdana"/>
      <family val="2"/>
    </font>
    <font>
      <b/>
      <sz val="11"/>
      <name val="Verdana"/>
      <family val="2"/>
    </font>
    <font>
      <sz val="9"/>
      <name val="Verdana"/>
      <family val="2"/>
    </font>
    <font>
      <b/>
      <sz val="10"/>
      <color theme="1"/>
      <name val="Verdana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b/>
      <sz val="10"/>
      <color rgb="FF000000"/>
      <name val="Verdana"/>
      <family val="2"/>
    </font>
    <font>
      <b/>
      <sz val="8"/>
      <color rgb="FF00000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124">
    <xf numFmtId="0" fontId="0" fillId="0" borderId="0" xfId="0" applyAlignment="1">
      <alignment horizontal="left" vertical="top"/>
    </xf>
    <xf numFmtId="0" fontId="2" fillId="0" borderId="0" xfId="0" applyFont="1"/>
    <xf numFmtId="0" fontId="5" fillId="0" borderId="0" xfId="0" applyFont="1" applyAlignment="1">
      <alignment horizontal="left" vertical="top"/>
    </xf>
    <xf numFmtId="0" fontId="5" fillId="0" borderId="0" xfId="0" applyFont="1"/>
    <xf numFmtId="44" fontId="7" fillId="0" borderId="6" xfId="1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164" fontId="11" fillId="4" borderId="4" xfId="1" applyNumberFormat="1" applyFont="1" applyFill="1" applyBorder="1" applyAlignment="1">
      <alignment vertical="center"/>
    </xf>
    <xf numFmtId="0" fontId="10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0" fillId="2" borderId="4" xfId="0" applyFont="1" applyFill="1" applyBorder="1" applyAlignment="1">
      <alignment horizontal="right" vertical="center" wrapText="1"/>
    </xf>
    <xf numFmtId="0" fontId="11" fillId="0" borderId="8" xfId="0" applyFont="1" applyBorder="1" applyAlignment="1">
      <alignment horizontal="center" vertical="center"/>
    </xf>
    <xf numFmtId="164" fontId="11" fillId="0" borderId="8" xfId="1" applyNumberFormat="1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11" fillId="0" borderId="0" xfId="1" applyNumberFormat="1" applyFont="1" applyFill="1" applyBorder="1" applyAlignment="1">
      <alignment vertical="center"/>
    </xf>
    <xf numFmtId="44" fontId="0" fillId="0" borderId="0" xfId="0" applyNumberFormat="1" applyAlignment="1">
      <alignment horizontal="left" vertical="top"/>
    </xf>
    <xf numFmtId="164" fontId="11" fillId="5" borderId="4" xfId="1" applyNumberFormat="1" applyFont="1" applyFill="1" applyBorder="1" applyAlignment="1">
      <alignment vertical="center"/>
    </xf>
    <xf numFmtId="44" fontId="7" fillId="6" borderId="4" xfId="1" applyFont="1" applyFill="1" applyBorder="1" applyAlignment="1">
      <alignment horizontal="center" vertical="center"/>
    </xf>
    <xf numFmtId="44" fontId="6" fillId="5" borderId="4" xfId="1" applyFont="1" applyFill="1" applyBorder="1" applyAlignment="1">
      <alignment horizontal="center" vertical="center"/>
    </xf>
    <xf numFmtId="0" fontId="7" fillId="0" borderId="17" xfId="0" applyFont="1" applyBorder="1" applyAlignment="1">
      <alignment horizontal="left" vertical="center"/>
    </xf>
    <xf numFmtId="44" fontId="7" fillId="0" borderId="18" xfId="1" applyFont="1" applyBorder="1" applyAlignment="1">
      <alignment horizontal="center" vertical="center"/>
    </xf>
    <xf numFmtId="44" fontId="6" fillId="0" borderId="9" xfId="1" applyFont="1" applyBorder="1" applyAlignment="1">
      <alignment horizontal="center" vertical="center"/>
    </xf>
    <xf numFmtId="0" fontId="7" fillId="0" borderId="20" xfId="0" applyFont="1" applyBorder="1" applyAlignment="1">
      <alignment horizontal="left" vertical="center"/>
    </xf>
    <xf numFmtId="0" fontId="7" fillId="0" borderId="21" xfId="1" applyNumberFormat="1" applyFont="1" applyFill="1" applyBorder="1" applyAlignment="1">
      <alignment horizontal="center" vertical="center"/>
    </xf>
    <xf numFmtId="44" fontId="7" fillId="0" borderId="22" xfId="1" applyFont="1" applyBorder="1" applyAlignment="1">
      <alignment horizontal="center" vertical="center"/>
    </xf>
    <xf numFmtId="44" fontId="6" fillId="0" borderId="2" xfId="1" applyFont="1" applyBorder="1" applyAlignment="1">
      <alignment horizontal="center" vertical="center"/>
    </xf>
    <xf numFmtId="164" fontId="11" fillId="4" borderId="13" xfId="1" applyNumberFormat="1" applyFont="1" applyFill="1" applyBorder="1" applyAlignment="1">
      <alignment vertical="center"/>
    </xf>
    <xf numFmtId="0" fontId="7" fillId="0" borderId="21" xfId="1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44" fontId="1" fillId="0" borderId="0" xfId="0" applyNumberFormat="1" applyFont="1" applyAlignment="1">
      <alignment horizontal="left" vertical="top"/>
    </xf>
    <xf numFmtId="164" fontId="11" fillId="7" borderId="13" xfId="1" applyNumberFormat="1" applyFont="1" applyFill="1" applyBorder="1" applyAlignment="1">
      <alignment vertical="center"/>
    </xf>
    <xf numFmtId="164" fontId="11" fillId="7" borderId="4" xfId="1" applyNumberFormat="1" applyFont="1" applyFill="1" applyBorder="1" applyAlignment="1">
      <alignment vertical="center"/>
    </xf>
    <xf numFmtId="0" fontId="2" fillId="0" borderId="0" xfId="0" applyFont="1" applyAlignment="1">
      <alignment horizontal="left" vertical="top"/>
    </xf>
    <xf numFmtId="44" fontId="7" fillId="0" borderId="21" xfId="1" applyFont="1" applyFill="1" applyBorder="1" applyAlignment="1">
      <alignment horizontal="center" vertical="center"/>
    </xf>
    <xf numFmtId="44" fontId="7" fillId="0" borderId="10" xfId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left" vertical="center"/>
    </xf>
    <xf numFmtId="44" fontId="13" fillId="0" borderId="21" xfId="1" applyFont="1" applyFill="1" applyBorder="1" applyAlignment="1">
      <alignment horizontal="center" vertical="center"/>
    </xf>
    <xf numFmtId="0" fontId="13" fillId="0" borderId="21" xfId="1" applyNumberFormat="1" applyFont="1" applyBorder="1" applyAlignment="1">
      <alignment horizontal="center" vertical="center"/>
    </xf>
    <xf numFmtId="44" fontId="13" fillId="0" borderId="22" xfId="1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/>
    </xf>
    <xf numFmtId="44" fontId="13" fillId="0" borderId="7" xfId="1" applyFont="1" applyFill="1" applyBorder="1" applyAlignment="1">
      <alignment horizontal="center" vertical="center"/>
    </xf>
    <xf numFmtId="0" fontId="13" fillId="0" borderId="7" xfId="1" applyNumberFormat="1" applyFont="1" applyBorder="1" applyAlignment="1">
      <alignment horizontal="center" vertical="center"/>
    </xf>
    <xf numFmtId="44" fontId="13" fillId="0" borderId="6" xfId="1" applyFont="1" applyBorder="1" applyAlignment="1">
      <alignment horizontal="center" vertical="center"/>
    </xf>
    <xf numFmtId="0" fontId="11" fillId="0" borderId="12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44" fontId="11" fillId="0" borderId="9" xfId="1" applyFont="1" applyBorder="1" applyAlignment="1">
      <alignment horizontal="center" vertical="center"/>
    </xf>
    <xf numFmtId="0" fontId="13" fillId="0" borderId="7" xfId="3" applyNumberFormat="1" applyFont="1" applyBorder="1" applyAlignment="1">
      <alignment horizontal="center" vertical="center"/>
    </xf>
    <xf numFmtId="0" fontId="13" fillId="0" borderId="21" xfId="1" applyNumberFormat="1" applyFont="1" applyFill="1" applyBorder="1" applyAlignment="1">
      <alignment horizontal="center" vertical="center"/>
    </xf>
    <xf numFmtId="0" fontId="13" fillId="0" borderId="7" xfId="1" applyNumberFormat="1" applyFont="1" applyFill="1" applyBorder="1" applyAlignment="1">
      <alignment horizontal="center" vertical="center"/>
    </xf>
    <xf numFmtId="44" fontId="11" fillId="0" borderId="24" xfId="1" applyFont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 wrapText="1"/>
    </xf>
    <xf numFmtId="44" fontId="2" fillId="0" borderId="14" xfId="1" applyFont="1" applyBorder="1" applyAlignment="1">
      <alignment horizontal="left" vertical="top"/>
    </xf>
    <xf numFmtId="44" fontId="14" fillId="0" borderId="14" xfId="1" applyFont="1" applyBorder="1" applyAlignment="1">
      <alignment horizontal="right" vertical="center"/>
    </xf>
    <xf numFmtId="44" fontId="13" fillId="0" borderId="21" xfId="1" applyFont="1" applyFill="1" applyBorder="1" applyAlignment="1">
      <alignment horizontal="right"/>
    </xf>
    <xf numFmtId="44" fontId="13" fillId="0" borderId="7" xfId="1" applyFont="1" applyFill="1" applyBorder="1" applyAlignment="1">
      <alignment horizontal="right"/>
    </xf>
    <xf numFmtId="0" fontId="13" fillId="0" borderId="29" xfId="0" applyFont="1" applyBorder="1" applyAlignment="1">
      <alignment horizontal="left" vertical="center"/>
    </xf>
    <xf numFmtId="44" fontId="13" fillId="0" borderId="30" xfId="1" applyFont="1" applyFill="1" applyBorder="1" applyAlignment="1">
      <alignment horizontal="center" vertical="center"/>
    </xf>
    <xf numFmtId="0" fontId="13" fillId="0" borderId="30" xfId="1" applyNumberFormat="1" applyFont="1" applyBorder="1" applyAlignment="1">
      <alignment horizontal="center" vertical="center"/>
    </xf>
    <xf numFmtId="44" fontId="13" fillId="0" borderId="31" xfId="1" applyFont="1" applyBorder="1" applyAlignment="1">
      <alignment horizontal="center" vertical="center"/>
    </xf>
    <xf numFmtId="0" fontId="13" fillId="0" borderId="32" xfId="0" applyFont="1" applyBorder="1" applyAlignment="1">
      <alignment horizontal="left" vertical="center"/>
    </xf>
    <xf numFmtId="44" fontId="13" fillId="0" borderId="33" xfId="1" applyFont="1" applyFill="1" applyBorder="1" applyAlignment="1">
      <alignment horizontal="right" vertical="center"/>
    </xf>
    <xf numFmtId="0" fontId="13" fillId="0" borderId="33" xfId="1" applyNumberFormat="1" applyFont="1" applyBorder="1" applyAlignment="1">
      <alignment horizontal="center" vertical="center"/>
    </xf>
    <xf numFmtId="44" fontId="13" fillId="0" borderId="34" xfId="1" applyFont="1" applyBorder="1" applyAlignment="1">
      <alignment horizontal="center" vertical="center"/>
    </xf>
    <xf numFmtId="44" fontId="2" fillId="0" borderId="15" xfId="1" applyFont="1" applyBorder="1" applyAlignment="1">
      <alignment horizontal="left" vertical="top"/>
    </xf>
    <xf numFmtId="44" fontId="2" fillId="0" borderId="16" xfId="1" applyFont="1" applyBorder="1" applyAlignment="1">
      <alignment horizontal="left" vertical="top"/>
    </xf>
    <xf numFmtId="44" fontId="2" fillId="0" borderId="23" xfId="1" applyFont="1" applyBorder="1" applyAlignment="1">
      <alignment horizontal="left" vertical="top"/>
    </xf>
    <xf numFmtId="44" fontId="2" fillId="0" borderId="15" xfId="0" applyNumberFormat="1" applyFont="1" applyBorder="1" applyAlignment="1">
      <alignment horizontal="left" vertical="top"/>
    </xf>
    <xf numFmtId="0" fontId="2" fillId="0" borderId="16" xfId="0" applyFont="1" applyBorder="1" applyAlignment="1">
      <alignment horizontal="left" vertical="top"/>
    </xf>
    <xf numFmtId="44" fontId="14" fillId="0" borderId="16" xfId="1" applyFont="1" applyBorder="1" applyAlignment="1">
      <alignment horizontal="left" vertical="top"/>
    </xf>
    <xf numFmtId="44" fontId="14" fillId="0" borderId="14" xfId="1" applyFont="1" applyBorder="1" applyAlignment="1">
      <alignment horizontal="left" vertical="top"/>
    </xf>
    <xf numFmtId="44" fontId="6" fillId="6" borderId="21" xfId="1" applyFont="1" applyFill="1" applyBorder="1" applyAlignment="1">
      <alignment horizontal="center" vertical="center"/>
    </xf>
    <xf numFmtId="44" fontId="6" fillId="6" borderId="10" xfId="1" applyFont="1" applyFill="1" applyBorder="1" applyAlignment="1">
      <alignment horizontal="center" vertical="center"/>
    </xf>
    <xf numFmtId="44" fontId="5" fillId="0" borderId="23" xfId="1" applyFont="1" applyBorder="1" applyAlignment="1">
      <alignment horizontal="left" vertical="center"/>
    </xf>
    <xf numFmtId="44" fontId="5" fillId="0" borderId="15" xfId="1" applyFont="1" applyBorder="1" applyAlignment="1">
      <alignment horizontal="left" vertical="center"/>
    </xf>
    <xf numFmtId="44" fontId="5" fillId="0" borderId="19" xfId="1" applyFont="1" applyBorder="1" applyAlignment="1">
      <alignment horizontal="left" vertical="center"/>
    </xf>
    <xf numFmtId="44" fontId="15" fillId="0" borderId="4" xfId="1" applyFont="1" applyBorder="1" applyAlignment="1">
      <alignment horizontal="left" vertical="center"/>
    </xf>
    <xf numFmtId="44" fontId="15" fillId="0" borderId="19" xfId="1" applyFont="1" applyBorder="1" applyAlignment="1">
      <alignment horizontal="left" vertical="center"/>
    </xf>
    <xf numFmtId="44" fontId="11" fillId="6" borderId="21" xfId="1" applyFont="1" applyFill="1" applyBorder="1" applyAlignment="1">
      <alignment horizontal="center" vertical="center"/>
    </xf>
    <xf numFmtId="44" fontId="11" fillId="6" borderId="7" xfId="1" applyFont="1" applyFill="1" applyBorder="1" applyAlignment="1">
      <alignment horizontal="center" vertical="center"/>
    </xf>
    <xf numFmtId="44" fontId="11" fillId="6" borderId="30" xfId="1" applyFont="1" applyFill="1" applyBorder="1" applyAlignment="1">
      <alignment vertical="center"/>
    </xf>
    <xf numFmtId="44" fontId="11" fillId="6" borderId="7" xfId="1" applyFont="1" applyFill="1" applyBorder="1" applyAlignment="1">
      <alignment vertical="center"/>
    </xf>
    <xf numFmtId="0" fontId="5" fillId="0" borderId="4" xfId="0" applyFont="1" applyBorder="1" applyAlignment="1">
      <alignment horizontal="left" vertical="top"/>
    </xf>
    <xf numFmtId="0" fontId="11" fillId="4" borderId="1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14" fontId="12" fillId="3" borderId="1" xfId="0" applyNumberFormat="1" applyFont="1" applyFill="1" applyBorder="1" applyAlignment="1">
      <alignment horizontal="center" vertical="center"/>
    </xf>
    <xf numFmtId="14" fontId="12" fillId="3" borderId="3" xfId="0" applyNumberFormat="1" applyFont="1" applyFill="1" applyBorder="1" applyAlignment="1">
      <alignment horizontal="center" vertical="center"/>
    </xf>
    <xf numFmtId="14" fontId="12" fillId="3" borderId="2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center" vertical="center"/>
    </xf>
    <xf numFmtId="0" fontId="11" fillId="4" borderId="26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/>
    </xf>
    <xf numFmtId="0" fontId="12" fillId="4" borderId="4" xfId="0" applyFont="1" applyFill="1" applyBorder="1" applyAlignment="1">
      <alignment horizontal="center" vertical="center" wrapText="1"/>
    </xf>
    <xf numFmtId="14" fontId="12" fillId="3" borderId="25" xfId="0" applyNumberFormat="1" applyFont="1" applyFill="1" applyBorder="1" applyAlignment="1">
      <alignment horizontal="center" vertical="center"/>
    </xf>
    <xf numFmtId="14" fontId="12" fillId="3" borderId="26" xfId="0" applyNumberFormat="1" applyFont="1" applyFill="1" applyBorder="1" applyAlignment="1">
      <alignment horizontal="center" vertical="center"/>
    </xf>
    <xf numFmtId="0" fontId="11" fillId="4" borderId="25" xfId="0" applyFont="1" applyFill="1" applyBorder="1" applyAlignment="1">
      <alignment horizontal="left" vertical="center"/>
    </xf>
    <xf numFmtId="0" fontId="11" fillId="4" borderId="26" xfId="0" applyFont="1" applyFill="1" applyBorder="1" applyAlignment="1">
      <alignment horizontal="left" vertical="center"/>
    </xf>
    <xf numFmtId="0" fontId="11" fillId="4" borderId="27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left" vertical="center"/>
    </xf>
    <xf numFmtId="0" fontId="11" fillId="4" borderId="3" xfId="0" applyFont="1" applyFill="1" applyBorder="1" applyAlignment="1">
      <alignment horizontal="left" vertical="center"/>
    </xf>
    <xf numFmtId="0" fontId="11" fillId="4" borderId="2" xfId="0" applyFont="1" applyFill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5" fillId="0" borderId="4" xfId="0" applyFont="1" applyBorder="1" applyAlignment="1">
      <alignment vertical="top"/>
    </xf>
    <xf numFmtId="0" fontId="5" fillId="0" borderId="2" xfId="0" applyFont="1" applyBorder="1" applyAlignment="1">
      <alignment horizontal="left" vertical="top"/>
    </xf>
  </cellXfs>
  <cellStyles count="4">
    <cellStyle name="Moneda" xfId="1" builtinId="4"/>
    <cellStyle name="Moneda 2" xfId="3" xr:uid="{27710C97-1250-4DB2-8E40-D85B196FCE07}"/>
    <cellStyle name="Normal" xfId="0" builtinId="0"/>
    <cellStyle name="Normal 2" xfId="2" xr:uid="{4E936F54-6C1B-4AF9-8612-7855F0D41275}"/>
  </cellStyles>
  <dxfs count="0"/>
  <tableStyles count="0" defaultTableStyle="TableStyleMedium9" defaultPivotStyle="PivotStyleLight16"/>
  <colors>
    <mruColors>
      <color rgb="FFABFF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7F745-8888-4D88-9842-1844C88B01D6}">
  <sheetPr>
    <pageSetUpPr fitToPage="1"/>
  </sheetPr>
  <dimension ref="B1:F18"/>
  <sheetViews>
    <sheetView tabSelected="1" zoomScale="115" zoomScaleNormal="115" workbookViewId="0">
      <selection activeCell="E15" sqref="E15"/>
    </sheetView>
  </sheetViews>
  <sheetFormatPr baseColWidth="10" defaultColWidth="12" defaultRowHeight="10.5" x14ac:dyDescent="0.2"/>
  <cols>
    <col min="1" max="1" width="12" style="2"/>
    <col min="2" max="2" width="56" style="2" customWidth="1"/>
    <col min="3" max="3" width="22.33203125" style="2" customWidth="1"/>
    <col min="4" max="4" width="26" style="2" customWidth="1"/>
    <col min="5" max="5" width="22.33203125" style="2" customWidth="1"/>
    <col min="6" max="16384" width="12" style="2"/>
  </cols>
  <sheetData>
    <row r="1" spans="2:6" ht="11.25" thickBot="1" x14ac:dyDescent="0.25"/>
    <row r="2" spans="2:6" ht="11.25" hidden="1" thickBot="1" x14ac:dyDescent="0.25"/>
    <row r="3" spans="2:6" ht="26.25" customHeight="1" thickBot="1" x14ac:dyDescent="0.25">
      <c r="B3" s="95" t="s">
        <v>1</v>
      </c>
      <c r="C3" s="96"/>
      <c r="D3" s="96"/>
      <c r="E3" s="97"/>
    </row>
    <row r="4" spans="2:6" ht="15" customHeight="1" thickBot="1" x14ac:dyDescent="0.25">
      <c r="B4" s="92" t="s">
        <v>27</v>
      </c>
      <c r="C4" s="93"/>
      <c r="D4" s="93"/>
      <c r="E4" s="94"/>
    </row>
    <row r="5" spans="2:6" s="1" customFormat="1" ht="15" customHeight="1" thickBot="1" x14ac:dyDescent="0.25">
      <c r="B5" s="90" t="s">
        <v>18</v>
      </c>
      <c r="C5" s="91"/>
      <c r="D5" s="91"/>
      <c r="E5" s="7">
        <v>36</v>
      </c>
      <c r="F5" s="3"/>
    </row>
    <row r="6" spans="2:6" s="1" customFormat="1" ht="15.75" customHeight="1" thickBot="1" x14ac:dyDescent="0.25">
      <c r="B6" s="90" t="s">
        <v>39</v>
      </c>
      <c r="C6" s="91"/>
      <c r="D6" s="91"/>
      <c r="E6" s="10" t="s">
        <v>47</v>
      </c>
      <c r="F6" s="3"/>
    </row>
    <row r="7" spans="2:6" customFormat="1" ht="14.25" customHeight="1" thickBot="1" x14ac:dyDescent="0.25">
      <c r="B7" s="87" t="s">
        <v>21</v>
      </c>
      <c r="C7" s="88"/>
      <c r="D7" s="89"/>
      <c r="E7" s="6">
        <f>FIJO!F42</f>
        <v>0</v>
      </c>
    </row>
    <row r="8" spans="2:6" ht="15" customHeight="1" thickBot="1" x14ac:dyDescent="0.25">
      <c r="B8" s="92" t="s">
        <v>28</v>
      </c>
      <c r="C8" s="93"/>
      <c r="D8" s="93"/>
      <c r="E8" s="94"/>
    </row>
    <row r="9" spans="2:6" s="1" customFormat="1" ht="15" customHeight="1" thickBot="1" x14ac:dyDescent="0.25">
      <c r="B9" s="90" t="s">
        <v>40</v>
      </c>
      <c r="C9" s="91"/>
      <c r="D9" s="91"/>
      <c r="E9" s="10" t="s">
        <v>48</v>
      </c>
      <c r="F9" s="3"/>
    </row>
    <row r="10" spans="2:6" s="1" customFormat="1" ht="15.75" customHeight="1" thickBot="1" x14ac:dyDescent="0.25">
      <c r="B10" s="90" t="s">
        <v>41</v>
      </c>
      <c r="C10" s="91"/>
      <c r="D10" s="91"/>
      <c r="E10" s="10" t="s">
        <v>49</v>
      </c>
      <c r="F10" s="3"/>
    </row>
    <row r="11" spans="2:6" customFormat="1" ht="13.5" thickBot="1" x14ac:dyDescent="0.25">
      <c r="B11" s="87" t="s">
        <v>37</v>
      </c>
      <c r="C11" s="88"/>
      <c r="D11" s="89"/>
      <c r="E11" s="6">
        <f>EVENTUAL!I37</f>
        <v>0</v>
      </c>
    </row>
    <row r="12" spans="2:6" customFormat="1" ht="13.5" thickBot="1" x14ac:dyDescent="0.25">
      <c r="B12" s="11"/>
      <c r="C12" s="11"/>
      <c r="D12" s="11"/>
      <c r="E12" s="12"/>
    </row>
    <row r="13" spans="2:6" customFormat="1" ht="13.5" customHeight="1" thickBot="1" x14ac:dyDescent="0.25">
      <c r="B13" s="87" t="s">
        <v>22</v>
      </c>
      <c r="C13" s="88"/>
      <c r="D13" s="89"/>
      <c r="E13" s="6">
        <v>120000</v>
      </c>
    </row>
    <row r="14" spans="2:6" customFormat="1" ht="13.5" thickBot="1" x14ac:dyDescent="0.25">
      <c r="B14" s="11"/>
      <c r="C14" s="11"/>
      <c r="D14" s="11"/>
      <c r="E14" s="12"/>
    </row>
    <row r="15" spans="2:6" customFormat="1" ht="14.25" customHeight="1" thickBot="1" x14ac:dyDescent="0.25">
      <c r="B15" s="87" t="s">
        <v>56</v>
      </c>
      <c r="C15" s="88"/>
      <c r="D15" s="89"/>
      <c r="E15" s="16">
        <f>E11+E7+E13</f>
        <v>120000</v>
      </c>
      <c r="F15" s="36"/>
    </row>
    <row r="16" spans="2:6" customFormat="1" ht="13.5" customHeight="1" thickBot="1" x14ac:dyDescent="0.25">
      <c r="B16" s="29"/>
      <c r="C16" s="29"/>
      <c r="D16" s="29"/>
      <c r="E16" s="28"/>
    </row>
    <row r="17" spans="2:5" ht="11.25" thickBot="1" x14ac:dyDescent="0.25">
      <c r="B17" s="18"/>
      <c r="C17" s="122" t="s">
        <v>43</v>
      </c>
      <c r="D17" s="122"/>
      <c r="E17" s="123"/>
    </row>
    <row r="18" spans="2:5" customFormat="1" ht="12.75" x14ac:dyDescent="0.2">
      <c r="B18" s="9"/>
      <c r="C18" s="9"/>
      <c r="D18" s="9"/>
      <c r="E18" s="30"/>
    </row>
  </sheetData>
  <mergeCells count="11">
    <mergeCell ref="B8:E8"/>
    <mergeCell ref="B7:D7"/>
    <mergeCell ref="B3:E3"/>
    <mergeCell ref="B4:E4"/>
    <mergeCell ref="B5:D5"/>
    <mergeCell ref="B6:D6"/>
    <mergeCell ref="B15:D15"/>
    <mergeCell ref="B13:D13"/>
    <mergeCell ref="B11:D11"/>
    <mergeCell ref="B9:D9"/>
    <mergeCell ref="B10:D10"/>
  </mergeCells>
  <pageMargins left="0.7" right="0.7" top="0.75" bottom="0.75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5"/>
  <sheetViews>
    <sheetView topLeftCell="A13" zoomScale="115" zoomScaleNormal="115" workbookViewId="0">
      <selection activeCell="G43" sqref="G43"/>
    </sheetView>
  </sheetViews>
  <sheetFormatPr baseColWidth="10" defaultColWidth="12" defaultRowHeight="10.5" x14ac:dyDescent="0.2"/>
  <cols>
    <col min="1" max="1" width="12" style="2"/>
    <col min="2" max="2" width="56" style="2" customWidth="1"/>
    <col min="3" max="4" width="22.33203125" style="2" customWidth="1"/>
    <col min="5" max="5" width="26" style="2" customWidth="1"/>
    <col min="6" max="6" width="22.33203125" style="2" customWidth="1"/>
    <col min="7" max="7" width="17.83203125" style="2" customWidth="1"/>
    <col min="8" max="16384" width="12" style="2"/>
  </cols>
  <sheetData>
    <row r="1" spans="2:7" ht="11.25" thickBot="1" x14ac:dyDescent="0.25"/>
    <row r="2" spans="2:7" ht="11.25" hidden="1" thickBot="1" x14ac:dyDescent="0.25"/>
    <row r="3" spans="2:7" ht="26.25" customHeight="1" thickBot="1" x14ac:dyDescent="0.25">
      <c r="B3" s="98" t="s">
        <v>1</v>
      </c>
      <c r="C3" s="98"/>
      <c r="D3" s="98"/>
      <c r="E3" s="98"/>
      <c r="F3" s="98"/>
      <c r="G3" s="98"/>
    </row>
    <row r="4" spans="2:7" ht="15" customHeight="1" thickBot="1" x14ac:dyDescent="0.25">
      <c r="B4" s="98" t="s">
        <v>27</v>
      </c>
      <c r="C4" s="98"/>
      <c r="D4" s="98"/>
      <c r="E4" s="98"/>
      <c r="F4" s="98"/>
      <c r="G4" s="98"/>
    </row>
    <row r="5" spans="2:7" s="1" customFormat="1" ht="15" customHeight="1" thickBot="1" x14ac:dyDescent="0.25">
      <c r="B5" s="100" t="s">
        <v>18</v>
      </c>
      <c r="C5" s="100"/>
      <c r="D5" s="100"/>
      <c r="E5" s="100"/>
      <c r="F5" s="99">
        <v>36</v>
      </c>
      <c r="G5" s="99"/>
    </row>
    <row r="6" spans="2:7" s="1" customFormat="1" ht="15.75" customHeight="1" thickBot="1" x14ac:dyDescent="0.25">
      <c r="B6" s="100" t="s">
        <v>23</v>
      </c>
      <c r="C6" s="100"/>
      <c r="D6" s="100"/>
      <c r="E6" s="100"/>
      <c r="F6" s="99" t="s">
        <v>47</v>
      </c>
      <c r="G6" s="99"/>
    </row>
    <row r="7" spans="2:7" customFormat="1" ht="36" customHeight="1" thickBot="1" x14ac:dyDescent="0.25">
      <c r="B7" s="8" t="s">
        <v>19</v>
      </c>
      <c r="C7" s="8" t="s">
        <v>3</v>
      </c>
      <c r="D7" s="8" t="s">
        <v>61</v>
      </c>
      <c r="E7" s="8" t="s">
        <v>4</v>
      </c>
      <c r="F7" s="8" t="s">
        <v>20</v>
      </c>
      <c r="G7" s="8" t="s">
        <v>62</v>
      </c>
    </row>
    <row r="8" spans="2:7" customFormat="1" ht="13.5" thickBot="1" x14ac:dyDescent="0.25">
      <c r="B8" s="101" t="s">
        <v>2</v>
      </c>
      <c r="C8" s="102"/>
      <c r="D8" s="102"/>
      <c r="E8" s="102"/>
      <c r="F8" s="102"/>
      <c r="G8" s="103"/>
    </row>
    <row r="9" spans="2:7" customFormat="1" ht="12.75" x14ac:dyDescent="0.2">
      <c r="B9" s="22" t="s">
        <v>5</v>
      </c>
      <c r="C9" s="75"/>
      <c r="D9" s="37">
        <v>29.5</v>
      </c>
      <c r="E9" s="27">
        <v>49</v>
      </c>
      <c r="F9" s="24">
        <f t="shared" ref="F9:F16" si="0">E9*C9</f>
        <v>0</v>
      </c>
      <c r="G9" s="77">
        <v>1445.5</v>
      </c>
    </row>
    <row r="10" spans="2:7" customFormat="1" ht="12.75" x14ac:dyDescent="0.2">
      <c r="B10" s="5" t="s">
        <v>6</v>
      </c>
      <c r="C10" s="75"/>
      <c r="D10" s="37">
        <v>8.26</v>
      </c>
      <c r="E10" s="27">
        <v>49</v>
      </c>
      <c r="F10" s="4">
        <f t="shared" si="0"/>
        <v>0</v>
      </c>
      <c r="G10" s="78">
        <v>404.74</v>
      </c>
    </row>
    <row r="11" spans="2:7" customFormat="1" ht="12.75" x14ac:dyDescent="0.2">
      <c r="B11" s="5" t="s">
        <v>7</v>
      </c>
      <c r="C11" s="75"/>
      <c r="D11" s="37">
        <v>8.5</v>
      </c>
      <c r="E11" s="27">
        <v>49</v>
      </c>
      <c r="F11" s="4">
        <f t="shared" si="0"/>
        <v>0</v>
      </c>
      <c r="G11" s="78">
        <v>416.5</v>
      </c>
    </row>
    <row r="12" spans="2:7" customFormat="1" ht="12.75" x14ac:dyDescent="0.2">
      <c r="B12" s="5" t="s">
        <v>8</v>
      </c>
      <c r="C12" s="75"/>
      <c r="D12" s="37">
        <v>24.78</v>
      </c>
      <c r="E12" s="27">
        <v>49</v>
      </c>
      <c r="F12" s="4">
        <f t="shared" si="0"/>
        <v>0</v>
      </c>
      <c r="G12" s="78">
        <v>1214.22</v>
      </c>
    </row>
    <row r="13" spans="2:7" customFormat="1" ht="12.75" x14ac:dyDescent="0.2">
      <c r="B13" s="5" t="s">
        <v>9</v>
      </c>
      <c r="C13" s="75"/>
      <c r="D13" s="37">
        <v>10.62</v>
      </c>
      <c r="E13" s="27">
        <v>49</v>
      </c>
      <c r="F13" s="4">
        <f t="shared" si="0"/>
        <v>0</v>
      </c>
      <c r="G13" s="78">
        <v>520.38</v>
      </c>
    </row>
    <row r="14" spans="2:7" customFormat="1" ht="12.75" x14ac:dyDescent="0.2">
      <c r="B14" s="5" t="s">
        <v>10</v>
      </c>
      <c r="C14" s="75"/>
      <c r="D14" s="37">
        <v>10.62</v>
      </c>
      <c r="E14" s="27">
        <v>49</v>
      </c>
      <c r="F14" s="4">
        <f t="shared" si="0"/>
        <v>0</v>
      </c>
      <c r="G14" s="78">
        <v>520.38</v>
      </c>
    </row>
    <row r="15" spans="2:7" customFormat="1" ht="12.75" x14ac:dyDescent="0.2">
      <c r="B15" s="5" t="s">
        <v>11</v>
      </c>
      <c r="C15" s="75"/>
      <c r="D15" s="37">
        <v>2.36</v>
      </c>
      <c r="E15" s="27">
        <v>49</v>
      </c>
      <c r="F15" s="4">
        <f t="shared" si="0"/>
        <v>0</v>
      </c>
      <c r="G15" s="78">
        <v>115.64</v>
      </c>
    </row>
    <row r="16" spans="2:7" customFormat="1" ht="13.5" thickBot="1" x14ac:dyDescent="0.25">
      <c r="B16" s="19" t="s">
        <v>12</v>
      </c>
      <c r="C16" s="76"/>
      <c r="D16" s="38">
        <v>4.72</v>
      </c>
      <c r="E16" s="27">
        <v>49</v>
      </c>
      <c r="F16" s="20">
        <f t="shared" si="0"/>
        <v>0</v>
      </c>
      <c r="G16" s="79">
        <v>231.28</v>
      </c>
    </row>
    <row r="17" spans="2:7" customFormat="1" ht="13.5" thickBot="1" x14ac:dyDescent="0.25">
      <c r="B17" s="107" t="s">
        <v>0</v>
      </c>
      <c r="C17" s="108"/>
      <c r="D17" s="108"/>
      <c r="E17" s="108"/>
      <c r="F17" s="25">
        <f>SUM(F9:F16)</f>
        <v>0</v>
      </c>
      <c r="G17" s="80">
        <v>4868.6400000000003</v>
      </c>
    </row>
    <row r="18" spans="2:7" customFormat="1" ht="13.5" thickBot="1" x14ac:dyDescent="0.25">
      <c r="B18" s="101" t="s">
        <v>13</v>
      </c>
      <c r="C18" s="102"/>
      <c r="D18" s="102"/>
      <c r="E18" s="102"/>
      <c r="F18" s="102"/>
      <c r="G18" s="103"/>
    </row>
    <row r="19" spans="2:7" customFormat="1" ht="12.75" x14ac:dyDescent="0.2">
      <c r="B19" s="22" t="s">
        <v>5</v>
      </c>
      <c r="C19" s="75"/>
      <c r="D19" s="37">
        <v>30.68</v>
      </c>
      <c r="E19" s="27">
        <v>32</v>
      </c>
      <c r="F19" s="24">
        <f t="shared" ref="F19:F27" si="1">C19*E19</f>
        <v>0</v>
      </c>
      <c r="G19" s="77">
        <v>981.76</v>
      </c>
    </row>
    <row r="20" spans="2:7" customFormat="1" ht="12.75" x14ac:dyDescent="0.2">
      <c r="B20" s="5" t="s">
        <v>6</v>
      </c>
      <c r="C20" s="75"/>
      <c r="D20" s="37">
        <v>10.029999999999999</v>
      </c>
      <c r="E20" s="27">
        <v>32</v>
      </c>
      <c r="F20" s="4">
        <f t="shared" si="1"/>
        <v>0</v>
      </c>
      <c r="G20" s="78">
        <v>320.95999999999998</v>
      </c>
    </row>
    <row r="21" spans="2:7" customFormat="1" ht="12.75" x14ac:dyDescent="0.2">
      <c r="B21" s="5" t="s">
        <v>7</v>
      </c>
      <c r="C21" s="75"/>
      <c r="D21" s="37">
        <v>11.8</v>
      </c>
      <c r="E21" s="27">
        <v>32</v>
      </c>
      <c r="F21" s="4">
        <f t="shared" si="1"/>
        <v>0</v>
      </c>
      <c r="G21" s="78">
        <v>377.6</v>
      </c>
    </row>
    <row r="22" spans="2:7" customFormat="1" ht="12.75" x14ac:dyDescent="0.2">
      <c r="B22" s="5" t="s">
        <v>50</v>
      </c>
      <c r="C22" s="75"/>
      <c r="D22" s="37">
        <v>29.5</v>
      </c>
      <c r="E22" s="27">
        <v>32</v>
      </c>
      <c r="F22" s="4">
        <f t="shared" si="1"/>
        <v>0</v>
      </c>
      <c r="G22" s="78">
        <v>944</v>
      </c>
    </row>
    <row r="23" spans="2:7" customFormat="1" ht="12.75" x14ac:dyDescent="0.2">
      <c r="B23" s="5" t="s">
        <v>51</v>
      </c>
      <c r="C23" s="75"/>
      <c r="D23" s="37">
        <v>17.7</v>
      </c>
      <c r="E23" s="27">
        <v>32</v>
      </c>
      <c r="F23" s="4">
        <f t="shared" si="1"/>
        <v>0</v>
      </c>
      <c r="G23" s="78">
        <v>566.4</v>
      </c>
    </row>
    <row r="24" spans="2:7" customFormat="1" ht="12.75" x14ac:dyDescent="0.2">
      <c r="B24" s="5" t="s">
        <v>9</v>
      </c>
      <c r="C24" s="75"/>
      <c r="D24" s="37">
        <v>17.7</v>
      </c>
      <c r="E24" s="27">
        <v>32</v>
      </c>
      <c r="F24" s="4">
        <f t="shared" si="1"/>
        <v>0</v>
      </c>
      <c r="G24" s="78">
        <v>339.84</v>
      </c>
    </row>
    <row r="25" spans="2:7" customFormat="1" ht="12.75" x14ac:dyDescent="0.2">
      <c r="B25" s="5" t="s">
        <v>10</v>
      </c>
      <c r="C25" s="75"/>
      <c r="D25" s="37">
        <v>10.62</v>
      </c>
      <c r="E25" s="27">
        <v>32</v>
      </c>
      <c r="F25" s="4">
        <f t="shared" si="1"/>
        <v>0</v>
      </c>
      <c r="G25" s="78">
        <v>339.84</v>
      </c>
    </row>
    <row r="26" spans="2:7" customFormat="1" ht="12.75" x14ac:dyDescent="0.2">
      <c r="B26" s="5" t="s">
        <v>11</v>
      </c>
      <c r="C26" s="75"/>
      <c r="D26" s="37">
        <v>2.36</v>
      </c>
      <c r="E26" s="27">
        <v>32</v>
      </c>
      <c r="F26" s="4">
        <f t="shared" si="1"/>
        <v>0</v>
      </c>
      <c r="G26" s="78">
        <v>75.52</v>
      </c>
    </row>
    <row r="27" spans="2:7" customFormat="1" ht="12.75" x14ac:dyDescent="0.2">
      <c r="B27" s="5" t="s">
        <v>12</v>
      </c>
      <c r="C27" s="75"/>
      <c r="D27" s="37">
        <v>5.9</v>
      </c>
      <c r="E27" s="27">
        <v>32</v>
      </c>
      <c r="F27" s="4">
        <f t="shared" si="1"/>
        <v>0</v>
      </c>
      <c r="G27" s="78">
        <v>188.8</v>
      </c>
    </row>
    <row r="28" spans="2:7" customFormat="1" ht="13.5" thickBot="1" x14ac:dyDescent="0.25">
      <c r="B28" s="109" t="s">
        <v>0</v>
      </c>
      <c r="C28" s="110"/>
      <c r="D28" s="110"/>
      <c r="E28" s="110"/>
      <c r="F28" s="21">
        <f>SUM(F19:F27)</f>
        <v>0</v>
      </c>
      <c r="G28" s="81">
        <v>3794.88</v>
      </c>
    </row>
    <row r="29" spans="2:7" customFormat="1" ht="13.5" thickBot="1" x14ac:dyDescent="0.25">
      <c r="B29" s="101" t="s">
        <v>17</v>
      </c>
      <c r="C29" s="102"/>
      <c r="D29" s="102"/>
      <c r="E29" s="102"/>
      <c r="F29" s="102"/>
      <c r="G29" s="103"/>
    </row>
    <row r="30" spans="2:7" customFormat="1" ht="12.75" x14ac:dyDescent="0.2">
      <c r="B30" s="22" t="s">
        <v>14</v>
      </c>
      <c r="C30" s="75"/>
      <c r="D30" s="37">
        <v>25.96</v>
      </c>
      <c r="E30" s="23">
        <v>10</v>
      </c>
      <c r="F30" s="24">
        <f t="shared" ref="F30:F37" si="2">C30*E30</f>
        <v>0</v>
      </c>
      <c r="G30" s="77">
        <v>259.60000000000002</v>
      </c>
    </row>
    <row r="31" spans="2:7" customFormat="1" ht="12.75" x14ac:dyDescent="0.2">
      <c r="B31" s="5" t="s">
        <v>15</v>
      </c>
      <c r="C31" s="75"/>
      <c r="D31" s="37">
        <v>38.94</v>
      </c>
      <c r="E31" s="23">
        <v>10</v>
      </c>
      <c r="F31" s="4">
        <f t="shared" si="2"/>
        <v>0</v>
      </c>
      <c r="G31" s="78">
        <v>389.4</v>
      </c>
    </row>
    <row r="32" spans="2:7" customFormat="1" ht="12.75" x14ac:dyDescent="0.2">
      <c r="B32" s="5" t="s">
        <v>16</v>
      </c>
      <c r="C32" s="75"/>
      <c r="D32" s="37">
        <v>38.94</v>
      </c>
      <c r="E32" s="23">
        <v>10</v>
      </c>
      <c r="F32" s="4">
        <f t="shared" si="2"/>
        <v>0</v>
      </c>
      <c r="G32" s="78">
        <v>389.4</v>
      </c>
    </row>
    <row r="33" spans="1:8" customFormat="1" ht="12.75" x14ac:dyDescent="0.2">
      <c r="B33" s="5" t="s">
        <v>7</v>
      </c>
      <c r="C33" s="75"/>
      <c r="D33" s="37">
        <v>11.8</v>
      </c>
      <c r="E33" s="23">
        <v>10</v>
      </c>
      <c r="F33" s="4">
        <f t="shared" si="2"/>
        <v>0</v>
      </c>
      <c r="G33" s="78">
        <v>118</v>
      </c>
    </row>
    <row r="34" spans="1:8" customFormat="1" ht="12.75" x14ac:dyDescent="0.2">
      <c r="B34" s="5" t="s">
        <v>6</v>
      </c>
      <c r="C34" s="75"/>
      <c r="D34" s="37">
        <v>14.16</v>
      </c>
      <c r="E34" s="23">
        <v>10</v>
      </c>
      <c r="F34" s="4">
        <f t="shared" si="2"/>
        <v>0</v>
      </c>
      <c r="G34" s="78">
        <v>141.6</v>
      </c>
    </row>
    <row r="35" spans="1:8" customFormat="1" ht="12.75" x14ac:dyDescent="0.2">
      <c r="B35" s="5" t="s">
        <v>9</v>
      </c>
      <c r="C35" s="75"/>
      <c r="D35" s="37">
        <v>12.98</v>
      </c>
      <c r="E35" s="23">
        <v>10</v>
      </c>
      <c r="F35" s="4">
        <f t="shared" si="2"/>
        <v>0</v>
      </c>
      <c r="G35" s="78">
        <v>129.80000000000001</v>
      </c>
    </row>
    <row r="36" spans="1:8" customFormat="1" ht="12.75" x14ac:dyDescent="0.2">
      <c r="B36" s="5" t="s">
        <v>10</v>
      </c>
      <c r="C36" s="75"/>
      <c r="D36" s="37">
        <v>12.98</v>
      </c>
      <c r="E36" s="23">
        <v>10</v>
      </c>
      <c r="F36" s="4">
        <f t="shared" si="2"/>
        <v>0</v>
      </c>
      <c r="G36" s="78">
        <v>129.80000000000001</v>
      </c>
    </row>
    <row r="37" spans="1:8" customFormat="1" ht="13.5" thickBot="1" x14ac:dyDescent="0.25">
      <c r="B37" s="19" t="s">
        <v>11</v>
      </c>
      <c r="C37" s="76"/>
      <c r="D37" s="38">
        <v>2.95</v>
      </c>
      <c r="E37" s="23">
        <v>10</v>
      </c>
      <c r="F37" s="20">
        <f t="shared" si="2"/>
        <v>0</v>
      </c>
      <c r="G37" s="79">
        <v>29.5</v>
      </c>
    </row>
    <row r="38" spans="1:8" customFormat="1" ht="13.5" thickBot="1" x14ac:dyDescent="0.25">
      <c r="B38" s="107" t="s">
        <v>0</v>
      </c>
      <c r="C38" s="108"/>
      <c r="D38" s="108"/>
      <c r="E38" s="108"/>
      <c r="F38" s="25">
        <f>SUM(F30:F37)</f>
        <v>0</v>
      </c>
      <c r="G38" s="80">
        <v>1587.1</v>
      </c>
    </row>
    <row r="39" spans="1:8" customFormat="1" ht="9" customHeight="1" thickBot="1" x14ac:dyDescent="0.25">
      <c r="B39" s="101"/>
      <c r="C39" s="102"/>
      <c r="D39" s="102"/>
      <c r="E39" s="102"/>
      <c r="F39" s="102"/>
      <c r="G39" s="103"/>
    </row>
    <row r="40" spans="1:8" customFormat="1" ht="14.25" customHeight="1" thickBot="1" x14ac:dyDescent="0.25">
      <c r="B40" s="104" t="s">
        <v>21</v>
      </c>
      <c r="C40" s="105"/>
      <c r="D40" s="105"/>
      <c r="E40" s="106"/>
      <c r="F40" s="26">
        <f>F38+F28+F17</f>
        <v>0</v>
      </c>
      <c r="G40" s="34">
        <v>10590.46</v>
      </c>
      <c r="H40" s="33"/>
    </row>
    <row r="41" spans="1:8" ht="11.25" thickBot="1" x14ac:dyDescent="0.25"/>
    <row r="42" spans="1:8" ht="13.5" thickBot="1" x14ac:dyDescent="0.25">
      <c r="B42" s="87" t="s">
        <v>52</v>
      </c>
      <c r="C42" s="88"/>
      <c r="D42" s="88"/>
      <c r="E42" s="89"/>
      <c r="F42" s="6">
        <f>F40*F5</f>
        <v>0</v>
      </c>
      <c r="G42" s="35">
        <v>381256.56</v>
      </c>
    </row>
    <row r="44" spans="1:8" ht="11.25" thickBot="1" x14ac:dyDescent="0.25"/>
    <row r="45" spans="1:8" ht="11.25" thickBot="1" x14ac:dyDescent="0.25">
      <c r="A45" s="17"/>
      <c r="B45" s="86" t="s">
        <v>42</v>
      </c>
      <c r="C45" s="86"/>
    </row>
  </sheetData>
  <mergeCells count="16">
    <mergeCell ref="B45:C45"/>
    <mergeCell ref="B8:G8"/>
    <mergeCell ref="B18:G18"/>
    <mergeCell ref="B29:G29"/>
    <mergeCell ref="B39:G39"/>
    <mergeCell ref="B40:E40"/>
    <mergeCell ref="B42:E42"/>
    <mergeCell ref="B38:E38"/>
    <mergeCell ref="B17:E17"/>
    <mergeCell ref="B28:E28"/>
    <mergeCell ref="B3:G3"/>
    <mergeCell ref="B4:G4"/>
    <mergeCell ref="F5:G5"/>
    <mergeCell ref="F6:G6"/>
    <mergeCell ref="B5:E5"/>
    <mergeCell ref="B6:E6"/>
  </mergeCells>
  <pageMargins left="0.7" right="0.7" top="0.75" bottom="0.75" header="0.3" footer="0.3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3684A-2852-46EA-B6CB-C5028CED3BB6}">
  <sheetPr>
    <pageSetUpPr fitToPage="1"/>
  </sheetPr>
  <dimension ref="A1:K45"/>
  <sheetViews>
    <sheetView topLeftCell="B16" zoomScale="115" zoomScaleNormal="115" workbookViewId="0">
      <selection activeCell="J38" sqref="J38"/>
    </sheetView>
  </sheetViews>
  <sheetFormatPr baseColWidth="10" defaultColWidth="12" defaultRowHeight="10.5" x14ac:dyDescent="0.2"/>
  <cols>
    <col min="1" max="1" width="12" style="2"/>
    <col min="2" max="2" width="69.1640625" style="2" customWidth="1"/>
    <col min="3" max="4" width="22.33203125" style="2" customWidth="1"/>
    <col min="5" max="8" width="26" style="2" customWidth="1"/>
    <col min="9" max="9" width="22.33203125" style="2" customWidth="1"/>
    <col min="10" max="10" width="20.83203125" style="2" customWidth="1"/>
    <col min="11" max="16384" width="12" style="2"/>
  </cols>
  <sheetData>
    <row r="1" spans="2:10" ht="11.25" thickBot="1" x14ac:dyDescent="0.25"/>
    <row r="2" spans="2:10" ht="11.25" hidden="1" thickBot="1" x14ac:dyDescent="0.25"/>
    <row r="3" spans="2:10" ht="26.25" customHeight="1" thickBot="1" x14ac:dyDescent="0.25">
      <c r="B3" s="111" t="s">
        <v>1</v>
      </c>
      <c r="C3" s="111"/>
      <c r="D3" s="111"/>
      <c r="E3" s="111"/>
      <c r="F3" s="111"/>
      <c r="G3" s="111"/>
      <c r="H3" s="111"/>
      <c r="I3" s="111"/>
      <c r="J3" s="111"/>
    </row>
    <row r="4" spans="2:10" customFormat="1" ht="14.25" customHeight="1" thickBot="1" x14ac:dyDescent="0.25">
      <c r="B4" s="111" t="s">
        <v>28</v>
      </c>
      <c r="C4" s="111"/>
      <c r="D4" s="111"/>
      <c r="E4" s="111"/>
      <c r="F4" s="111"/>
      <c r="G4" s="111"/>
      <c r="H4" s="111"/>
      <c r="I4" s="111"/>
      <c r="J4" s="111"/>
    </row>
    <row r="5" spans="2:10" customFormat="1" ht="24" customHeight="1" thickBot="1" x14ac:dyDescent="0.25">
      <c r="B5" s="39" t="s">
        <v>19</v>
      </c>
      <c r="C5" s="39" t="s">
        <v>29</v>
      </c>
      <c r="D5" s="39" t="s">
        <v>57</v>
      </c>
      <c r="E5" s="39" t="s">
        <v>30</v>
      </c>
      <c r="F5" s="39" t="s">
        <v>53</v>
      </c>
      <c r="G5" s="39" t="s">
        <v>54</v>
      </c>
      <c r="H5" s="39" t="s">
        <v>45</v>
      </c>
      <c r="I5" s="39" t="s">
        <v>31</v>
      </c>
      <c r="J5" s="39" t="s">
        <v>59</v>
      </c>
    </row>
    <row r="6" spans="2:10" customFormat="1" ht="14.25" customHeight="1" thickBot="1" x14ac:dyDescent="0.25">
      <c r="B6" s="92" t="s">
        <v>25</v>
      </c>
      <c r="C6" s="93"/>
      <c r="D6" s="93"/>
      <c r="E6" s="93"/>
      <c r="F6" s="93"/>
      <c r="G6" s="93"/>
      <c r="H6" s="93"/>
      <c r="I6" s="93"/>
      <c r="J6" s="94"/>
    </row>
    <row r="7" spans="2:10" customFormat="1" ht="14.25" customHeight="1" x14ac:dyDescent="0.2">
      <c r="B7" s="40" t="s">
        <v>5</v>
      </c>
      <c r="C7" s="82"/>
      <c r="D7" s="41">
        <v>24.8</v>
      </c>
      <c r="E7" s="42">
        <v>6</v>
      </c>
      <c r="F7" s="42">
        <v>24</v>
      </c>
      <c r="G7" s="42">
        <v>3</v>
      </c>
      <c r="H7" s="42">
        <f>F7*G7</f>
        <v>72</v>
      </c>
      <c r="I7" s="43">
        <f>E7*C7*H7</f>
        <v>0</v>
      </c>
      <c r="J7" s="56">
        <v>10713.6</v>
      </c>
    </row>
    <row r="8" spans="2:10" customFormat="1" ht="14.25" customHeight="1" x14ac:dyDescent="0.2">
      <c r="B8" s="44" t="s">
        <v>8</v>
      </c>
      <c r="C8" s="83"/>
      <c r="D8" s="45">
        <v>22.35</v>
      </c>
      <c r="E8" s="46">
        <v>6</v>
      </c>
      <c r="F8" s="42">
        <v>24</v>
      </c>
      <c r="G8" s="42">
        <v>3</v>
      </c>
      <c r="H8" s="42">
        <f t="shared" ref="H8:H9" si="0">F8*G8</f>
        <v>72</v>
      </c>
      <c r="I8" s="47">
        <f t="shared" ref="I8:I9" si="1">E8*C8*H8</f>
        <v>0</v>
      </c>
      <c r="J8" s="68">
        <v>9655.2000000000007</v>
      </c>
    </row>
    <row r="9" spans="2:10" customFormat="1" ht="14.25" customHeight="1" x14ac:dyDescent="0.2">
      <c r="B9" s="44" t="s">
        <v>12</v>
      </c>
      <c r="C9" s="83"/>
      <c r="D9" s="45">
        <v>4.72</v>
      </c>
      <c r="E9" s="46">
        <v>1</v>
      </c>
      <c r="F9" s="42">
        <v>24</v>
      </c>
      <c r="G9" s="42">
        <v>3</v>
      </c>
      <c r="H9" s="42">
        <f t="shared" si="0"/>
        <v>72</v>
      </c>
      <c r="I9" s="47">
        <f t="shared" si="1"/>
        <v>0</v>
      </c>
      <c r="J9" s="68">
        <v>339.84</v>
      </c>
    </row>
    <row r="10" spans="2:10" customFormat="1" ht="14.25" customHeight="1" thickBot="1" x14ac:dyDescent="0.25">
      <c r="B10" s="120" t="s">
        <v>0</v>
      </c>
      <c r="C10" s="121"/>
      <c r="D10" s="121"/>
      <c r="E10" s="121"/>
      <c r="F10" s="49"/>
      <c r="G10" s="49"/>
      <c r="H10" s="49"/>
      <c r="I10" s="50">
        <f>SUM(I7:I9)</f>
        <v>0</v>
      </c>
      <c r="J10" s="73">
        <v>20708.64</v>
      </c>
    </row>
    <row r="11" spans="2:10" customFormat="1" ht="14.25" customHeight="1" thickBot="1" x14ac:dyDescent="0.25">
      <c r="B11" s="92" t="s">
        <v>24</v>
      </c>
      <c r="C11" s="93"/>
      <c r="D11" s="93"/>
      <c r="E11" s="93"/>
      <c r="F11" s="93"/>
      <c r="G11" s="93"/>
      <c r="H11" s="93"/>
      <c r="I11" s="93"/>
      <c r="J11" s="94"/>
    </row>
    <row r="12" spans="2:10" customFormat="1" ht="14.25" customHeight="1" x14ac:dyDescent="0.2">
      <c r="B12" s="44" t="s">
        <v>5</v>
      </c>
      <c r="C12" s="82"/>
      <c r="D12" s="41">
        <v>32.5</v>
      </c>
      <c r="E12" s="51">
        <v>6</v>
      </c>
      <c r="F12" s="51">
        <v>9</v>
      </c>
      <c r="G12" s="51">
        <v>1</v>
      </c>
      <c r="H12" s="42">
        <f>F12*G12</f>
        <v>9</v>
      </c>
      <c r="I12" s="43">
        <f>E12*C12*H12</f>
        <v>0</v>
      </c>
      <c r="J12" s="56">
        <v>1755</v>
      </c>
    </row>
    <row r="13" spans="2:10" customFormat="1" ht="14.25" customHeight="1" x14ac:dyDescent="0.2">
      <c r="B13" s="44" t="s">
        <v>6</v>
      </c>
      <c r="C13" s="82"/>
      <c r="D13" s="41">
        <v>36.76</v>
      </c>
      <c r="E13" s="51">
        <v>2</v>
      </c>
      <c r="F13" s="51">
        <v>9</v>
      </c>
      <c r="G13" s="51">
        <v>1</v>
      </c>
      <c r="H13" s="42">
        <f t="shared" ref="H13:H17" si="2">F13*G13</f>
        <v>9</v>
      </c>
      <c r="I13" s="43">
        <f t="shared" ref="I13:I17" si="3">E13*C13*H13</f>
        <v>0</v>
      </c>
      <c r="J13" s="70">
        <v>661.68</v>
      </c>
    </row>
    <row r="14" spans="2:10" customFormat="1" ht="14.25" customHeight="1" x14ac:dyDescent="0.2">
      <c r="B14" s="44" t="s">
        <v>50</v>
      </c>
      <c r="C14" s="82"/>
      <c r="D14" s="41">
        <v>32.83</v>
      </c>
      <c r="E14" s="51">
        <v>6</v>
      </c>
      <c r="F14" s="51">
        <v>9</v>
      </c>
      <c r="G14" s="51">
        <v>1</v>
      </c>
      <c r="H14" s="42">
        <f t="shared" si="2"/>
        <v>9</v>
      </c>
      <c r="I14" s="43">
        <f t="shared" si="3"/>
        <v>0</v>
      </c>
      <c r="J14" s="70">
        <v>1772.82</v>
      </c>
    </row>
    <row r="15" spans="2:10" customFormat="1" ht="14.25" customHeight="1" x14ac:dyDescent="0.2">
      <c r="B15" s="44" t="s">
        <v>51</v>
      </c>
      <c r="C15" s="82"/>
      <c r="D15" s="41">
        <v>32.83</v>
      </c>
      <c r="E15" s="51">
        <v>6</v>
      </c>
      <c r="F15" s="51">
        <v>9</v>
      </c>
      <c r="G15" s="51">
        <v>1</v>
      </c>
      <c r="H15" s="42">
        <f t="shared" si="2"/>
        <v>9</v>
      </c>
      <c r="I15" s="43">
        <f t="shared" si="3"/>
        <v>0</v>
      </c>
      <c r="J15" s="70">
        <v>1772.82</v>
      </c>
    </row>
    <row r="16" spans="2:10" customFormat="1" ht="14.25" customHeight="1" x14ac:dyDescent="0.2">
      <c r="B16" s="44" t="s">
        <v>9</v>
      </c>
      <c r="C16" s="82"/>
      <c r="D16" s="41">
        <v>25.99</v>
      </c>
      <c r="E16" s="51">
        <v>6</v>
      </c>
      <c r="F16" s="51">
        <v>9</v>
      </c>
      <c r="G16" s="51">
        <v>1</v>
      </c>
      <c r="H16" s="42">
        <f t="shared" si="2"/>
        <v>9</v>
      </c>
      <c r="I16" s="43">
        <f t="shared" si="3"/>
        <v>0</v>
      </c>
      <c r="J16" s="70">
        <v>1402.46</v>
      </c>
    </row>
    <row r="17" spans="2:10" customFormat="1" ht="14.25" customHeight="1" x14ac:dyDescent="0.2">
      <c r="B17" s="44" t="s">
        <v>10</v>
      </c>
      <c r="C17" s="82"/>
      <c r="D17" s="41">
        <v>22.72</v>
      </c>
      <c r="E17" s="51">
        <v>6</v>
      </c>
      <c r="F17" s="51">
        <v>9</v>
      </c>
      <c r="G17" s="51">
        <v>1</v>
      </c>
      <c r="H17" s="42">
        <f t="shared" si="2"/>
        <v>9</v>
      </c>
      <c r="I17" s="43">
        <f t="shared" si="3"/>
        <v>0</v>
      </c>
      <c r="J17" s="70">
        <v>1226.8800000000001</v>
      </c>
    </row>
    <row r="18" spans="2:10" customFormat="1" ht="14.25" customHeight="1" x14ac:dyDescent="0.2">
      <c r="B18" s="44" t="s">
        <v>11</v>
      </c>
      <c r="C18" s="83"/>
      <c r="D18" s="45">
        <v>4.72</v>
      </c>
      <c r="E18" s="51">
        <v>2</v>
      </c>
      <c r="F18" s="51">
        <v>9</v>
      </c>
      <c r="G18" s="51">
        <v>1</v>
      </c>
      <c r="H18" s="42">
        <f t="shared" ref="H18:H20" si="4">F18*G18</f>
        <v>9</v>
      </c>
      <c r="I18" s="47">
        <f t="shared" ref="I18:I20" si="5">E18*C18*H18</f>
        <v>0</v>
      </c>
      <c r="J18" s="68">
        <v>84.96</v>
      </c>
    </row>
    <row r="19" spans="2:10" customFormat="1" ht="14.25" customHeight="1" x14ac:dyDescent="0.2">
      <c r="B19" s="44" t="s">
        <v>7</v>
      </c>
      <c r="C19" s="83"/>
      <c r="D19" s="45">
        <v>66.599999999999994</v>
      </c>
      <c r="E19" s="51">
        <v>2</v>
      </c>
      <c r="F19" s="51">
        <v>9</v>
      </c>
      <c r="G19" s="51">
        <v>1</v>
      </c>
      <c r="H19" s="42">
        <f t="shared" si="4"/>
        <v>9</v>
      </c>
      <c r="I19" s="47">
        <f t="shared" si="5"/>
        <v>0</v>
      </c>
      <c r="J19" s="68">
        <v>1198.8</v>
      </c>
    </row>
    <row r="20" spans="2:10" customFormat="1" ht="14.25" customHeight="1" x14ac:dyDescent="0.2">
      <c r="B20" s="44" t="s">
        <v>12</v>
      </c>
      <c r="C20" s="83"/>
      <c r="D20" s="45">
        <v>4.72</v>
      </c>
      <c r="E20" s="51">
        <v>2</v>
      </c>
      <c r="F20" s="51">
        <v>9</v>
      </c>
      <c r="G20" s="51">
        <v>1</v>
      </c>
      <c r="H20" s="42">
        <f t="shared" si="4"/>
        <v>9</v>
      </c>
      <c r="I20" s="47">
        <f t="shared" si="5"/>
        <v>0</v>
      </c>
      <c r="J20" s="68">
        <v>84.96</v>
      </c>
    </row>
    <row r="21" spans="2:10" customFormat="1" ht="14.25" customHeight="1" thickBot="1" x14ac:dyDescent="0.25">
      <c r="B21" s="120" t="s">
        <v>0</v>
      </c>
      <c r="C21" s="121"/>
      <c r="D21" s="121"/>
      <c r="E21" s="121"/>
      <c r="F21" s="49"/>
      <c r="G21" s="49"/>
      <c r="H21" s="49"/>
      <c r="I21" s="50">
        <f>SUM(I12:I20)</f>
        <v>0</v>
      </c>
      <c r="J21" s="73">
        <v>9961.3799999999992</v>
      </c>
    </row>
    <row r="22" spans="2:10" customFormat="1" ht="14.25" customHeight="1" thickBot="1" x14ac:dyDescent="0.25">
      <c r="B22" s="92" t="s">
        <v>26</v>
      </c>
      <c r="C22" s="93"/>
      <c r="D22" s="93"/>
      <c r="E22" s="93"/>
      <c r="F22" s="93"/>
      <c r="G22" s="93"/>
      <c r="H22" s="93"/>
      <c r="I22" s="93"/>
      <c r="J22" s="94"/>
    </row>
    <row r="23" spans="2:10" customFormat="1" ht="14.25" customHeight="1" x14ac:dyDescent="0.2">
      <c r="B23" s="40" t="s">
        <v>14</v>
      </c>
      <c r="C23" s="58" t="s">
        <v>60</v>
      </c>
      <c r="D23" s="58" t="s">
        <v>60</v>
      </c>
      <c r="E23" s="52">
        <v>0</v>
      </c>
      <c r="F23" s="52">
        <v>0</v>
      </c>
      <c r="G23" s="52">
        <v>0</v>
      </c>
      <c r="H23" s="52">
        <f>F23*G23</f>
        <v>0</v>
      </c>
      <c r="I23" s="43">
        <v>0</v>
      </c>
      <c r="J23" s="56">
        <v>0</v>
      </c>
    </row>
    <row r="24" spans="2:10" customFormat="1" ht="14.25" customHeight="1" x14ac:dyDescent="0.2">
      <c r="B24" s="44" t="s">
        <v>15</v>
      </c>
      <c r="C24" s="59" t="s">
        <v>60</v>
      </c>
      <c r="D24" s="59" t="s">
        <v>60</v>
      </c>
      <c r="E24" s="53">
        <v>0</v>
      </c>
      <c r="F24" s="53">
        <v>0</v>
      </c>
      <c r="G24" s="53">
        <v>0</v>
      </c>
      <c r="H24" s="52">
        <f t="shared" ref="H24:H25" si="6">F24*G24</f>
        <v>0</v>
      </c>
      <c r="I24" s="47">
        <v>0</v>
      </c>
      <c r="J24" s="68">
        <v>0</v>
      </c>
    </row>
    <row r="25" spans="2:10" customFormat="1" ht="12.75" x14ac:dyDescent="0.2">
      <c r="B25" s="44" t="s">
        <v>16</v>
      </c>
      <c r="C25" s="59" t="s">
        <v>60</v>
      </c>
      <c r="D25" s="59" t="s">
        <v>60</v>
      </c>
      <c r="E25" s="53">
        <v>0</v>
      </c>
      <c r="F25" s="53">
        <v>0</v>
      </c>
      <c r="G25" s="53">
        <v>0</v>
      </c>
      <c r="H25" s="52">
        <f t="shared" si="6"/>
        <v>0</v>
      </c>
      <c r="I25" s="47">
        <v>0</v>
      </c>
      <c r="J25" s="68">
        <v>0</v>
      </c>
    </row>
    <row r="26" spans="2:10" customFormat="1" ht="14.25" customHeight="1" thickBot="1" x14ac:dyDescent="0.25">
      <c r="B26" s="120" t="s">
        <v>0</v>
      </c>
      <c r="C26" s="121"/>
      <c r="D26" s="121"/>
      <c r="E26" s="121"/>
      <c r="F26" s="48"/>
      <c r="G26" s="48"/>
      <c r="H26" s="48"/>
      <c r="I26" s="54">
        <v>0</v>
      </c>
      <c r="J26" s="69">
        <v>0</v>
      </c>
    </row>
    <row r="27" spans="2:10" customFormat="1" ht="8.25" customHeight="1" thickBot="1" x14ac:dyDescent="0.25">
      <c r="B27" s="92"/>
      <c r="C27" s="93"/>
      <c r="D27" s="93"/>
      <c r="E27" s="93"/>
      <c r="F27" s="93"/>
      <c r="G27" s="93"/>
      <c r="H27" s="93"/>
      <c r="I27" s="93"/>
      <c r="J27" s="94"/>
    </row>
    <row r="28" spans="2:10" customFormat="1" ht="13.5" thickBot="1" x14ac:dyDescent="0.25">
      <c r="B28" s="114" t="s">
        <v>32</v>
      </c>
      <c r="C28" s="115"/>
      <c r="D28" s="115"/>
      <c r="E28" s="115"/>
      <c r="F28" s="115"/>
      <c r="G28" s="115"/>
      <c r="H28" s="116"/>
      <c r="I28" s="26">
        <f>I21+I10+I26</f>
        <v>0</v>
      </c>
      <c r="J28" s="74">
        <v>30670.02</v>
      </c>
    </row>
    <row r="29" spans="2:10" customFormat="1" ht="15" customHeight="1" thickBot="1" x14ac:dyDescent="0.25">
      <c r="B29" s="11"/>
      <c r="C29" s="11"/>
      <c r="D29" s="11"/>
      <c r="E29" s="11"/>
      <c r="F29" s="11"/>
      <c r="G29" s="11"/>
      <c r="H29" s="11"/>
      <c r="I29" s="12"/>
      <c r="J29" s="71"/>
    </row>
    <row r="30" spans="2:10" customFormat="1" ht="27" customHeight="1" thickBot="1" x14ac:dyDescent="0.25">
      <c r="B30" s="55" t="s">
        <v>19</v>
      </c>
      <c r="C30" s="55" t="s">
        <v>35</v>
      </c>
      <c r="D30" s="55" t="s">
        <v>58</v>
      </c>
      <c r="E30" s="55" t="s">
        <v>38</v>
      </c>
      <c r="F30" s="55"/>
      <c r="G30" s="55"/>
      <c r="H30" s="55" t="s">
        <v>4</v>
      </c>
      <c r="I30" s="55" t="s">
        <v>31</v>
      </c>
      <c r="J30" s="39" t="s">
        <v>59</v>
      </c>
    </row>
    <row r="31" spans="2:10" customFormat="1" ht="15" customHeight="1" x14ac:dyDescent="0.2">
      <c r="B31" s="60" t="s">
        <v>33</v>
      </c>
      <c r="C31" s="84"/>
      <c r="D31" s="61">
        <v>59</v>
      </c>
      <c r="E31" s="62">
        <v>15</v>
      </c>
      <c r="F31" s="62"/>
      <c r="G31" s="62"/>
      <c r="H31" s="62">
        <v>24</v>
      </c>
      <c r="I31" s="63">
        <f>C31*E31*H31</f>
        <v>0</v>
      </c>
      <c r="J31" s="68">
        <v>21240</v>
      </c>
    </row>
    <row r="32" spans="2:10" customFormat="1" ht="15" customHeight="1" x14ac:dyDescent="0.2">
      <c r="B32" s="44" t="s">
        <v>34</v>
      </c>
      <c r="C32" s="85"/>
      <c r="D32" s="45">
        <v>129.21</v>
      </c>
      <c r="E32" s="46">
        <v>27</v>
      </c>
      <c r="F32" s="46"/>
      <c r="G32" s="46"/>
      <c r="H32" s="46">
        <v>9</v>
      </c>
      <c r="I32" s="47">
        <f>C32*E32*H32</f>
        <v>0</v>
      </c>
      <c r="J32" s="68">
        <v>31398.03</v>
      </c>
    </row>
    <row r="33" spans="1:11" customFormat="1" ht="15" customHeight="1" thickBot="1" x14ac:dyDescent="0.25">
      <c r="B33" s="64" t="s">
        <v>55</v>
      </c>
      <c r="C33" s="65" t="s">
        <v>60</v>
      </c>
      <c r="D33" s="65" t="s">
        <v>60</v>
      </c>
      <c r="E33" s="66">
        <v>0</v>
      </c>
      <c r="F33" s="66"/>
      <c r="G33" s="66"/>
      <c r="H33" s="66">
        <v>0</v>
      </c>
      <c r="I33" s="67">
        <f>C31*E33*H33</f>
        <v>0</v>
      </c>
      <c r="J33" s="69">
        <v>0</v>
      </c>
    </row>
    <row r="34" spans="1:11" customFormat="1" ht="8.25" customHeight="1" thickBot="1" x14ac:dyDescent="0.25">
      <c r="B34" s="112"/>
      <c r="C34" s="113"/>
      <c r="D34" s="113"/>
      <c r="E34" s="113"/>
      <c r="F34" s="113"/>
      <c r="G34" s="113"/>
      <c r="H34" s="113"/>
      <c r="I34" s="113"/>
      <c r="J34" s="94"/>
    </row>
    <row r="35" spans="1:11" customFormat="1" ht="15" customHeight="1" thickBot="1" x14ac:dyDescent="0.25">
      <c r="B35" s="114" t="s">
        <v>36</v>
      </c>
      <c r="C35" s="115"/>
      <c r="D35" s="115"/>
      <c r="E35" s="115"/>
      <c r="F35" s="115"/>
      <c r="G35" s="115"/>
      <c r="H35" s="116"/>
      <c r="I35" s="26">
        <f>SUM(I31:I33)</f>
        <v>0</v>
      </c>
      <c r="J35" s="57">
        <v>52638.03</v>
      </c>
    </row>
    <row r="36" spans="1:11" customFormat="1" ht="15" customHeight="1" thickBot="1" x14ac:dyDescent="0.25">
      <c r="B36" s="13"/>
      <c r="C36" s="13"/>
      <c r="D36" s="13"/>
      <c r="E36" s="13"/>
      <c r="F36" s="13"/>
      <c r="G36" s="13"/>
      <c r="H36" s="13"/>
      <c r="I36" s="14"/>
      <c r="J36" s="72"/>
    </row>
    <row r="37" spans="1:11" customFormat="1" ht="15" customHeight="1" thickBot="1" x14ac:dyDescent="0.25">
      <c r="B37" s="117" t="s">
        <v>46</v>
      </c>
      <c r="C37" s="118"/>
      <c r="D37" s="118"/>
      <c r="E37" s="118"/>
      <c r="F37" s="118"/>
      <c r="G37" s="118"/>
      <c r="H37" s="119"/>
      <c r="I37" s="6">
        <f>I35+I28</f>
        <v>0</v>
      </c>
      <c r="J37" s="35">
        <v>83308.05</v>
      </c>
      <c r="K37" s="32"/>
    </row>
    <row r="38" spans="1:11" customFormat="1" ht="15" customHeight="1" thickBot="1" x14ac:dyDescent="0.25">
      <c r="B38" s="13"/>
      <c r="C38" s="13"/>
      <c r="D38" s="13"/>
      <c r="E38" s="13"/>
      <c r="F38" s="13"/>
      <c r="G38" s="13"/>
      <c r="H38" s="13"/>
      <c r="I38" s="12"/>
    </row>
    <row r="39" spans="1:11" ht="13.5" thickBot="1" x14ac:dyDescent="0.25">
      <c r="A39" s="17"/>
      <c r="B39" s="86" t="s">
        <v>42</v>
      </c>
      <c r="C39" s="86"/>
      <c r="J39" s="15"/>
    </row>
    <row r="40" spans="1:11" ht="12.75" x14ac:dyDescent="0.2">
      <c r="J40" s="14"/>
    </row>
    <row r="42" spans="1:11" ht="12.75" x14ac:dyDescent="0.2">
      <c r="B42" s="2" t="s">
        <v>44</v>
      </c>
      <c r="J42" s="14"/>
    </row>
    <row r="45" spans="1:11" x14ac:dyDescent="0.2">
      <c r="B45" s="31"/>
    </row>
  </sheetData>
  <mergeCells count="14">
    <mergeCell ref="B3:J3"/>
    <mergeCell ref="B4:J4"/>
    <mergeCell ref="B39:C39"/>
    <mergeCell ref="B6:J6"/>
    <mergeCell ref="B11:J11"/>
    <mergeCell ref="B22:J22"/>
    <mergeCell ref="B27:J27"/>
    <mergeCell ref="B34:J34"/>
    <mergeCell ref="B28:H28"/>
    <mergeCell ref="B35:H35"/>
    <mergeCell ref="B37:H37"/>
    <mergeCell ref="B10:E10"/>
    <mergeCell ref="B21:E21"/>
    <mergeCell ref="B26:E26"/>
  </mergeCells>
  <pageMargins left="0.7" right="0.7" top="0.75" bottom="0.75" header="0.3" footer="0.3"/>
  <pageSetup paperSize="9" scale="7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42ACC-C1EF-4F8A-8379-A68C0D5E5E46}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8" ma:contentTypeDescription="Crear nuevo documento." ma:contentTypeScope="" ma:versionID="ce64fcf8c612fba45971834635b357a2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88200ffd2aa9acd56f0813d37853f238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2c56db-766c-4c36-b3e5-267db87031a2" xsi:nil="true"/>
    <lcf76f155ced4ddcb4097134ff3c332f xmlns="0cc523da-d425-4f99-a8e5-5c2e3b2a633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AB26C59-B310-4B08-9982-99DF1EAF35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E13F04F-1C3B-4157-8B42-315FA56456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c523da-d425-4f99-a8e5-5c2e3b2a633d"/>
    <ds:schemaRef ds:uri="fe2c56db-766c-4c36-b3e5-267db87031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5BC0FAF-BBAA-46F6-BE9C-EF3E0F5DB732}">
  <ds:schemaRefs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650aa771-4340-47b0-82a9-20a45609cdba"/>
    <ds:schemaRef ds:uri="http://www.w3.org/XML/1998/namespace"/>
    <ds:schemaRef ds:uri="fe2c56db-766c-4c36-b3e5-267db87031a2"/>
    <ds:schemaRef ds:uri="917f2dc5-199e-433e-949e-b238ce0a3908"/>
    <ds:schemaRef ds:uri="0cc523da-d425-4f99-a8e5-5c2e3b2a633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RESUMEN</vt:lpstr>
      <vt:lpstr>FIJO</vt:lpstr>
      <vt:lpstr>EVENTUAL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01_V0203E5550747_B Lista ricambi Revisione A 100.01_SCREW CONVEYOR_747.14.xls</dc:title>
  <dc:creator>af</dc:creator>
  <cp:lastModifiedBy>David Robador Treceño</cp:lastModifiedBy>
  <cp:lastPrinted>2019-07-10T12:04:14Z</cp:lastPrinted>
  <dcterms:created xsi:type="dcterms:W3CDTF">2017-07-20T15:30:24Z</dcterms:created>
  <dcterms:modified xsi:type="dcterms:W3CDTF">2024-11-20T07:39:49Z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0x010100C69B9B56904BF949B5686BF4A38EDA2A</vt:lpwstr>
  </property>
  <property fmtid="{D5CDD505-2E9C-101B-9397-08002B2CF9AE}" pid="3" name="AuthorIds_UIVersion_4608">
    <vt:lpwstr>1417</vt:lpwstr>
  </property>
  <property fmtid="{D5CDD505-2E9C-101B-9397-08002B2CF9AE}" pid="4" name="MediaServiceImageTags">
    <vt:lpwstr/>
  </property>
</Properties>
</file>