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siresa/GestioR/Documents compartits/Logística/06_Concursos/Resta/2023/"/>
    </mc:Choice>
  </mc:AlternateContent>
  <xr:revisionPtr revIDLastSave="2" documentId="11_16E7D422398B2F2473639D195ECB9C0DE19C5B65" xr6:coauthVersionLast="47" xr6:coauthVersionMax="47" xr10:uidLastSave="{CC70F179-7498-4D49-9283-33993960FC61}"/>
  <bookViews>
    <workbookView xWindow="-120" yWindow="-120" windowWidth="29040" windowHeight="16440" tabRatio="906" xr2:uid="{00000000-000D-0000-FFFF-FFFF00000000}"/>
  </bookViews>
  <sheets>
    <sheet name="Resum" sheetId="21" r:id="rId1"/>
    <sheet name="Sant Andreu" sheetId="3" r:id="rId2"/>
    <sheet name="Badalona (pomar)" sheetId="5" r:id="rId3"/>
    <sheet name="Collserola" sheetId="6" r:id="rId4"/>
    <sheet name="Montjuic" sheetId="7" r:id="rId5"/>
    <sheet name="Vall d'Hebron" sheetId="8" r:id="rId6"/>
    <sheet name="Badalona (Gorg)" sheetId="9" r:id="rId7"/>
    <sheet name="Badia del Vallès" sheetId="10" r:id="rId8"/>
    <sheet name="Montcada i Reixac" sheetId="11" r:id="rId9"/>
    <sheet name="Pallejà" sheetId="12" r:id="rId10"/>
    <sheet name="L'Hospitalet" sheetId="13" r:id="rId11"/>
    <sheet name="L'Hospitalet(2)" sheetId="14" r:id="rId12"/>
    <sheet name="Sant Andreu de la Barca" sheetId="15" r:id="rId13"/>
    <sheet name="Cornella de Llobregat" sheetId="16" r:id="rId14"/>
    <sheet name="Barberà del Valles" sheetId="17" r:id="rId15"/>
    <sheet name="Sant Viçents dels Horts" sheetId="18" r:id="rId16"/>
    <sheet name="Molins de Rei" sheetId="19" r:id="rId17"/>
    <sheet name="Sant Cugat" sheetId="23" r:id="rId18"/>
    <sheet name="Punt Verde de Sant Andreu" sheetId="24" r:id="rId19"/>
    <sheet name="Sant Boi" sheetId="25" r:id="rId20"/>
    <sheet name="Viladecans" sheetId="26" r:id="rId21"/>
    <sheet name="Castelldefels" sheetId="27" r:id="rId22"/>
    <sheet name="El Prat" sheetId="28" r:id="rId23"/>
    <sheet name="Sant Adria del Besos" sheetId="29" r:id="rId24"/>
    <sheet name="Gavà" sheetId="30" r:id="rId25"/>
    <sheet name="Tiana - Montgat" sheetId="31" r:id="rId2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21" l="1"/>
  <c r="N15" i="21"/>
  <c r="N14" i="21"/>
  <c r="N13" i="21"/>
  <c r="N12" i="21"/>
  <c r="N11" i="21"/>
  <c r="N10" i="21"/>
  <c r="N9" i="21"/>
  <c r="N8" i="21"/>
  <c r="N7" i="21"/>
  <c r="N6" i="21"/>
  <c r="N5" i="21"/>
  <c r="C14" i="21" l="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15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8" i="21"/>
  <c r="I7" i="21"/>
  <c r="I6" i="21"/>
  <c r="I5" i="21"/>
  <c r="I67" i="31"/>
  <c r="J66" i="31" s="1"/>
  <c r="J56" i="31"/>
  <c r="J45" i="31"/>
  <c r="J35" i="31"/>
  <c r="C31" i="31"/>
  <c r="C32" i="31" s="1"/>
  <c r="E32" i="31" s="1"/>
  <c r="E30" i="31"/>
  <c r="J29" i="31"/>
  <c r="E29" i="31"/>
  <c r="E28" i="31"/>
  <c r="E27" i="31"/>
  <c r="E26" i="31"/>
  <c r="J25" i="31"/>
  <c r="E25" i="31"/>
  <c r="E24" i="31"/>
  <c r="J23" i="31"/>
  <c r="E23" i="31"/>
  <c r="E22" i="31"/>
  <c r="J21" i="31"/>
  <c r="E21" i="31"/>
  <c r="E20" i="31"/>
  <c r="J19" i="31"/>
  <c r="E19" i="31"/>
  <c r="E18" i="31"/>
  <c r="N17" i="31"/>
  <c r="N24" i="31" s="1"/>
  <c r="E17" i="31"/>
  <c r="E16" i="31"/>
  <c r="E15" i="31"/>
  <c r="J14" i="31"/>
  <c r="O11" i="31"/>
  <c r="J9" i="31"/>
  <c r="J6" i="31"/>
  <c r="I67" i="30"/>
  <c r="J64" i="30" s="1"/>
  <c r="J65" i="30"/>
  <c r="J57" i="30"/>
  <c r="J51" i="30"/>
  <c r="J49" i="30"/>
  <c r="J41" i="30"/>
  <c r="J36" i="30"/>
  <c r="J35" i="30"/>
  <c r="C31" i="30"/>
  <c r="E31" i="30" s="1"/>
  <c r="E30" i="30"/>
  <c r="E29" i="30"/>
  <c r="E28" i="30"/>
  <c r="E27" i="30"/>
  <c r="E26" i="30"/>
  <c r="E25" i="30"/>
  <c r="E24" i="30"/>
  <c r="E23" i="30"/>
  <c r="J22" i="30"/>
  <c r="E22" i="30"/>
  <c r="E21" i="30"/>
  <c r="E20" i="30"/>
  <c r="E19" i="30"/>
  <c r="E18" i="30"/>
  <c r="N17" i="30"/>
  <c r="O14" i="30" s="1"/>
  <c r="E17" i="30"/>
  <c r="E16" i="30"/>
  <c r="E15" i="30"/>
  <c r="J13" i="30"/>
  <c r="J9" i="30"/>
  <c r="J5" i="30"/>
  <c r="I67" i="29"/>
  <c r="J64" i="29" s="1"/>
  <c r="J65" i="29"/>
  <c r="J61" i="29"/>
  <c r="J59" i="29"/>
  <c r="J57" i="29"/>
  <c r="J56" i="29"/>
  <c r="J55" i="29"/>
  <c r="J54" i="29"/>
  <c r="J52" i="29"/>
  <c r="J50" i="29"/>
  <c r="J49" i="29"/>
  <c r="J48" i="29"/>
  <c r="J47" i="29"/>
  <c r="J46" i="29"/>
  <c r="J44" i="29"/>
  <c r="J42" i="29"/>
  <c r="J41" i="29"/>
  <c r="J40" i="29"/>
  <c r="J39" i="29"/>
  <c r="J38" i="29"/>
  <c r="J36" i="29"/>
  <c r="J34" i="29"/>
  <c r="J33" i="29"/>
  <c r="J32" i="29"/>
  <c r="J31" i="29"/>
  <c r="C31" i="29"/>
  <c r="E31" i="29" s="1"/>
  <c r="E30" i="29"/>
  <c r="E29" i="29"/>
  <c r="J28" i="29"/>
  <c r="E28" i="29"/>
  <c r="J27" i="29"/>
  <c r="E27" i="29"/>
  <c r="E26" i="29"/>
  <c r="E25" i="29"/>
  <c r="J24" i="29"/>
  <c r="E24" i="29"/>
  <c r="N23" i="29"/>
  <c r="J23" i="29"/>
  <c r="E23" i="29"/>
  <c r="J22" i="29"/>
  <c r="E22" i="29"/>
  <c r="J21" i="29"/>
  <c r="E21" i="29"/>
  <c r="J20" i="29"/>
  <c r="E20" i="29"/>
  <c r="J19" i="29"/>
  <c r="E19" i="29"/>
  <c r="J18" i="29"/>
  <c r="E18" i="29"/>
  <c r="N17" i="29"/>
  <c r="O14" i="29" s="1"/>
  <c r="J17" i="29"/>
  <c r="E17" i="29"/>
  <c r="J16" i="29"/>
  <c r="E16" i="29"/>
  <c r="J15" i="29"/>
  <c r="E15" i="29"/>
  <c r="J14" i="29"/>
  <c r="J13" i="29"/>
  <c r="J12" i="29"/>
  <c r="O11" i="29"/>
  <c r="J11" i="29"/>
  <c r="J10" i="29"/>
  <c r="J9" i="29"/>
  <c r="J8" i="29"/>
  <c r="O7" i="29"/>
  <c r="J7" i="29"/>
  <c r="J6" i="29"/>
  <c r="J5" i="29"/>
  <c r="I67" i="28"/>
  <c r="J64" i="28" s="1"/>
  <c r="J63" i="28"/>
  <c r="J55" i="28"/>
  <c r="J51" i="28"/>
  <c r="J47" i="28"/>
  <c r="J43" i="28"/>
  <c r="J39" i="28"/>
  <c r="J35" i="28"/>
  <c r="C31" i="28"/>
  <c r="E31" i="28" s="1"/>
  <c r="E30" i="28"/>
  <c r="E29" i="28"/>
  <c r="E28" i="28"/>
  <c r="E27" i="28"/>
  <c r="E26" i="28"/>
  <c r="E25" i="28"/>
  <c r="N24" i="28"/>
  <c r="E24" i="28"/>
  <c r="N23" i="28"/>
  <c r="E23" i="28"/>
  <c r="E22" i="28"/>
  <c r="E21" i="28"/>
  <c r="E20" i="28"/>
  <c r="E19" i="28"/>
  <c r="E18" i="28"/>
  <c r="N17" i="28"/>
  <c r="O16" i="28" s="1"/>
  <c r="E17" i="28"/>
  <c r="E16" i="28"/>
  <c r="O15" i="28"/>
  <c r="E15" i="28"/>
  <c r="O14" i="28"/>
  <c r="J14" i="28"/>
  <c r="O13" i="28"/>
  <c r="O12" i="28"/>
  <c r="O11" i="28"/>
  <c r="O10" i="28"/>
  <c r="O9" i="28"/>
  <c r="O8" i="28"/>
  <c r="O7" i="28"/>
  <c r="O6" i="28"/>
  <c r="O5" i="28"/>
  <c r="O17" i="28" s="1"/>
  <c r="I67" i="27"/>
  <c r="J64" i="27" s="1"/>
  <c r="J63" i="27"/>
  <c r="J59" i="27"/>
  <c r="J55" i="27"/>
  <c r="J47" i="27"/>
  <c r="J39" i="27"/>
  <c r="J35" i="27"/>
  <c r="C31" i="27"/>
  <c r="E31" i="27" s="1"/>
  <c r="E30" i="27"/>
  <c r="E29" i="27"/>
  <c r="E28" i="27"/>
  <c r="E27" i="27"/>
  <c r="E26" i="27"/>
  <c r="E25" i="27"/>
  <c r="E24" i="27"/>
  <c r="N23" i="27"/>
  <c r="E23" i="27"/>
  <c r="E22" i="27"/>
  <c r="E21" i="27"/>
  <c r="E20" i="27"/>
  <c r="E19" i="27"/>
  <c r="E18" i="27"/>
  <c r="N17" i="27"/>
  <c r="O16" i="27" s="1"/>
  <c r="E17" i="27"/>
  <c r="E16" i="27"/>
  <c r="E15" i="27"/>
  <c r="J14" i="27"/>
  <c r="O12" i="27"/>
  <c r="O11" i="27"/>
  <c r="O10" i="27"/>
  <c r="O8" i="27"/>
  <c r="O6" i="27"/>
  <c r="I67" i="26"/>
  <c r="J66" i="26" s="1"/>
  <c r="J64" i="26"/>
  <c r="J61" i="26"/>
  <c r="J59" i="26"/>
  <c r="J56" i="26"/>
  <c r="J55" i="26"/>
  <c r="J53" i="26"/>
  <c r="J51" i="26"/>
  <c r="J48" i="26"/>
  <c r="J45" i="26"/>
  <c r="J44" i="26"/>
  <c r="J43" i="26"/>
  <c r="J40" i="26"/>
  <c r="J37" i="26"/>
  <c r="J35" i="26"/>
  <c r="J33" i="26"/>
  <c r="J32" i="26"/>
  <c r="C31" i="26"/>
  <c r="C32" i="26" s="1"/>
  <c r="E32" i="26" s="1"/>
  <c r="E30" i="26"/>
  <c r="E29" i="26"/>
  <c r="J28" i="26"/>
  <c r="E28" i="26"/>
  <c r="E27" i="26"/>
  <c r="J26" i="26"/>
  <c r="E26" i="26"/>
  <c r="E25" i="26"/>
  <c r="J24" i="26"/>
  <c r="E24" i="26"/>
  <c r="J23" i="26"/>
  <c r="E23" i="26"/>
  <c r="J22" i="26"/>
  <c r="E22" i="26"/>
  <c r="J21" i="26"/>
  <c r="E21" i="26"/>
  <c r="J20" i="26"/>
  <c r="E20" i="26"/>
  <c r="J19" i="26"/>
  <c r="E19" i="26"/>
  <c r="J18" i="26"/>
  <c r="E18" i="26"/>
  <c r="N17" i="26"/>
  <c r="N24" i="26" s="1"/>
  <c r="J17" i="26"/>
  <c r="E17" i="26"/>
  <c r="E16" i="26"/>
  <c r="J15" i="26"/>
  <c r="E15" i="26"/>
  <c r="J14" i="26"/>
  <c r="J13" i="26"/>
  <c r="O11" i="26"/>
  <c r="J11" i="26"/>
  <c r="J10" i="26"/>
  <c r="J9" i="26"/>
  <c r="J8" i="26"/>
  <c r="O7" i="26"/>
  <c r="J6" i="26"/>
  <c r="O5" i="26"/>
  <c r="O17" i="26" s="1"/>
  <c r="J5" i="26"/>
  <c r="I67" i="25"/>
  <c r="J66" i="25" s="1"/>
  <c r="J65" i="25"/>
  <c r="J64" i="25"/>
  <c r="J63" i="25"/>
  <c r="J60" i="25"/>
  <c r="J59" i="25"/>
  <c r="J57" i="25"/>
  <c r="J56" i="25"/>
  <c r="J55" i="25"/>
  <c r="J53" i="25"/>
  <c r="J52" i="25"/>
  <c r="J49" i="25"/>
  <c r="J48" i="25"/>
  <c r="J47" i="25"/>
  <c r="J45" i="25"/>
  <c r="J44" i="25"/>
  <c r="J43" i="25"/>
  <c r="J41" i="25"/>
  <c r="J39" i="25"/>
  <c r="J37" i="25"/>
  <c r="J36" i="25"/>
  <c r="J35" i="25"/>
  <c r="J33" i="25"/>
  <c r="J32" i="25"/>
  <c r="J31" i="25"/>
  <c r="C31" i="25"/>
  <c r="E31" i="25" s="1"/>
  <c r="E30" i="25"/>
  <c r="J29" i="25"/>
  <c r="E29" i="25"/>
  <c r="E28" i="25"/>
  <c r="J27" i="25"/>
  <c r="E27" i="25"/>
  <c r="J26" i="25"/>
  <c r="E26" i="25"/>
  <c r="J25" i="25"/>
  <c r="E25" i="25"/>
  <c r="J24" i="25"/>
  <c r="E24" i="25"/>
  <c r="N23" i="25"/>
  <c r="J23" i="25"/>
  <c r="E23" i="25"/>
  <c r="J22" i="25"/>
  <c r="E22" i="25"/>
  <c r="J21" i="25"/>
  <c r="E21" i="25"/>
  <c r="J20" i="25"/>
  <c r="E20" i="25"/>
  <c r="J19" i="25"/>
  <c r="E19" i="25"/>
  <c r="J18" i="25"/>
  <c r="E18" i="25"/>
  <c r="N17" i="25"/>
  <c r="O14" i="25" s="1"/>
  <c r="J17" i="25"/>
  <c r="E17" i="25"/>
  <c r="J16" i="25"/>
  <c r="E16" i="25"/>
  <c r="J15" i="25"/>
  <c r="E15" i="25"/>
  <c r="J14" i="25"/>
  <c r="O13" i="25"/>
  <c r="J13" i="25"/>
  <c r="J12" i="25"/>
  <c r="J11" i="25"/>
  <c r="J10" i="25"/>
  <c r="J9" i="25"/>
  <c r="J8" i="25"/>
  <c r="O7" i="25"/>
  <c r="J7" i="25"/>
  <c r="J6" i="25"/>
  <c r="J5" i="25"/>
  <c r="I67" i="24"/>
  <c r="J64" i="24" s="1"/>
  <c r="J65" i="24"/>
  <c r="J63" i="24"/>
  <c r="J61" i="24"/>
  <c r="J51" i="24"/>
  <c r="J49" i="24"/>
  <c r="J47" i="24"/>
  <c r="J45" i="24"/>
  <c r="J36" i="24"/>
  <c r="J35" i="24"/>
  <c r="J33" i="24"/>
  <c r="J32" i="24"/>
  <c r="C31" i="24"/>
  <c r="E31" i="24" s="1"/>
  <c r="E30" i="24"/>
  <c r="E29" i="24"/>
  <c r="J28" i="24"/>
  <c r="E28" i="24"/>
  <c r="J27" i="24"/>
  <c r="E27" i="24"/>
  <c r="J26" i="24"/>
  <c r="E26" i="24"/>
  <c r="E25" i="24"/>
  <c r="J24" i="24"/>
  <c r="E24" i="24"/>
  <c r="N23" i="24"/>
  <c r="E23" i="24"/>
  <c r="E22" i="24"/>
  <c r="J21" i="24"/>
  <c r="E21" i="24"/>
  <c r="J20" i="24"/>
  <c r="E20" i="24"/>
  <c r="E19" i="24"/>
  <c r="E18" i="24"/>
  <c r="N17" i="24"/>
  <c r="O14" i="24" s="1"/>
  <c r="J17" i="24"/>
  <c r="E17" i="24"/>
  <c r="J16" i="24"/>
  <c r="E16" i="24"/>
  <c r="J15" i="24"/>
  <c r="E15" i="24"/>
  <c r="J13" i="24"/>
  <c r="J12" i="24"/>
  <c r="O11" i="24"/>
  <c r="J11" i="24"/>
  <c r="O9" i="24"/>
  <c r="J7" i="24"/>
  <c r="J6" i="24"/>
  <c r="O5" i="24"/>
  <c r="O17" i="24" s="1"/>
  <c r="I67" i="23"/>
  <c r="J65" i="23" s="1"/>
  <c r="J55" i="23"/>
  <c r="J39" i="23"/>
  <c r="J35" i="23"/>
  <c r="C31" i="23"/>
  <c r="E31" i="23" s="1"/>
  <c r="E30" i="23"/>
  <c r="E29" i="23"/>
  <c r="E28" i="23"/>
  <c r="E27" i="23"/>
  <c r="E26" i="23"/>
  <c r="E25" i="23"/>
  <c r="N24" i="23"/>
  <c r="E24" i="23"/>
  <c r="E23" i="23"/>
  <c r="E22" i="23"/>
  <c r="E21" i="23"/>
  <c r="E20" i="23"/>
  <c r="J19" i="23"/>
  <c r="E19" i="23"/>
  <c r="E18" i="23"/>
  <c r="N17" i="23"/>
  <c r="O15" i="23" s="1"/>
  <c r="E17" i="23"/>
  <c r="O16" i="23"/>
  <c r="E16" i="23"/>
  <c r="J15" i="23"/>
  <c r="E15" i="23"/>
  <c r="O13" i="23"/>
  <c r="O12" i="23"/>
  <c r="J12" i="23"/>
  <c r="O10" i="23"/>
  <c r="O8" i="23"/>
  <c r="O7" i="23"/>
  <c r="O6" i="23"/>
  <c r="O5" i="23"/>
  <c r="J46" i="23" l="1"/>
  <c r="J62" i="23"/>
  <c r="O7" i="24"/>
  <c r="O9" i="25"/>
  <c r="O9" i="23"/>
  <c r="O14" i="23"/>
  <c r="J23" i="23"/>
  <c r="J26" i="23"/>
  <c r="C32" i="23"/>
  <c r="E32" i="23" s="1"/>
  <c r="E14" i="23" s="1"/>
  <c r="J47" i="23"/>
  <c r="J8" i="24"/>
  <c r="J14" i="24"/>
  <c r="J25" i="24"/>
  <c r="J29" i="24"/>
  <c r="J37" i="24"/>
  <c r="J10" i="23"/>
  <c r="N23" i="23"/>
  <c r="J34" i="23"/>
  <c r="J50" i="23"/>
  <c r="J66" i="23"/>
  <c r="J9" i="24"/>
  <c r="J18" i="24"/>
  <c r="J22" i="24"/>
  <c r="J39" i="24"/>
  <c r="J55" i="24"/>
  <c r="O5" i="25"/>
  <c r="O13" i="26"/>
  <c r="J65" i="26"/>
  <c r="O5" i="30"/>
  <c r="O17" i="30" s="1"/>
  <c r="O13" i="30"/>
  <c r="O9" i="31"/>
  <c r="O14" i="31"/>
  <c r="J51" i="23"/>
  <c r="J7" i="30"/>
  <c r="J14" i="30"/>
  <c r="J18" i="30"/>
  <c r="N23" i="30"/>
  <c r="J29" i="30"/>
  <c r="J37" i="30"/>
  <c r="J53" i="30"/>
  <c r="J5" i="31"/>
  <c r="J10" i="31"/>
  <c r="J18" i="31"/>
  <c r="J22" i="31"/>
  <c r="J36" i="31"/>
  <c r="J47" i="31"/>
  <c r="J57" i="31"/>
  <c r="J41" i="24"/>
  <c r="J57" i="24"/>
  <c r="O11" i="25"/>
  <c r="J6" i="23"/>
  <c r="O11" i="23"/>
  <c r="J24" i="23"/>
  <c r="J28" i="23"/>
  <c r="J38" i="23"/>
  <c r="J54" i="23"/>
  <c r="J5" i="24"/>
  <c r="J10" i="24"/>
  <c r="J19" i="24"/>
  <c r="J23" i="24"/>
  <c r="J31" i="24"/>
  <c r="J43" i="24"/>
  <c r="J59" i="24"/>
  <c r="O9" i="26"/>
  <c r="O14" i="26"/>
  <c r="J25" i="26"/>
  <c r="J29" i="26"/>
  <c r="J36" i="26"/>
  <c r="J47" i="26"/>
  <c r="J57" i="26"/>
  <c r="O5" i="27"/>
  <c r="O13" i="27"/>
  <c r="N24" i="27"/>
  <c r="J59" i="28"/>
  <c r="J25" i="29"/>
  <c r="J29" i="29"/>
  <c r="J35" i="29"/>
  <c r="J43" i="29"/>
  <c r="J51" i="29"/>
  <c r="J60" i="29"/>
  <c r="O7" i="30"/>
  <c r="J39" i="30"/>
  <c r="J55" i="30"/>
  <c r="O5" i="31"/>
  <c r="J11" i="31"/>
  <c r="J15" i="31"/>
  <c r="J26" i="31"/>
  <c r="J30" i="31"/>
  <c r="J37" i="31"/>
  <c r="J48" i="31"/>
  <c r="J59" i="31"/>
  <c r="J39" i="31"/>
  <c r="J49" i="31"/>
  <c r="J60" i="31"/>
  <c r="J39" i="26"/>
  <c r="J49" i="26"/>
  <c r="J60" i="26"/>
  <c r="O7" i="27"/>
  <c r="O14" i="27"/>
  <c r="J43" i="27"/>
  <c r="O9" i="29"/>
  <c r="J26" i="29"/>
  <c r="J30" i="29"/>
  <c r="J37" i="29"/>
  <c r="J45" i="29"/>
  <c r="J53" i="29"/>
  <c r="J63" i="29"/>
  <c r="O9" i="30"/>
  <c r="J16" i="30"/>
  <c r="J20" i="30"/>
  <c r="J31" i="30"/>
  <c r="J43" i="30"/>
  <c r="J59" i="30"/>
  <c r="J7" i="31"/>
  <c r="J12" i="31"/>
  <c r="J16" i="31"/>
  <c r="N23" i="31"/>
  <c r="N25" i="31" s="1"/>
  <c r="O23" i="31" s="1"/>
  <c r="J27" i="31"/>
  <c r="E31" i="31"/>
  <c r="E14" i="31" s="1"/>
  <c r="J40" i="31"/>
  <c r="J51" i="31"/>
  <c r="J61" i="31"/>
  <c r="O17" i="23"/>
  <c r="J11" i="30"/>
  <c r="J32" i="30"/>
  <c r="J45" i="30"/>
  <c r="J61" i="30"/>
  <c r="O7" i="31"/>
  <c r="J13" i="31"/>
  <c r="J20" i="31"/>
  <c r="J31" i="31"/>
  <c r="J41" i="31"/>
  <c r="J52" i="31"/>
  <c r="J63" i="31"/>
  <c r="J40" i="25"/>
  <c r="J51" i="25"/>
  <c r="J61" i="25"/>
  <c r="J7" i="26"/>
  <c r="J12" i="26"/>
  <c r="J16" i="26"/>
  <c r="N23" i="26"/>
  <c r="N25" i="26" s="1"/>
  <c r="O23" i="26" s="1"/>
  <c r="O25" i="26" s="1"/>
  <c r="J27" i="26"/>
  <c r="J31" i="26"/>
  <c r="J41" i="26"/>
  <c r="J52" i="26"/>
  <c r="J63" i="26"/>
  <c r="O9" i="27"/>
  <c r="O15" i="27"/>
  <c r="J51" i="27"/>
  <c r="O5" i="29"/>
  <c r="O17" i="29" s="1"/>
  <c r="O11" i="30"/>
  <c r="J17" i="30"/>
  <c r="J27" i="30"/>
  <c r="J33" i="30"/>
  <c r="J47" i="30"/>
  <c r="J63" i="30"/>
  <c r="J8" i="31"/>
  <c r="O13" i="31"/>
  <c r="J17" i="31"/>
  <c r="J24" i="31"/>
  <c r="J28" i="31"/>
  <c r="J32" i="31"/>
  <c r="J43" i="31"/>
  <c r="J53" i="31"/>
  <c r="J64" i="31"/>
  <c r="E24" i="21"/>
  <c r="J21" i="23"/>
  <c r="J42" i="23"/>
  <c r="J58" i="23"/>
  <c r="J8" i="23"/>
  <c r="J25" i="23"/>
  <c r="J30" i="23"/>
  <c r="J43" i="23"/>
  <c r="J59" i="23"/>
  <c r="E31" i="26"/>
  <c r="E14" i="26" s="1"/>
  <c r="N25" i="28"/>
  <c r="O24" i="28" s="1"/>
  <c r="J14" i="23"/>
  <c r="J63" i="23"/>
  <c r="J53" i="24"/>
  <c r="J33" i="31"/>
  <c r="J44" i="31"/>
  <c r="J55" i="31"/>
  <c r="J65" i="31"/>
  <c r="O16" i="31"/>
  <c r="J34" i="31"/>
  <c r="J38" i="31"/>
  <c r="J67" i="31" s="1"/>
  <c r="J42" i="31"/>
  <c r="J46" i="31"/>
  <c r="J50" i="31"/>
  <c r="J54" i="31"/>
  <c r="J58" i="31"/>
  <c r="J62" i="31"/>
  <c r="O6" i="31"/>
  <c r="O8" i="31"/>
  <c r="O10" i="31"/>
  <c r="O12" i="31"/>
  <c r="O15" i="31"/>
  <c r="J6" i="30"/>
  <c r="J8" i="30"/>
  <c r="J10" i="30"/>
  <c r="J12" i="30"/>
  <c r="J15" i="30"/>
  <c r="O16" i="30"/>
  <c r="J19" i="30"/>
  <c r="J21" i="30"/>
  <c r="J23" i="30"/>
  <c r="J24" i="30"/>
  <c r="J25" i="30"/>
  <c r="J26" i="30"/>
  <c r="J28" i="30"/>
  <c r="J30" i="30"/>
  <c r="C32" i="30"/>
  <c r="E32" i="30" s="1"/>
  <c r="E14" i="30" s="1"/>
  <c r="J34" i="30"/>
  <c r="J38" i="30"/>
  <c r="J42" i="30"/>
  <c r="J46" i="30"/>
  <c r="J50" i="30"/>
  <c r="J54" i="30"/>
  <c r="J58" i="30"/>
  <c r="J62" i="30"/>
  <c r="J66" i="30"/>
  <c r="O6" i="30"/>
  <c r="O8" i="30"/>
  <c r="O10" i="30"/>
  <c r="O12" i="30"/>
  <c r="O15" i="30"/>
  <c r="N24" i="30"/>
  <c r="N25" i="30"/>
  <c r="O23" i="30" s="1"/>
  <c r="J40" i="30"/>
  <c r="J44" i="30"/>
  <c r="J48" i="30"/>
  <c r="J52" i="30"/>
  <c r="J56" i="30"/>
  <c r="J60" i="30"/>
  <c r="O16" i="29"/>
  <c r="C32" i="29"/>
  <c r="E32" i="29" s="1"/>
  <c r="E14" i="29" s="1"/>
  <c r="J58" i="29"/>
  <c r="J62" i="29"/>
  <c r="J66" i="29"/>
  <c r="O13" i="29"/>
  <c r="O6" i="29"/>
  <c r="O8" i="29"/>
  <c r="O10" i="29"/>
  <c r="O12" i="29"/>
  <c r="O15" i="29"/>
  <c r="N24" i="29"/>
  <c r="N25" i="29"/>
  <c r="O23" i="29" s="1"/>
  <c r="J5" i="28"/>
  <c r="J7" i="28"/>
  <c r="J9" i="28"/>
  <c r="J11" i="28"/>
  <c r="J13" i="28"/>
  <c r="J18" i="28"/>
  <c r="J22" i="28"/>
  <c r="J36" i="28"/>
  <c r="J16" i="28"/>
  <c r="J31" i="28"/>
  <c r="J33" i="28"/>
  <c r="J37" i="28"/>
  <c r="J41" i="28"/>
  <c r="J45" i="28"/>
  <c r="J49" i="28"/>
  <c r="J53" i="28"/>
  <c r="J57" i="28"/>
  <c r="J61" i="28"/>
  <c r="J65" i="28"/>
  <c r="J6" i="28"/>
  <c r="J8" i="28"/>
  <c r="J10" i="28"/>
  <c r="J12" i="28"/>
  <c r="J15" i="28"/>
  <c r="J19" i="28"/>
  <c r="J21" i="28"/>
  <c r="J23" i="28"/>
  <c r="J24" i="28"/>
  <c r="J25" i="28"/>
  <c r="J26" i="28"/>
  <c r="J28" i="28"/>
  <c r="J30" i="28"/>
  <c r="C32" i="28"/>
  <c r="E32" i="28" s="1"/>
  <c r="E14" i="28" s="1"/>
  <c r="J34" i="28"/>
  <c r="J38" i="28"/>
  <c r="J42" i="28"/>
  <c r="J46" i="28"/>
  <c r="J50" i="28"/>
  <c r="J54" i="28"/>
  <c r="J58" i="28"/>
  <c r="J62" i="28"/>
  <c r="J66" i="28"/>
  <c r="J17" i="28"/>
  <c r="J20" i="28"/>
  <c r="J27" i="28"/>
  <c r="J29" i="28"/>
  <c r="J32" i="28"/>
  <c r="J40" i="28"/>
  <c r="J44" i="28"/>
  <c r="J48" i="28"/>
  <c r="J52" i="28"/>
  <c r="J56" i="28"/>
  <c r="J60" i="28"/>
  <c r="N25" i="27"/>
  <c r="O23" i="27" s="1"/>
  <c r="J5" i="27"/>
  <c r="J7" i="27"/>
  <c r="J9" i="27"/>
  <c r="J11" i="27"/>
  <c r="J13" i="27"/>
  <c r="J16" i="27"/>
  <c r="J31" i="27"/>
  <c r="J33" i="27"/>
  <c r="J37" i="27"/>
  <c r="J41" i="27"/>
  <c r="J45" i="27"/>
  <c r="J49" i="27"/>
  <c r="J53" i="27"/>
  <c r="J57" i="27"/>
  <c r="J61" i="27"/>
  <c r="J65" i="27"/>
  <c r="J6" i="27"/>
  <c r="J8" i="27"/>
  <c r="J10" i="27"/>
  <c r="J12" i="27"/>
  <c r="J15" i="27"/>
  <c r="J19" i="27"/>
  <c r="J21" i="27"/>
  <c r="J23" i="27"/>
  <c r="J24" i="27"/>
  <c r="J25" i="27"/>
  <c r="J26" i="27"/>
  <c r="J28" i="27"/>
  <c r="J30" i="27"/>
  <c r="C32" i="27"/>
  <c r="E32" i="27" s="1"/>
  <c r="E14" i="27" s="1"/>
  <c r="J34" i="27"/>
  <c r="J38" i="27"/>
  <c r="J42" i="27"/>
  <c r="J46" i="27"/>
  <c r="J50" i="27"/>
  <c r="J54" i="27"/>
  <c r="J58" i="27"/>
  <c r="J62" i="27"/>
  <c r="J66" i="27"/>
  <c r="J17" i="27"/>
  <c r="J18" i="27"/>
  <c r="J20" i="27"/>
  <c r="J22" i="27"/>
  <c r="J27" i="27"/>
  <c r="J29" i="27"/>
  <c r="J32" i="27"/>
  <c r="J36" i="27"/>
  <c r="J40" i="27"/>
  <c r="J44" i="27"/>
  <c r="J48" i="27"/>
  <c r="J52" i="27"/>
  <c r="J56" i="27"/>
  <c r="J60" i="27"/>
  <c r="O24" i="26"/>
  <c r="O16" i="26"/>
  <c r="J30" i="26"/>
  <c r="J34" i="26"/>
  <c r="J38" i="26"/>
  <c r="J42" i="26"/>
  <c r="J46" i="26"/>
  <c r="J50" i="26"/>
  <c r="J54" i="26"/>
  <c r="J58" i="26"/>
  <c r="J62" i="26"/>
  <c r="O6" i="26"/>
  <c r="O8" i="26"/>
  <c r="O10" i="26"/>
  <c r="O12" i="26"/>
  <c r="O15" i="26"/>
  <c r="O16" i="25"/>
  <c r="J28" i="25"/>
  <c r="J30" i="25"/>
  <c r="C32" i="25"/>
  <c r="E32" i="25" s="1"/>
  <c r="E14" i="25" s="1"/>
  <c r="J34" i="25"/>
  <c r="J38" i="25"/>
  <c r="J42" i="25"/>
  <c r="J46" i="25"/>
  <c r="J50" i="25"/>
  <c r="J54" i="25"/>
  <c r="J58" i="25"/>
  <c r="J62" i="25"/>
  <c r="O6" i="25"/>
  <c r="O8" i="25"/>
  <c r="O10" i="25"/>
  <c r="O12" i="25"/>
  <c r="O15" i="25"/>
  <c r="N24" i="25"/>
  <c r="N25" i="25" s="1"/>
  <c r="O23" i="25" s="1"/>
  <c r="O16" i="24"/>
  <c r="J30" i="24"/>
  <c r="C32" i="24"/>
  <c r="E32" i="24" s="1"/>
  <c r="E14" i="24" s="1"/>
  <c r="J34" i="24"/>
  <c r="J67" i="24" s="1"/>
  <c r="J38" i="24"/>
  <c r="J42" i="24"/>
  <c r="J46" i="24"/>
  <c r="J50" i="24"/>
  <c r="J54" i="24"/>
  <c r="J58" i="24"/>
  <c r="J62" i="24"/>
  <c r="J66" i="24"/>
  <c r="O13" i="24"/>
  <c r="O8" i="24"/>
  <c r="O12" i="24"/>
  <c r="O15" i="24"/>
  <c r="N24" i="24"/>
  <c r="O6" i="24"/>
  <c r="O10" i="24"/>
  <c r="J40" i="24"/>
  <c r="J44" i="24"/>
  <c r="J48" i="24"/>
  <c r="J52" i="24"/>
  <c r="J56" i="24"/>
  <c r="J60" i="24"/>
  <c r="N25" i="23"/>
  <c r="O23" i="23" s="1"/>
  <c r="J5" i="23"/>
  <c r="J7" i="23"/>
  <c r="J9" i="23"/>
  <c r="J11" i="23"/>
  <c r="J13" i="23"/>
  <c r="J17" i="23"/>
  <c r="J18" i="23"/>
  <c r="J20" i="23"/>
  <c r="J22" i="23"/>
  <c r="J27" i="23"/>
  <c r="J29" i="23"/>
  <c r="J32" i="23"/>
  <c r="J36" i="23"/>
  <c r="J40" i="23"/>
  <c r="J44" i="23"/>
  <c r="J48" i="23"/>
  <c r="J52" i="23"/>
  <c r="J56" i="23"/>
  <c r="J60" i="23"/>
  <c r="J64" i="23"/>
  <c r="J16" i="23"/>
  <c r="J31" i="23"/>
  <c r="J33" i="23"/>
  <c r="J37" i="23"/>
  <c r="J41" i="23"/>
  <c r="J45" i="23"/>
  <c r="J49" i="23"/>
  <c r="J53" i="23"/>
  <c r="J57" i="23"/>
  <c r="J61" i="23"/>
  <c r="O17" i="31" l="1"/>
  <c r="O17" i="25"/>
  <c r="J67" i="25"/>
  <c r="J67" i="26"/>
  <c r="J67" i="30"/>
  <c r="O24" i="31"/>
  <c r="O25" i="31" s="1"/>
  <c r="O23" i="28"/>
  <c r="O25" i="28" s="1"/>
  <c r="O17" i="27"/>
  <c r="J67" i="29"/>
  <c r="O24" i="30"/>
  <c r="O25" i="30" s="1"/>
  <c r="O24" i="29"/>
  <c r="O25" i="29" s="1"/>
  <c r="J67" i="28"/>
  <c r="O24" i="27"/>
  <c r="O25" i="27" s="1"/>
  <c r="J67" i="27"/>
  <c r="O24" i="25"/>
  <c r="O25" i="25" s="1"/>
  <c r="N25" i="24"/>
  <c r="O23" i="24" s="1"/>
  <c r="O24" i="23"/>
  <c r="O25" i="23" s="1"/>
  <c r="J67" i="23"/>
  <c r="O24" i="24" l="1"/>
  <c r="O25" i="24" s="1"/>
  <c r="I67" i="21" l="1"/>
  <c r="E26" i="21" l="1"/>
  <c r="E28" i="21"/>
  <c r="E27" i="21"/>
  <c r="E20" i="21"/>
  <c r="E18" i="21"/>
  <c r="N17" i="21"/>
  <c r="O16" i="21" s="1"/>
  <c r="O9" i="21" l="1"/>
  <c r="N24" i="21"/>
  <c r="O8" i="21"/>
  <c r="O7" i="21"/>
  <c r="O15" i="21"/>
  <c r="O10" i="21"/>
  <c r="O11" i="21"/>
  <c r="O12" i="21"/>
  <c r="O5" i="21"/>
  <c r="O13" i="21"/>
  <c r="O6" i="21"/>
  <c r="O14" i="21"/>
  <c r="E17" i="21"/>
  <c r="E21" i="21"/>
  <c r="E25" i="21"/>
  <c r="E30" i="21"/>
  <c r="E22" i="21"/>
  <c r="E29" i="21"/>
  <c r="E16" i="21"/>
  <c r="E15" i="21"/>
  <c r="E23" i="21"/>
  <c r="E19" i="21"/>
  <c r="C31" i="21"/>
  <c r="J66" i="21"/>
  <c r="J5" i="21"/>
  <c r="J11" i="21"/>
  <c r="J22" i="21"/>
  <c r="J27" i="21"/>
  <c r="J43" i="21"/>
  <c r="J59" i="21"/>
  <c r="J9" i="21"/>
  <c r="J14" i="21"/>
  <c r="J20" i="21"/>
  <c r="J7" i="21"/>
  <c r="J18" i="21"/>
  <c r="N23" i="21"/>
  <c r="N25" i="21" s="1"/>
  <c r="O24" i="21" s="1"/>
  <c r="J39" i="21"/>
  <c r="J47" i="21"/>
  <c r="J55" i="21"/>
  <c r="J63" i="21"/>
  <c r="J13" i="21"/>
  <c r="J17" i="21"/>
  <c r="J29" i="21"/>
  <c r="J32" i="21"/>
  <c r="J40" i="21"/>
  <c r="J48" i="21"/>
  <c r="J56" i="21"/>
  <c r="J64" i="21"/>
  <c r="J35" i="21"/>
  <c r="J51" i="21"/>
  <c r="J36" i="21"/>
  <c r="J44" i="21"/>
  <c r="J52" i="21"/>
  <c r="J60" i="21"/>
  <c r="J16" i="21"/>
  <c r="J31" i="21"/>
  <c r="J33" i="21"/>
  <c r="J37" i="21"/>
  <c r="J41" i="21"/>
  <c r="J45" i="21"/>
  <c r="J49" i="21"/>
  <c r="J53" i="21"/>
  <c r="J57" i="21"/>
  <c r="J61" i="21"/>
  <c r="J65" i="21"/>
  <c r="J6" i="21"/>
  <c r="J8" i="21"/>
  <c r="J10" i="21"/>
  <c r="J12" i="21"/>
  <c r="J15" i="21"/>
  <c r="J19" i="21"/>
  <c r="J21" i="21"/>
  <c r="J23" i="21"/>
  <c r="J24" i="21"/>
  <c r="J25" i="21"/>
  <c r="J26" i="21"/>
  <c r="J28" i="21"/>
  <c r="J30" i="21"/>
  <c r="J34" i="21"/>
  <c r="J38" i="21"/>
  <c r="J42" i="21"/>
  <c r="J46" i="21"/>
  <c r="J50" i="21"/>
  <c r="J54" i="21"/>
  <c r="J58" i="21"/>
  <c r="J62" i="21"/>
  <c r="I67" i="19"/>
  <c r="J66" i="19" s="1"/>
  <c r="J54" i="19"/>
  <c r="J50" i="19"/>
  <c r="J41" i="19"/>
  <c r="J40" i="19"/>
  <c r="J39" i="19"/>
  <c r="C31" i="19"/>
  <c r="E31" i="19" s="1"/>
  <c r="E30" i="19"/>
  <c r="E29" i="19"/>
  <c r="E28" i="19"/>
  <c r="E27" i="19"/>
  <c r="E26" i="19"/>
  <c r="E25" i="19"/>
  <c r="J24" i="19"/>
  <c r="E24" i="19"/>
  <c r="E23" i="19"/>
  <c r="E22" i="19"/>
  <c r="E21" i="19"/>
  <c r="J20" i="19"/>
  <c r="E20" i="19"/>
  <c r="E19" i="19"/>
  <c r="E18" i="19"/>
  <c r="N17" i="19"/>
  <c r="N24" i="19" s="1"/>
  <c r="E17" i="19"/>
  <c r="J16" i="19"/>
  <c r="E16" i="19"/>
  <c r="E15" i="19"/>
  <c r="J10" i="19"/>
  <c r="J9" i="19"/>
  <c r="J8" i="19"/>
  <c r="I67" i="18"/>
  <c r="J66" i="18" s="1"/>
  <c r="J55" i="18"/>
  <c r="J45" i="18"/>
  <c r="J35" i="18"/>
  <c r="C31" i="18"/>
  <c r="E31" i="18" s="1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N17" i="18"/>
  <c r="O8" i="18" s="1"/>
  <c r="J17" i="18"/>
  <c r="E17" i="18"/>
  <c r="E16" i="18"/>
  <c r="E15" i="18"/>
  <c r="J9" i="18"/>
  <c r="O5" i="18"/>
  <c r="O17" i="18" s="1"/>
  <c r="O17" i="21" l="1"/>
  <c r="O11" i="19"/>
  <c r="J17" i="19"/>
  <c r="J21" i="19"/>
  <c r="J31" i="19"/>
  <c r="J42" i="19"/>
  <c r="J5" i="19"/>
  <c r="J12" i="19"/>
  <c r="J32" i="19"/>
  <c r="J46" i="19"/>
  <c r="O9" i="18"/>
  <c r="J14" i="18"/>
  <c r="O14" i="18"/>
  <c r="O5" i="19"/>
  <c r="O17" i="19" s="1"/>
  <c r="J13" i="19"/>
  <c r="J27" i="19"/>
  <c r="J33" i="19"/>
  <c r="J47" i="19"/>
  <c r="O6" i="19"/>
  <c r="J14" i="19"/>
  <c r="J23" i="19"/>
  <c r="J34" i="19"/>
  <c r="J48" i="19"/>
  <c r="J5" i="18"/>
  <c r="O7" i="19"/>
  <c r="J19" i="19"/>
  <c r="N23" i="19"/>
  <c r="N25" i="19" s="1"/>
  <c r="O23" i="19" s="1"/>
  <c r="J28" i="19"/>
  <c r="J38" i="19"/>
  <c r="J49" i="19"/>
  <c r="C32" i="21"/>
  <c r="E32" i="21" s="1"/>
  <c r="E31" i="21"/>
  <c r="J67" i="21"/>
  <c r="O23" i="21"/>
  <c r="O25" i="21" s="1"/>
  <c r="J55" i="19"/>
  <c r="O10" i="18"/>
  <c r="J18" i="18"/>
  <c r="J30" i="18"/>
  <c r="J48" i="18"/>
  <c r="J23" i="18"/>
  <c r="J7" i="18"/>
  <c r="J12" i="18"/>
  <c r="J16" i="18"/>
  <c r="J19" i="18"/>
  <c r="N23" i="18"/>
  <c r="J27" i="18"/>
  <c r="J31" i="18"/>
  <c r="J40" i="18"/>
  <c r="J52" i="18"/>
  <c r="J62" i="18"/>
  <c r="O13" i="19"/>
  <c r="J56" i="19"/>
  <c r="J15" i="18"/>
  <c r="J26" i="18"/>
  <c r="J38" i="18"/>
  <c r="J60" i="18"/>
  <c r="O6" i="18"/>
  <c r="J11" i="18"/>
  <c r="J39" i="18"/>
  <c r="J51" i="18"/>
  <c r="O7" i="18"/>
  <c r="J13" i="18"/>
  <c r="O16" i="18"/>
  <c r="J32" i="18"/>
  <c r="J43" i="18"/>
  <c r="J53" i="18"/>
  <c r="J63" i="18"/>
  <c r="J57" i="19"/>
  <c r="J10" i="18"/>
  <c r="J22" i="18"/>
  <c r="J37" i="18"/>
  <c r="J47" i="18"/>
  <c r="J59" i="18"/>
  <c r="J6" i="18"/>
  <c r="J61" i="18"/>
  <c r="J8" i="18"/>
  <c r="O13" i="18"/>
  <c r="J20" i="18"/>
  <c r="J24" i="18"/>
  <c r="J28" i="18"/>
  <c r="J33" i="18"/>
  <c r="J44" i="18"/>
  <c r="J54" i="18"/>
  <c r="J64" i="18"/>
  <c r="O9" i="19"/>
  <c r="O14" i="19"/>
  <c r="J58" i="19"/>
  <c r="J62" i="19"/>
  <c r="J25" i="18"/>
  <c r="J29" i="18"/>
  <c r="J36" i="18"/>
  <c r="J46" i="18"/>
  <c r="J56" i="18"/>
  <c r="O10" i="19"/>
  <c r="J63" i="19"/>
  <c r="J65" i="19"/>
  <c r="O16" i="19"/>
  <c r="J64" i="19"/>
  <c r="J6" i="19"/>
  <c r="J25" i="19"/>
  <c r="J29" i="19"/>
  <c r="J35" i="19"/>
  <c r="J43" i="19"/>
  <c r="J51" i="19"/>
  <c r="J59" i="19"/>
  <c r="J11" i="19"/>
  <c r="J15" i="19"/>
  <c r="J18" i="19"/>
  <c r="J22" i="19"/>
  <c r="J36" i="19"/>
  <c r="J44" i="19"/>
  <c r="J52" i="19"/>
  <c r="J60" i="19"/>
  <c r="J7" i="19"/>
  <c r="J26" i="19"/>
  <c r="J30" i="19"/>
  <c r="J37" i="19"/>
  <c r="J45" i="19"/>
  <c r="J53" i="19"/>
  <c r="J61" i="19"/>
  <c r="C32" i="19"/>
  <c r="E32" i="19" s="1"/>
  <c r="E14" i="19" s="1"/>
  <c r="O8" i="19"/>
  <c r="O12" i="19"/>
  <c r="O15" i="19"/>
  <c r="J41" i="18"/>
  <c r="J49" i="18"/>
  <c r="J57" i="18"/>
  <c r="J65" i="18"/>
  <c r="J21" i="18"/>
  <c r="J34" i="18"/>
  <c r="J42" i="18"/>
  <c r="J50" i="18"/>
  <c r="J58" i="18"/>
  <c r="C32" i="18"/>
  <c r="E32" i="18" s="1"/>
  <c r="E14" i="18" s="1"/>
  <c r="N25" i="18"/>
  <c r="O23" i="18" s="1"/>
  <c r="O11" i="18"/>
  <c r="O12" i="18"/>
  <c r="O15" i="18"/>
  <c r="N24" i="18"/>
  <c r="J67" i="18" l="1"/>
  <c r="E14" i="21"/>
  <c r="J67" i="19"/>
  <c r="O24" i="19"/>
  <c r="O25" i="19" s="1"/>
  <c r="O24" i="18"/>
  <c r="O25" i="18"/>
  <c r="I67" i="17" l="1"/>
  <c r="J66" i="17" s="1"/>
  <c r="C31" i="17"/>
  <c r="E31" i="17" s="1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N17" i="17"/>
  <c r="O14" i="17" s="1"/>
  <c r="E17" i="17"/>
  <c r="E16" i="17"/>
  <c r="E15" i="17"/>
  <c r="O12" i="17" l="1"/>
  <c r="O15" i="17"/>
  <c r="O8" i="17"/>
  <c r="O7" i="17"/>
  <c r="O11" i="17"/>
  <c r="O5" i="17"/>
  <c r="O17" i="17" s="1"/>
  <c r="N24" i="17"/>
  <c r="J35" i="17"/>
  <c r="J43" i="17"/>
  <c r="J51" i="17"/>
  <c r="J59" i="17"/>
  <c r="O9" i="17"/>
  <c r="O13" i="17"/>
  <c r="J16" i="17"/>
  <c r="J31" i="17"/>
  <c r="J37" i="17"/>
  <c r="J45" i="17"/>
  <c r="J53" i="17"/>
  <c r="J61" i="17"/>
  <c r="J6" i="17"/>
  <c r="J10" i="17"/>
  <c r="O16" i="17"/>
  <c r="J19" i="17"/>
  <c r="J23" i="17"/>
  <c r="J25" i="17"/>
  <c r="J28" i="17"/>
  <c r="C32" i="17"/>
  <c r="E32" i="17" s="1"/>
  <c r="E14" i="17" s="1"/>
  <c r="J38" i="17"/>
  <c r="J46" i="17"/>
  <c r="J54" i="17"/>
  <c r="J62" i="17"/>
  <c r="J5" i="17"/>
  <c r="J9" i="17"/>
  <c r="J13" i="17"/>
  <c r="J18" i="17"/>
  <c r="J22" i="17"/>
  <c r="J27" i="17"/>
  <c r="J36" i="17"/>
  <c r="J44" i="17"/>
  <c r="J52" i="17"/>
  <c r="J60" i="17"/>
  <c r="O6" i="17"/>
  <c r="O10" i="17"/>
  <c r="J14" i="17"/>
  <c r="N23" i="17"/>
  <c r="J39" i="17"/>
  <c r="J47" i="17"/>
  <c r="J55" i="17"/>
  <c r="J63" i="17"/>
  <c r="J7" i="17"/>
  <c r="J11" i="17"/>
  <c r="J17" i="17"/>
  <c r="J20" i="17"/>
  <c r="J29" i="17"/>
  <c r="J32" i="17"/>
  <c r="J40" i="17"/>
  <c r="J48" i="17"/>
  <c r="J56" i="17"/>
  <c r="J64" i="17"/>
  <c r="J33" i="17"/>
  <c r="J41" i="17"/>
  <c r="J49" i="17"/>
  <c r="J57" i="17"/>
  <c r="J65" i="17"/>
  <c r="J8" i="17"/>
  <c r="J12" i="17"/>
  <c r="J15" i="17"/>
  <c r="J21" i="17"/>
  <c r="J24" i="17"/>
  <c r="J26" i="17"/>
  <c r="J30" i="17"/>
  <c r="J34" i="17"/>
  <c r="J42" i="17"/>
  <c r="J50" i="17"/>
  <c r="J58" i="17"/>
  <c r="I67" i="16"/>
  <c r="J60" i="16" s="1"/>
  <c r="C31" i="16"/>
  <c r="E31" i="16" s="1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N17" i="16"/>
  <c r="O10" i="16" s="1"/>
  <c r="E17" i="16"/>
  <c r="E16" i="16"/>
  <c r="E15" i="16"/>
  <c r="O13" i="16"/>
  <c r="O9" i="16" l="1"/>
  <c r="O8" i="16"/>
  <c r="N24" i="16"/>
  <c r="O11" i="16"/>
  <c r="O12" i="16"/>
  <c r="O14" i="16"/>
  <c r="O5" i="16"/>
  <c r="O17" i="16" s="1"/>
  <c r="O7" i="16"/>
  <c r="O15" i="16"/>
  <c r="J67" i="17"/>
  <c r="N25" i="17"/>
  <c r="O24" i="17" s="1"/>
  <c r="J8" i="16"/>
  <c r="J15" i="16"/>
  <c r="J16" i="16"/>
  <c r="J26" i="16"/>
  <c r="J24" i="16"/>
  <c r="J11" i="16"/>
  <c r="J12" i="16"/>
  <c r="J21" i="16"/>
  <c r="J7" i="16"/>
  <c r="J37" i="16"/>
  <c r="J6" i="16"/>
  <c r="J19" i="16"/>
  <c r="J25" i="16"/>
  <c r="J28" i="16"/>
  <c r="C32" i="16"/>
  <c r="E32" i="16" s="1"/>
  <c r="E14" i="16" s="1"/>
  <c r="J38" i="16"/>
  <c r="J46" i="16"/>
  <c r="J54" i="16"/>
  <c r="J62" i="16"/>
  <c r="J31" i="16"/>
  <c r="J45" i="16"/>
  <c r="J53" i="16"/>
  <c r="J61" i="16"/>
  <c r="J10" i="16"/>
  <c r="O16" i="16"/>
  <c r="J23" i="16"/>
  <c r="O6" i="16"/>
  <c r="J14" i="16"/>
  <c r="N23" i="16"/>
  <c r="J39" i="16"/>
  <c r="J47" i="16"/>
  <c r="J55" i="16"/>
  <c r="J63" i="16"/>
  <c r="J17" i="16"/>
  <c r="J20" i="16"/>
  <c r="J29" i="16"/>
  <c r="J32" i="16"/>
  <c r="J40" i="16"/>
  <c r="J48" i="16"/>
  <c r="J56" i="16"/>
  <c r="J64" i="16"/>
  <c r="J33" i="16"/>
  <c r="J41" i="16"/>
  <c r="J49" i="16"/>
  <c r="J57" i="16"/>
  <c r="J65" i="16"/>
  <c r="J30" i="16"/>
  <c r="J34" i="16"/>
  <c r="J42" i="16"/>
  <c r="J50" i="16"/>
  <c r="J58" i="16"/>
  <c r="J66" i="16"/>
  <c r="J35" i="16"/>
  <c r="J43" i="16"/>
  <c r="J51" i="16"/>
  <c r="J59" i="16"/>
  <c r="J5" i="16"/>
  <c r="J9" i="16"/>
  <c r="J13" i="16"/>
  <c r="J18" i="16"/>
  <c r="J22" i="16"/>
  <c r="J27" i="16"/>
  <c r="J36" i="16"/>
  <c r="J44" i="16"/>
  <c r="J52" i="16"/>
  <c r="I67" i="15"/>
  <c r="J60" i="15" s="1"/>
  <c r="C31" i="15"/>
  <c r="E31" i="15" s="1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N17" i="15"/>
  <c r="O14" i="15" s="1"/>
  <c r="E17" i="15"/>
  <c r="E16" i="15"/>
  <c r="E15" i="15"/>
  <c r="O23" i="17" l="1"/>
  <c r="O25" i="17" s="1"/>
  <c r="N25" i="16"/>
  <c r="O24" i="16" s="1"/>
  <c r="J67" i="16"/>
  <c r="O7" i="15"/>
  <c r="N24" i="15"/>
  <c r="O13" i="15"/>
  <c r="O16" i="15"/>
  <c r="O11" i="15"/>
  <c r="O12" i="15"/>
  <c r="O5" i="15"/>
  <c r="O15" i="15"/>
  <c r="O8" i="15"/>
  <c r="O9" i="15"/>
  <c r="J38" i="15"/>
  <c r="J53" i="15"/>
  <c r="J35" i="15"/>
  <c r="J37" i="15"/>
  <c r="J23" i="15"/>
  <c r="J8" i="15"/>
  <c r="J45" i="15"/>
  <c r="J10" i="15"/>
  <c r="J25" i="15"/>
  <c r="J59" i="15"/>
  <c r="J6" i="15"/>
  <c r="J28" i="15"/>
  <c r="J15" i="15"/>
  <c r="J46" i="15"/>
  <c r="J31" i="15"/>
  <c r="J16" i="15"/>
  <c r="J12" i="15"/>
  <c r="J61" i="15"/>
  <c r="J62" i="15"/>
  <c r="J43" i="15"/>
  <c r="J19" i="15"/>
  <c r="J51" i="15"/>
  <c r="C32" i="15"/>
  <c r="E32" i="15" s="1"/>
  <c r="E14" i="15" s="1"/>
  <c r="J54" i="15"/>
  <c r="O6" i="15"/>
  <c r="O10" i="15"/>
  <c r="J14" i="15"/>
  <c r="N23" i="15"/>
  <c r="J39" i="15"/>
  <c r="J47" i="15"/>
  <c r="J55" i="15"/>
  <c r="J63" i="15"/>
  <c r="J7" i="15"/>
  <c r="J11" i="15"/>
  <c r="J17" i="15"/>
  <c r="J20" i="15"/>
  <c r="J29" i="15"/>
  <c r="J32" i="15"/>
  <c r="J40" i="15"/>
  <c r="J48" i="15"/>
  <c r="J56" i="15"/>
  <c r="J64" i="15"/>
  <c r="J33" i="15"/>
  <c r="J41" i="15"/>
  <c r="J49" i="15"/>
  <c r="J57" i="15"/>
  <c r="J65" i="15"/>
  <c r="J21" i="15"/>
  <c r="J24" i="15"/>
  <c r="J26" i="15"/>
  <c r="J30" i="15"/>
  <c r="J34" i="15"/>
  <c r="J42" i="15"/>
  <c r="J50" i="15"/>
  <c r="J58" i="15"/>
  <c r="J66" i="15"/>
  <c r="J5" i="15"/>
  <c r="J9" i="15"/>
  <c r="J13" i="15"/>
  <c r="J18" i="15"/>
  <c r="J22" i="15"/>
  <c r="J27" i="15"/>
  <c r="J36" i="15"/>
  <c r="J44" i="15"/>
  <c r="J52" i="15"/>
  <c r="I67" i="14"/>
  <c r="J62" i="14" s="1"/>
  <c r="C31" i="14"/>
  <c r="E31" i="14" s="1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N17" i="14"/>
  <c r="N24" i="14" s="1"/>
  <c r="E17" i="14"/>
  <c r="E16" i="14"/>
  <c r="E15" i="14"/>
  <c r="I67" i="13"/>
  <c r="J66" i="13" s="1"/>
  <c r="C31" i="13"/>
  <c r="C32" i="13" s="1"/>
  <c r="E32" i="13" s="1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N17" i="13"/>
  <c r="N24" i="13" s="1"/>
  <c r="E17" i="13"/>
  <c r="O16" i="13"/>
  <c r="E16" i="13"/>
  <c r="O15" i="13"/>
  <c r="E15" i="13"/>
  <c r="O13" i="13"/>
  <c r="O12" i="13"/>
  <c r="O11" i="13"/>
  <c r="O10" i="13"/>
  <c r="O9" i="13"/>
  <c r="O8" i="13"/>
  <c r="O7" i="13"/>
  <c r="O6" i="13"/>
  <c r="O5" i="13"/>
  <c r="O17" i="13" s="1"/>
  <c r="J23" i="13" l="1"/>
  <c r="J39" i="13"/>
  <c r="J58" i="13"/>
  <c r="J9" i="14"/>
  <c r="J24" i="14"/>
  <c r="J32" i="14"/>
  <c r="J15" i="13"/>
  <c r="J37" i="13"/>
  <c r="J8" i="13"/>
  <c r="J48" i="13"/>
  <c r="J5" i="13"/>
  <c r="J9" i="13"/>
  <c r="J13" i="13"/>
  <c r="J16" i="13"/>
  <c r="J19" i="13"/>
  <c r="N23" i="13"/>
  <c r="N25" i="13" s="1"/>
  <c r="J27" i="13"/>
  <c r="J31" i="13"/>
  <c r="J40" i="13"/>
  <c r="J49" i="13"/>
  <c r="J60" i="13"/>
  <c r="J10" i="14"/>
  <c r="J33" i="14"/>
  <c r="J32" i="13"/>
  <c r="J41" i="13"/>
  <c r="J51" i="13"/>
  <c r="J61" i="13"/>
  <c r="J14" i="14"/>
  <c r="J47" i="14"/>
  <c r="J46" i="13"/>
  <c r="J17" i="14"/>
  <c r="J12" i="13"/>
  <c r="J18" i="13"/>
  <c r="J30" i="13"/>
  <c r="J38" i="13"/>
  <c r="J47" i="13"/>
  <c r="J5" i="14"/>
  <c r="J6" i="13"/>
  <c r="J10" i="13"/>
  <c r="J14" i="13"/>
  <c r="J20" i="13"/>
  <c r="J24" i="13"/>
  <c r="J28" i="13"/>
  <c r="J33" i="13"/>
  <c r="J43" i="13"/>
  <c r="J52" i="13"/>
  <c r="J62" i="13"/>
  <c r="J20" i="14"/>
  <c r="J48" i="14"/>
  <c r="J22" i="13"/>
  <c r="J55" i="13"/>
  <c r="J65" i="14"/>
  <c r="O14" i="13"/>
  <c r="J17" i="13"/>
  <c r="J35" i="13"/>
  <c r="J44" i="13"/>
  <c r="J53" i="13"/>
  <c r="J63" i="13"/>
  <c r="J49" i="14"/>
  <c r="J26" i="13"/>
  <c r="J56" i="13"/>
  <c r="J7" i="13"/>
  <c r="J11" i="13"/>
  <c r="J25" i="13"/>
  <c r="J29" i="13"/>
  <c r="J36" i="13"/>
  <c r="J45" i="13"/>
  <c r="J54" i="13"/>
  <c r="J64" i="13"/>
  <c r="J55" i="14"/>
  <c r="C32" i="14"/>
  <c r="E32" i="14" s="1"/>
  <c r="E14" i="14" s="1"/>
  <c r="J21" i="14"/>
  <c r="J39" i="14"/>
  <c r="J56" i="14"/>
  <c r="J28" i="14"/>
  <c r="J40" i="14"/>
  <c r="J57" i="14"/>
  <c r="J21" i="13"/>
  <c r="J34" i="13"/>
  <c r="J42" i="13"/>
  <c r="J50" i="13"/>
  <c r="J59" i="13"/>
  <c r="J6" i="14"/>
  <c r="J41" i="14"/>
  <c r="J63" i="14"/>
  <c r="J42" i="14"/>
  <c r="J64" i="14"/>
  <c r="O23" i="16"/>
  <c r="O25" i="16" s="1"/>
  <c r="O17" i="15"/>
  <c r="J67" i="15"/>
  <c r="N25" i="15"/>
  <c r="O24" i="15" s="1"/>
  <c r="O11" i="14"/>
  <c r="O13" i="14"/>
  <c r="O9" i="14"/>
  <c r="O6" i="14"/>
  <c r="O8" i="14"/>
  <c r="O16" i="14"/>
  <c r="O7" i="14"/>
  <c r="O14" i="14"/>
  <c r="O5" i="14"/>
  <c r="O10" i="14"/>
  <c r="J59" i="14"/>
  <c r="J26" i="14"/>
  <c r="J30" i="14"/>
  <c r="J36" i="14"/>
  <c r="J44" i="14"/>
  <c r="J52" i="14"/>
  <c r="J60" i="14"/>
  <c r="J29" i="14"/>
  <c r="J50" i="14"/>
  <c r="J66" i="14"/>
  <c r="J7" i="14"/>
  <c r="J15" i="14"/>
  <c r="J22" i="14"/>
  <c r="J43" i="14"/>
  <c r="J8" i="14"/>
  <c r="J12" i="14"/>
  <c r="J16" i="14"/>
  <c r="J19" i="14"/>
  <c r="J23" i="14"/>
  <c r="J37" i="14"/>
  <c r="J45" i="14"/>
  <c r="J53" i="14"/>
  <c r="J61" i="14"/>
  <c r="J25" i="14"/>
  <c r="J34" i="14"/>
  <c r="J58" i="14"/>
  <c r="J11" i="14"/>
  <c r="J18" i="14"/>
  <c r="J35" i="14"/>
  <c r="J51" i="14"/>
  <c r="J13" i="14"/>
  <c r="N23" i="14"/>
  <c r="N25" i="14" s="1"/>
  <c r="O24" i="14" s="1"/>
  <c r="J27" i="14"/>
  <c r="J31" i="14"/>
  <c r="J38" i="14"/>
  <c r="J46" i="14"/>
  <c r="J54" i="14"/>
  <c r="O12" i="14"/>
  <c r="O15" i="14"/>
  <c r="J57" i="13"/>
  <c r="J65" i="13"/>
  <c r="E31" i="13"/>
  <c r="E14" i="13" s="1"/>
  <c r="O24" i="13"/>
  <c r="O23" i="13" l="1"/>
  <c r="O25" i="13" s="1"/>
  <c r="J67" i="13"/>
  <c r="J67" i="14"/>
  <c r="O23" i="15"/>
  <c r="O25" i="15" s="1"/>
  <c r="O23" i="14"/>
  <c r="O17" i="14"/>
  <c r="O25" i="14"/>
  <c r="I67" i="12"/>
  <c r="J61" i="12" s="1"/>
  <c r="C31" i="12"/>
  <c r="E31" i="12" s="1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N17" i="12"/>
  <c r="O13" i="12" s="1"/>
  <c r="E17" i="12"/>
  <c r="E16" i="12"/>
  <c r="E15" i="12"/>
  <c r="C32" i="12" l="1"/>
  <c r="E32" i="12" s="1"/>
  <c r="O16" i="12"/>
  <c r="O7" i="12"/>
  <c r="O10" i="12"/>
  <c r="O6" i="12"/>
  <c r="O11" i="12"/>
  <c r="O14" i="12"/>
  <c r="J23" i="12"/>
  <c r="J10" i="12"/>
  <c r="J19" i="12"/>
  <c r="J42" i="12"/>
  <c r="J43" i="12"/>
  <c r="J65" i="12"/>
  <c r="J8" i="12"/>
  <c r="J51" i="12"/>
  <c r="N23" i="12"/>
  <c r="J54" i="12"/>
  <c r="J28" i="12"/>
  <c r="J55" i="12"/>
  <c r="J20" i="12"/>
  <c r="J24" i="12"/>
  <c r="J46" i="12"/>
  <c r="J66" i="12"/>
  <c r="J29" i="12"/>
  <c r="J47" i="12"/>
  <c r="J12" i="12"/>
  <c r="J17" i="12"/>
  <c r="J21" i="12"/>
  <c r="J25" i="12"/>
  <c r="J38" i="12"/>
  <c r="J48" i="12"/>
  <c r="J58" i="12"/>
  <c r="J41" i="12"/>
  <c r="J63" i="12"/>
  <c r="J15" i="12"/>
  <c r="J32" i="12"/>
  <c r="J64" i="12"/>
  <c r="J33" i="12"/>
  <c r="J11" i="12"/>
  <c r="J34" i="12"/>
  <c r="J56" i="12"/>
  <c r="J6" i="12"/>
  <c r="J35" i="12"/>
  <c r="J57" i="12"/>
  <c r="J14" i="12"/>
  <c r="J30" i="12"/>
  <c r="J39" i="12"/>
  <c r="J49" i="12"/>
  <c r="J59" i="12"/>
  <c r="J7" i="12"/>
  <c r="J26" i="12"/>
  <c r="J40" i="12"/>
  <c r="J50" i="12"/>
  <c r="J62" i="12"/>
  <c r="E14" i="12"/>
  <c r="O8" i="12"/>
  <c r="O12" i="12"/>
  <c r="O15" i="12"/>
  <c r="N24" i="12"/>
  <c r="J5" i="12"/>
  <c r="J9" i="12"/>
  <c r="J13" i="12"/>
  <c r="J18" i="12"/>
  <c r="J22" i="12"/>
  <c r="J27" i="12"/>
  <c r="J36" i="12"/>
  <c r="J44" i="12"/>
  <c r="J52" i="12"/>
  <c r="J60" i="12"/>
  <c r="O5" i="12"/>
  <c r="O9" i="12"/>
  <c r="J16" i="12"/>
  <c r="J31" i="12"/>
  <c r="J37" i="12"/>
  <c r="J45" i="12"/>
  <c r="J53" i="12"/>
  <c r="I67" i="11"/>
  <c r="J60" i="11" s="1"/>
  <c r="J61" i="11"/>
  <c r="J59" i="11"/>
  <c r="J54" i="11"/>
  <c r="C31" i="11"/>
  <c r="E31" i="11" s="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N17" i="11"/>
  <c r="O14" i="11" s="1"/>
  <c r="E17" i="11"/>
  <c r="E16" i="11"/>
  <c r="E15" i="11"/>
  <c r="J10" i="11" l="1"/>
  <c r="J6" i="11"/>
  <c r="J45" i="11"/>
  <c r="J23" i="11"/>
  <c r="J35" i="11"/>
  <c r="J37" i="11"/>
  <c r="J38" i="11"/>
  <c r="N25" i="12"/>
  <c r="O23" i="12" s="1"/>
  <c r="J67" i="12"/>
  <c r="O17" i="12"/>
  <c r="O11" i="11"/>
  <c r="O8" i="11"/>
  <c r="O9" i="11"/>
  <c r="O16" i="11"/>
  <c r="O10" i="11"/>
  <c r="O12" i="11"/>
  <c r="N24" i="11"/>
  <c r="O13" i="11"/>
  <c r="O15" i="11"/>
  <c r="O5" i="11"/>
  <c r="O6" i="11"/>
  <c r="O7" i="11"/>
  <c r="J14" i="11"/>
  <c r="N23" i="11"/>
  <c r="J28" i="11"/>
  <c r="J43" i="11"/>
  <c r="J62" i="11"/>
  <c r="J19" i="11"/>
  <c r="J46" i="11"/>
  <c r="J51" i="11"/>
  <c r="J16" i="11"/>
  <c r="J25" i="11"/>
  <c r="J31" i="11"/>
  <c r="J53" i="11"/>
  <c r="J39" i="11"/>
  <c r="J47" i="11"/>
  <c r="J55" i="11"/>
  <c r="J63" i="11"/>
  <c r="J7" i="11"/>
  <c r="J11" i="11"/>
  <c r="J17" i="11"/>
  <c r="J20" i="11"/>
  <c r="J29" i="11"/>
  <c r="J32" i="11"/>
  <c r="J40" i="11"/>
  <c r="J48" i="11"/>
  <c r="J56" i="11"/>
  <c r="J64" i="11"/>
  <c r="C32" i="11"/>
  <c r="E32" i="11" s="1"/>
  <c r="E14" i="11" s="1"/>
  <c r="J33" i="11"/>
  <c r="J41" i="11"/>
  <c r="J49" i="11"/>
  <c r="J57" i="11"/>
  <c r="J65" i="11"/>
  <c r="J8" i="11"/>
  <c r="J12" i="11"/>
  <c r="J15" i="11"/>
  <c r="J21" i="11"/>
  <c r="J24" i="11"/>
  <c r="J26" i="11"/>
  <c r="J30" i="11"/>
  <c r="J34" i="11"/>
  <c r="J42" i="11"/>
  <c r="J50" i="11"/>
  <c r="J58" i="11"/>
  <c r="J66" i="11"/>
  <c r="J5" i="11"/>
  <c r="J9" i="11"/>
  <c r="J13" i="11"/>
  <c r="J18" i="11"/>
  <c r="J22" i="11"/>
  <c r="J27" i="11"/>
  <c r="J36" i="11"/>
  <c r="J44" i="11"/>
  <c r="J52" i="11"/>
  <c r="E15" i="10"/>
  <c r="E16" i="10"/>
  <c r="E17" i="10"/>
  <c r="N17" i="10"/>
  <c r="O16" i="10" s="1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C31" i="10"/>
  <c r="E31" i="10" s="1"/>
  <c r="I67" i="10"/>
  <c r="J5" i="10" s="1"/>
  <c r="N25" i="11" l="1"/>
  <c r="O23" i="11" s="1"/>
  <c r="O15" i="10"/>
  <c r="O12" i="10"/>
  <c r="N24" i="10"/>
  <c r="O8" i="10"/>
  <c r="O24" i="12"/>
  <c r="O25" i="12" s="1"/>
  <c r="O17" i="11"/>
  <c r="J67" i="11"/>
  <c r="O24" i="11"/>
  <c r="O25" i="11" s="1"/>
  <c r="J35" i="10"/>
  <c r="J33" i="10"/>
  <c r="J43" i="10"/>
  <c r="J50" i="10"/>
  <c r="J26" i="10"/>
  <c r="J49" i="10"/>
  <c r="O7" i="10"/>
  <c r="J64" i="10"/>
  <c r="J56" i="10"/>
  <c r="J48" i="10"/>
  <c r="J40" i="10"/>
  <c r="J32" i="10"/>
  <c r="J29" i="10"/>
  <c r="J20" i="10"/>
  <c r="J17" i="10"/>
  <c r="O14" i="10"/>
  <c r="J11" i="10"/>
  <c r="J7" i="10"/>
  <c r="J51" i="10"/>
  <c r="J42" i="10"/>
  <c r="J12" i="10"/>
  <c r="J65" i="10"/>
  <c r="J41" i="10"/>
  <c r="O11" i="10"/>
  <c r="J63" i="10"/>
  <c r="J55" i="10"/>
  <c r="J47" i="10"/>
  <c r="J39" i="10"/>
  <c r="N23" i="10"/>
  <c r="J14" i="10"/>
  <c r="O10" i="10"/>
  <c r="O6" i="10"/>
  <c r="J66" i="10"/>
  <c r="J34" i="10"/>
  <c r="J21" i="10"/>
  <c r="J8" i="10"/>
  <c r="J54" i="10"/>
  <c r="J38" i="10"/>
  <c r="J28" i="10"/>
  <c r="J19" i="10"/>
  <c r="J6" i="10"/>
  <c r="J61" i="10"/>
  <c r="J53" i="10"/>
  <c r="J45" i="10"/>
  <c r="J37" i="10"/>
  <c r="J31" i="10"/>
  <c r="J16" i="10"/>
  <c r="O13" i="10"/>
  <c r="O9" i="10"/>
  <c r="O5" i="10"/>
  <c r="J59" i="10"/>
  <c r="J58" i="10"/>
  <c r="J30" i="10"/>
  <c r="J24" i="10"/>
  <c r="J15" i="10"/>
  <c r="J57" i="10"/>
  <c r="J62" i="10"/>
  <c r="J46" i="10"/>
  <c r="C32" i="10"/>
  <c r="E32" i="10" s="1"/>
  <c r="E14" i="10" s="1"/>
  <c r="J25" i="10"/>
  <c r="J23" i="10"/>
  <c r="J10" i="10"/>
  <c r="J60" i="10"/>
  <c r="J52" i="10"/>
  <c r="J44" i="10"/>
  <c r="J36" i="10"/>
  <c r="J27" i="10"/>
  <c r="J22" i="10"/>
  <c r="J18" i="10"/>
  <c r="J13" i="10"/>
  <c r="J9" i="10"/>
  <c r="I67" i="9"/>
  <c r="J60" i="9" s="1"/>
  <c r="C31" i="9"/>
  <c r="E31" i="9" s="1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N17" i="9"/>
  <c r="O12" i="9" s="1"/>
  <c r="E17" i="9"/>
  <c r="E16" i="9"/>
  <c r="E15" i="9"/>
  <c r="J23" i="9" l="1"/>
  <c r="J7" i="9"/>
  <c r="J12" i="9"/>
  <c r="J19" i="9"/>
  <c r="J37" i="9"/>
  <c r="J30" i="9"/>
  <c r="J38" i="9"/>
  <c r="J45" i="9"/>
  <c r="O17" i="10"/>
  <c r="J26" i="9"/>
  <c r="J16" i="9"/>
  <c r="J54" i="9"/>
  <c r="J63" i="9"/>
  <c r="J67" i="10"/>
  <c r="N25" i="10"/>
  <c r="O24" i="10" s="1"/>
  <c r="O23" i="10"/>
  <c r="O25" i="10" s="1"/>
  <c r="O13" i="9"/>
  <c r="O6" i="9"/>
  <c r="O16" i="9"/>
  <c r="O5" i="9"/>
  <c r="O14" i="9"/>
  <c r="O9" i="9"/>
  <c r="O10" i="9"/>
  <c r="O11" i="9"/>
  <c r="J40" i="9"/>
  <c r="J55" i="9"/>
  <c r="J8" i="9"/>
  <c r="J27" i="9"/>
  <c r="J65" i="9"/>
  <c r="J32" i="9"/>
  <c r="J48" i="9"/>
  <c r="J14" i="9"/>
  <c r="J28" i="9"/>
  <c r="J41" i="9"/>
  <c r="J58" i="9"/>
  <c r="J10" i="9"/>
  <c r="J21" i="9"/>
  <c r="J34" i="9"/>
  <c r="J42" i="9"/>
  <c r="J50" i="9"/>
  <c r="J59" i="9"/>
  <c r="J64" i="9"/>
  <c r="J13" i="9"/>
  <c r="J31" i="9"/>
  <c r="J47" i="9"/>
  <c r="J9" i="9"/>
  <c r="J66" i="9"/>
  <c r="J24" i="9"/>
  <c r="J49" i="9"/>
  <c r="J5" i="9"/>
  <c r="J25" i="9"/>
  <c r="J29" i="9"/>
  <c r="J35" i="9"/>
  <c r="J43" i="9"/>
  <c r="J51" i="9"/>
  <c r="J61" i="9"/>
  <c r="J46" i="9"/>
  <c r="N23" i="9"/>
  <c r="J39" i="9"/>
  <c r="J56" i="9"/>
  <c r="J20" i="9"/>
  <c r="J57" i="9"/>
  <c r="J17" i="9"/>
  <c r="J33" i="9"/>
  <c r="J6" i="9"/>
  <c r="J11" i="9"/>
  <c r="J15" i="9"/>
  <c r="J18" i="9"/>
  <c r="J22" i="9"/>
  <c r="J36" i="9"/>
  <c r="J44" i="9"/>
  <c r="J53" i="9"/>
  <c r="J62" i="9"/>
  <c r="C32" i="9"/>
  <c r="E32" i="9" s="1"/>
  <c r="E14" i="9" s="1"/>
  <c r="O7" i="9"/>
  <c r="O17" i="9" s="1"/>
  <c r="O8" i="9"/>
  <c r="O15" i="9"/>
  <c r="N24" i="9"/>
  <c r="J52" i="9"/>
  <c r="I67" i="8"/>
  <c r="J60" i="8" s="1"/>
  <c r="J38" i="8"/>
  <c r="C31" i="8"/>
  <c r="E31" i="8" s="1"/>
  <c r="J30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N17" i="8"/>
  <c r="N24" i="8" s="1"/>
  <c r="E17" i="8"/>
  <c r="E16" i="8"/>
  <c r="E15" i="8"/>
  <c r="J6" i="8"/>
  <c r="J40" i="8" l="1"/>
  <c r="J26" i="8"/>
  <c r="J7" i="8"/>
  <c r="J49" i="8"/>
  <c r="J14" i="8"/>
  <c r="J61" i="8"/>
  <c r="J67" i="9"/>
  <c r="O7" i="8"/>
  <c r="O11" i="8"/>
  <c r="N25" i="9"/>
  <c r="O23" i="9" s="1"/>
  <c r="O14" i="8"/>
  <c r="J50" i="8"/>
  <c r="J31" i="8"/>
  <c r="J64" i="8"/>
  <c r="J8" i="8"/>
  <c r="J15" i="8"/>
  <c r="J19" i="8"/>
  <c r="J32" i="8"/>
  <c r="J53" i="8"/>
  <c r="J10" i="8"/>
  <c r="J28" i="8"/>
  <c r="J43" i="8"/>
  <c r="J11" i="8"/>
  <c r="J24" i="8"/>
  <c r="J45" i="8"/>
  <c r="J29" i="8"/>
  <c r="J35" i="8"/>
  <c r="J46" i="8"/>
  <c r="J58" i="8"/>
  <c r="J62" i="8"/>
  <c r="J23" i="8"/>
  <c r="J41" i="8"/>
  <c r="J51" i="8"/>
  <c r="N23" i="8"/>
  <c r="N25" i="8" s="1"/>
  <c r="O23" i="8" s="1"/>
  <c r="J42" i="8"/>
  <c r="J66" i="8"/>
  <c r="J33" i="8"/>
  <c r="J54" i="8"/>
  <c r="J16" i="8"/>
  <c r="J20" i="8"/>
  <c r="J34" i="8"/>
  <c r="J56" i="8"/>
  <c r="J12" i="8"/>
  <c r="J17" i="8"/>
  <c r="J21" i="8"/>
  <c r="J25" i="8"/>
  <c r="J37" i="8"/>
  <c r="J48" i="8"/>
  <c r="J59" i="8"/>
  <c r="C32" i="8"/>
  <c r="E32" i="8" s="1"/>
  <c r="E14" i="8" s="1"/>
  <c r="O5" i="8"/>
  <c r="O9" i="8"/>
  <c r="O13" i="8"/>
  <c r="O16" i="8"/>
  <c r="O6" i="8"/>
  <c r="O10" i="8"/>
  <c r="J39" i="8"/>
  <c r="J47" i="8"/>
  <c r="J55" i="8"/>
  <c r="J63" i="8"/>
  <c r="J57" i="8"/>
  <c r="J65" i="8"/>
  <c r="O8" i="8"/>
  <c r="O12" i="8"/>
  <c r="O15" i="8"/>
  <c r="J5" i="8"/>
  <c r="J9" i="8"/>
  <c r="J13" i="8"/>
  <c r="J18" i="8"/>
  <c r="J22" i="8"/>
  <c r="J27" i="8"/>
  <c r="J36" i="8"/>
  <c r="J44" i="8"/>
  <c r="J52" i="8"/>
  <c r="I67" i="7"/>
  <c r="J60" i="7" s="1"/>
  <c r="C31" i="7"/>
  <c r="E31" i="7" s="1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N17" i="7"/>
  <c r="O14" i="7" s="1"/>
  <c r="E17" i="7"/>
  <c r="E16" i="7"/>
  <c r="E15" i="7"/>
  <c r="O24" i="9" l="1"/>
  <c r="O25" i="9" s="1"/>
  <c r="O24" i="8"/>
  <c r="O17" i="8"/>
  <c r="J67" i="8"/>
  <c r="O25" i="8"/>
  <c r="O15" i="7"/>
  <c r="O7" i="7"/>
  <c r="O9" i="7"/>
  <c r="N24" i="7"/>
  <c r="O8" i="7"/>
  <c r="O11" i="7"/>
  <c r="O13" i="7"/>
  <c r="O5" i="7"/>
  <c r="O16" i="7"/>
  <c r="O12" i="7"/>
  <c r="J19" i="7"/>
  <c r="J16" i="7"/>
  <c r="J43" i="7"/>
  <c r="J6" i="7"/>
  <c r="J23" i="7"/>
  <c r="J28" i="7"/>
  <c r="J51" i="7"/>
  <c r="J54" i="7"/>
  <c r="J8" i="7"/>
  <c r="J59" i="7"/>
  <c r="J62" i="7"/>
  <c r="J25" i="7"/>
  <c r="J35" i="7"/>
  <c r="J10" i="7"/>
  <c r="J38" i="7"/>
  <c r="J12" i="7"/>
  <c r="J46" i="7"/>
  <c r="J31" i="7"/>
  <c r="J37" i="7"/>
  <c r="J45" i="7"/>
  <c r="J53" i="7"/>
  <c r="J61" i="7"/>
  <c r="C32" i="7"/>
  <c r="E32" i="7" s="1"/>
  <c r="E14" i="7" s="1"/>
  <c r="O6" i="7"/>
  <c r="O10" i="7"/>
  <c r="J14" i="7"/>
  <c r="N23" i="7"/>
  <c r="J39" i="7"/>
  <c r="J47" i="7"/>
  <c r="J55" i="7"/>
  <c r="J63" i="7"/>
  <c r="J7" i="7"/>
  <c r="J11" i="7"/>
  <c r="J17" i="7"/>
  <c r="J20" i="7"/>
  <c r="J29" i="7"/>
  <c r="J32" i="7"/>
  <c r="J40" i="7"/>
  <c r="J48" i="7"/>
  <c r="J56" i="7"/>
  <c r="J64" i="7"/>
  <c r="J33" i="7"/>
  <c r="J41" i="7"/>
  <c r="J49" i="7"/>
  <c r="J57" i="7"/>
  <c r="J65" i="7"/>
  <c r="J15" i="7"/>
  <c r="J21" i="7"/>
  <c r="J24" i="7"/>
  <c r="J26" i="7"/>
  <c r="J30" i="7"/>
  <c r="J34" i="7"/>
  <c r="J42" i="7"/>
  <c r="J50" i="7"/>
  <c r="J58" i="7"/>
  <c r="J66" i="7"/>
  <c r="J5" i="7"/>
  <c r="J9" i="7"/>
  <c r="J13" i="7"/>
  <c r="J18" i="7"/>
  <c r="J22" i="7"/>
  <c r="J27" i="7"/>
  <c r="J36" i="7"/>
  <c r="J44" i="7"/>
  <c r="J52" i="7"/>
  <c r="I67" i="6"/>
  <c r="J60" i="6" s="1"/>
  <c r="J36" i="6"/>
  <c r="C31" i="6"/>
  <c r="E31" i="6" s="1"/>
  <c r="E30" i="6"/>
  <c r="E29" i="6"/>
  <c r="E28" i="6"/>
  <c r="E27" i="6"/>
  <c r="E26" i="6"/>
  <c r="E25" i="6"/>
  <c r="E24" i="6"/>
  <c r="J23" i="6"/>
  <c r="E23" i="6"/>
  <c r="E22" i="6"/>
  <c r="E21" i="6"/>
  <c r="E20" i="6"/>
  <c r="J19" i="6"/>
  <c r="E19" i="6"/>
  <c r="E18" i="6"/>
  <c r="N17" i="6"/>
  <c r="N24" i="6" s="1"/>
  <c r="E17" i="6"/>
  <c r="J16" i="6"/>
  <c r="E16" i="6"/>
  <c r="E15" i="6"/>
  <c r="J13" i="6"/>
  <c r="J9" i="6"/>
  <c r="J5" i="6"/>
  <c r="J44" i="6" l="1"/>
  <c r="J26" i="6"/>
  <c r="J52" i="6"/>
  <c r="O9" i="6"/>
  <c r="O15" i="6"/>
  <c r="J61" i="6"/>
  <c r="O17" i="7"/>
  <c r="N25" i="7"/>
  <c r="O24" i="7" s="1"/>
  <c r="J67" i="7"/>
  <c r="O5" i="6"/>
  <c r="O16" i="6"/>
  <c r="O6" i="6"/>
  <c r="O10" i="6"/>
  <c r="O12" i="6"/>
  <c r="O7" i="6"/>
  <c r="O8" i="6"/>
  <c r="O14" i="6"/>
  <c r="O11" i="6"/>
  <c r="O13" i="6"/>
  <c r="J30" i="6"/>
  <c r="J62" i="6"/>
  <c r="J54" i="6"/>
  <c r="J10" i="6"/>
  <c r="J27" i="6"/>
  <c r="J39" i="6"/>
  <c r="J64" i="6"/>
  <c r="J32" i="6"/>
  <c r="J56" i="6"/>
  <c r="J11" i="6"/>
  <c r="J41" i="6"/>
  <c r="J57" i="6"/>
  <c r="J45" i="6"/>
  <c r="J53" i="6"/>
  <c r="J38" i="6"/>
  <c r="J63" i="6"/>
  <c r="J14" i="6"/>
  <c r="J31" i="6"/>
  <c r="J55" i="6"/>
  <c r="J17" i="6"/>
  <c r="J48" i="6"/>
  <c r="J7" i="6"/>
  <c r="J21" i="6"/>
  <c r="J28" i="6"/>
  <c r="J33" i="6"/>
  <c r="J49" i="6"/>
  <c r="J15" i="6"/>
  <c r="J34" i="6"/>
  <c r="J42" i="6"/>
  <c r="J50" i="6"/>
  <c r="J58" i="6"/>
  <c r="J37" i="6"/>
  <c r="N23" i="6"/>
  <c r="N25" i="6" s="1"/>
  <c r="J46" i="6"/>
  <c r="J6" i="6"/>
  <c r="J20" i="6"/>
  <c r="J47" i="6"/>
  <c r="J24" i="6"/>
  <c r="J40" i="6"/>
  <c r="J8" i="6"/>
  <c r="J12" i="6"/>
  <c r="J18" i="6"/>
  <c r="J22" i="6"/>
  <c r="J25" i="6"/>
  <c r="J29" i="6"/>
  <c r="J35" i="6"/>
  <c r="J43" i="6"/>
  <c r="J51" i="6"/>
  <c r="J59" i="6"/>
  <c r="C32" i="6"/>
  <c r="E32" i="6" s="1"/>
  <c r="E14" i="6"/>
  <c r="O24" i="6"/>
  <c r="O23" i="6"/>
  <c r="O25" i="6" s="1"/>
  <c r="J65" i="6"/>
  <c r="J66" i="6"/>
  <c r="O23" i="7" l="1"/>
  <c r="O25" i="7" s="1"/>
  <c r="O17" i="6"/>
  <c r="J67" i="6"/>
  <c r="I67" i="5"/>
  <c r="J62" i="5" s="1"/>
  <c r="J59" i="5"/>
  <c r="C31" i="5"/>
  <c r="E31" i="5" s="1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N17" i="5"/>
  <c r="O12" i="5" s="1"/>
  <c r="E17" i="5"/>
  <c r="E16" i="5"/>
  <c r="E15" i="5"/>
  <c r="J10" i="5"/>
  <c r="O6" i="3"/>
  <c r="O7" i="3"/>
  <c r="O8" i="3"/>
  <c r="O14" i="3"/>
  <c r="O15" i="3"/>
  <c r="O16" i="3"/>
  <c r="N17" i="3"/>
  <c r="N24" i="3" s="1"/>
  <c r="J8" i="3"/>
  <c r="J13" i="3"/>
  <c r="J14" i="3"/>
  <c r="J15" i="3"/>
  <c r="J16" i="3"/>
  <c r="J24" i="3"/>
  <c r="J29" i="3"/>
  <c r="J30" i="3"/>
  <c r="J31" i="3"/>
  <c r="J32" i="3"/>
  <c r="J40" i="3"/>
  <c r="J45" i="3"/>
  <c r="J46" i="3"/>
  <c r="J47" i="3"/>
  <c r="J48" i="3"/>
  <c r="J56" i="3"/>
  <c r="J61" i="3"/>
  <c r="J62" i="3"/>
  <c r="J63" i="3"/>
  <c r="J64" i="3"/>
  <c r="I67" i="3"/>
  <c r="J9" i="3" s="1"/>
  <c r="J63" i="5" l="1"/>
  <c r="J13" i="5"/>
  <c r="J32" i="5"/>
  <c r="J64" i="5"/>
  <c r="O10" i="5"/>
  <c r="J25" i="5"/>
  <c r="J34" i="5"/>
  <c r="J66" i="5"/>
  <c r="J20" i="5"/>
  <c r="O16" i="5"/>
  <c r="J47" i="5"/>
  <c r="J43" i="5"/>
  <c r="J55" i="3"/>
  <c r="J39" i="3"/>
  <c r="J23" i="3"/>
  <c r="J7" i="3"/>
  <c r="J54" i="3"/>
  <c r="J38" i="3"/>
  <c r="J22" i="3"/>
  <c r="J6" i="3"/>
  <c r="J5" i="5"/>
  <c r="J48" i="5"/>
  <c r="J53" i="3"/>
  <c r="J37" i="3"/>
  <c r="J21" i="3"/>
  <c r="O9" i="5"/>
  <c r="J17" i="5"/>
  <c r="J22" i="5"/>
  <c r="J50" i="5"/>
  <c r="O13" i="3"/>
  <c r="J52" i="3"/>
  <c r="J28" i="3"/>
  <c r="J12" i="3"/>
  <c r="O5" i="5"/>
  <c r="O17" i="5" s="1"/>
  <c r="J35" i="5"/>
  <c r="J5" i="3"/>
  <c r="J11" i="3"/>
  <c r="O6" i="5"/>
  <c r="J18" i="5"/>
  <c r="J39" i="5"/>
  <c r="J55" i="5"/>
  <c r="J60" i="3"/>
  <c r="J36" i="3"/>
  <c r="J20" i="3"/>
  <c r="O12" i="3"/>
  <c r="O13" i="5"/>
  <c r="J28" i="5"/>
  <c r="J51" i="5"/>
  <c r="J59" i="3"/>
  <c r="J43" i="3"/>
  <c r="J35" i="3"/>
  <c r="J19" i="3"/>
  <c r="O11" i="3"/>
  <c r="J66" i="3"/>
  <c r="J58" i="3"/>
  <c r="J50" i="3"/>
  <c r="J42" i="3"/>
  <c r="J34" i="3"/>
  <c r="J26" i="3"/>
  <c r="J18" i="3"/>
  <c r="J10" i="3"/>
  <c r="O10" i="3"/>
  <c r="J7" i="5"/>
  <c r="J15" i="5"/>
  <c r="J24" i="5"/>
  <c r="J29" i="5"/>
  <c r="J40" i="5"/>
  <c r="J56" i="5"/>
  <c r="C32" i="5"/>
  <c r="E32" i="5" s="1"/>
  <c r="E14" i="5" s="1"/>
  <c r="J44" i="3"/>
  <c r="N23" i="3"/>
  <c r="N25" i="3" s="1"/>
  <c r="O24" i="3" s="1"/>
  <c r="J51" i="3"/>
  <c r="J27" i="3"/>
  <c r="J65" i="3"/>
  <c r="J57" i="3"/>
  <c r="J49" i="3"/>
  <c r="J41" i="3"/>
  <c r="J33" i="3"/>
  <c r="J25" i="3"/>
  <c r="J17" i="3"/>
  <c r="O5" i="3"/>
  <c r="O17" i="3" s="1"/>
  <c r="O9" i="3"/>
  <c r="J8" i="5"/>
  <c r="J42" i="5"/>
  <c r="J58" i="5"/>
  <c r="J9" i="5"/>
  <c r="J14" i="5"/>
  <c r="J21" i="5"/>
  <c r="J33" i="5"/>
  <c r="J41" i="5"/>
  <c r="J49" i="5"/>
  <c r="J57" i="5"/>
  <c r="J65" i="5"/>
  <c r="J26" i="5"/>
  <c r="J30" i="5"/>
  <c r="J36" i="5"/>
  <c r="J44" i="5"/>
  <c r="J52" i="5"/>
  <c r="J60" i="5"/>
  <c r="J6" i="5"/>
  <c r="J11" i="5"/>
  <c r="J16" i="5"/>
  <c r="J19" i="5"/>
  <c r="J23" i="5"/>
  <c r="J37" i="5"/>
  <c r="J45" i="5"/>
  <c r="J53" i="5"/>
  <c r="J61" i="5"/>
  <c r="J12" i="5"/>
  <c r="N23" i="5"/>
  <c r="J27" i="5"/>
  <c r="J31" i="5"/>
  <c r="J38" i="5"/>
  <c r="J46" i="5"/>
  <c r="J54" i="5"/>
  <c r="O14" i="5"/>
  <c r="O11" i="5"/>
  <c r="O8" i="5"/>
  <c r="O15" i="5"/>
  <c r="N24" i="5"/>
  <c r="O7" i="5"/>
  <c r="J67" i="5" l="1"/>
  <c r="J67" i="3"/>
  <c r="O23" i="3"/>
  <c r="O25" i="3" s="1"/>
  <c r="N25" i="5"/>
  <c r="O23" i="5" s="1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15" i="3"/>
  <c r="C31" i="3"/>
  <c r="E31" i="3" s="1"/>
  <c r="O24" i="5" l="1"/>
  <c r="O25" i="5" s="1"/>
  <c r="C32" i="3"/>
  <c r="E32" i="3" s="1"/>
  <c r="E14" i="3" s="1"/>
</calcChain>
</file>

<file path=xl/sharedStrings.xml><?xml version="1.0" encoding="utf-8"?>
<sst xmlns="http://schemas.openxmlformats.org/spreadsheetml/2006/main" count="3041" uniqueCount="128">
  <si>
    <t>FICHA DE CARACTERIZACION</t>
  </si>
  <si>
    <t>Resultado de la Caracterización</t>
  </si>
  <si>
    <t>VOLUMINOSOS</t>
  </si>
  <si>
    <t>Cantidad (kg)</t>
  </si>
  <si>
    <t>PesNet Recollida (*Peso de la muestra total descargada)</t>
  </si>
  <si>
    <t>Fustes</t>
  </si>
  <si>
    <t>Plàstics</t>
  </si>
  <si>
    <t>Multimaterial</t>
  </si>
  <si>
    <t>Poda</t>
  </si>
  <si>
    <t>Escuma</t>
  </si>
  <si>
    <t>Para-xocs</t>
  </si>
  <si>
    <t>Tèxtil</t>
  </si>
  <si>
    <t>Bidons</t>
  </si>
  <si>
    <t>Cartrons</t>
  </si>
  <si>
    <t>Sofas</t>
  </si>
  <si>
    <t>Maleta</t>
  </si>
  <si>
    <t>Caixa de plàstic</t>
  </si>
  <si>
    <t>Ferralla</t>
  </si>
  <si>
    <t>Cadira nen cotxe</t>
  </si>
  <si>
    <t>Escombra</t>
  </si>
  <si>
    <t>Fibra de vidre</t>
  </si>
  <si>
    <t>Total Voluminosos</t>
  </si>
  <si>
    <t>Peso restante (*Peso final tras descontar el total de voluminosos)</t>
  </si>
  <si>
    <t>RESIDUOS ADMISIBLES</t>
  </si>
  <si>
    <t>RESIDUS NO PERMITIDOS</t>
  </si>
  <si>
    <t xml:space="preserve">Fracciones </t>
  </si>
  <si>
    <t>Escombraries domèstics o barrejat.</t>
  </si>
  <si>
    <t>Residus industrials i especials grans Q</t>
  </si>
  <si>
    <t>Restes anatòmiques, medic, infecciosos.</t>
  </si>
  <si>
    <t>Residus radioactius.</t>
  </si>
  <si>
    <t>Productes procedents de decomís.</t>
  </si>
  <si>
    <t>fems escorxadors i lab.</t>
  </si>
  <si>
    <t>Residus activitats mineres/ext</t>
  </si>
  <si>
    <t>Residus ramaders o agrícoles.</t>
  </si>
  <si>
    <t>Altre material classif perillós</t>
  </si>
  <si>
    <t>orgànica</t>
  </si>
  <si>
    <t>explosius</t>
  </si>
  <si>
    <t>Absorbents</t>
  </si>
  <si>
    <t>Àcids</t>
  </si>
  <si>
    <t>Aerosols I Esprais</t>
  </si>
  <si>
    <t>Agulles I Puntxants</t>
  </si>
  <si>
    <t>Amiant</t>
  </si>
  <si>
    <t>Aparells D' Intercanvi De Temperatura</t>
  </si>
  <si>
    <t>Aparells Informàtics I De Telecomunicacions</t>
  </si>
  <si>
    <t>Bases</t>
  </si>
  <si>
    <t>Bateries De Cotxe</t>
  </si>
  <si>
    <t>Bombones De Butà</t>
  </si>
  <si>
    <t>Cables Elèctrics</t>
  </si>
  <si>
    <t>Càpsules De Dosi Única</t>
  </si>
  <si>
    <t>Cartutxos De Tinta I Tòners</t>
  </si>
  <si>
    <t>Cds I Dvds</t>
  </si>
  <si>
    <t>Cintes De Casset I De Vídeo</t>
  </si>
  <si>
    <t>Cosmètics</t>
  </si>
  <si>
    <t>Dissolvents</t>
  </si>
  <si>
    <t>Dissolvents Halogenats</t>
  </si>
  <si>
    <t>Envasos D'Olis</t>
  </si>
  <si>
    <t>Filtres De Vehícles</t>
  </si>
  <si>
    <t>Fusta</t>
  </si>
  <si>
    <t>Grans Electrodomèstics</t>
  </si>
  <si>
    <t>Herbicides I Plaguicides</t>
  </si>
  <si>
    <t>Làmpades</t>
  </si>
  <si>
    <t>Matalassos</t>
  </si>
  <si>
    <t>Mercuri</t>
  </si>
  <si>
    <t>Metall Sense Ferro</t>
  </si>
  <si>
    <t>Monitors I Pantalles</t>
  </si>
  <si>
    <t>Olis De Cuina</t>
  </si>
  <si>
    <t>Olis De Motor</t>
  </si>
  <si>
    <t>Olis Usats No Regenerables</t>
  </si>
  <si>
    <t>Paper I Cartró</t>
  </si>
  <si>
    <t>Petits Electrodomèstics</t>
  </si>
  <si>
    <t>Piles I Acumuladors</t>
  </si>
  <si>
    <t>Pintures I Vernissos</t>
  </si>
  <si>
    <t>Plàstic Dur</t>
  </si>
  <si>
    <t>Plàstic Film</t>
  </si>
  <si>
    <t>Pneumàtics</t>
  </si>
  <si>
    <t>Productes Comburents</t>
  </si>
  <si>
    <t>Radiografies</t>
  </si>
  <si>
    <t>Reactius De Laboratori</t>
  </si>
  <si>
    <t>Recipients A Pressió</t>
  </si>
  <si>
    <t>Resta</t>
  </si>
  <si>
    <t>Restes Vegetals</t>
  </si>
  <si>
    <t>Termos</t>
  </si>
  <si>
    <t>Terres I Runes</t>
  </si>
  <si>
    <t>Vidre Barrejat</t>
  </si>
  <si>
    <t>Vidre Pla</t>
  </si>
  <si>
    <t>%</t>
  </si>
  <si>
    <t>Lugar de la Caracterización: SEMESA</t>
  </si>
  <si>
    <t>Empresa Caracterizadora: NOVOTEC CONSULTORES</t>
  </si>
  <si>
    <t>Fusta Neta</t>
  </si>
  <si>
    <t>Envasos Ecoembes</t>
  </si>
  <si>
    <t>Escumes</t>
  </si>
  <si>
    <t>Multimaterials</t>
  </si>
  <si>
    <t>Bosses i films</t>
  </si>
  <si>
    <t>Envasos Vidre</t>
  </si>
  <si>
    <t>Envasos Contingut</t>
  </si>
  <si>
    <t>Pérdues</t>
  </si>
  <si>
    <t>Cables</t>
  </si>
  <si>
    <t>Fins</t>
  </si>
  <si>
    <t>EPS (porexpan)</t>
  </si>
  <si>
    <t>Metalls no contaminats</t>
  </si>
  <si>
    <t>Medicaments</t>
  </si>
  <si>
    <t>Entidad: Punt Verd de Sant Andreu</t>
  </si>
  <si>
    <t>TOTAL RESIDUS NO PERMITIDOS</t>
  </si>
  <si>
    <t>TOTAL RESIDUOS ADMISIBLES</t>
  </si>
  <si>
    <t>TOTALES</t>
  </si>
  <si>
    <t>Entidad:  Deixalleria de Badalona</t>
  </si>
  <si>
    <t>Entidad: Punt Verd de Collserola</t>
  </si>
  <si>
    <t>Entidad: Punt verd de Montjuic</t>
  </si>
  <si>
    <t>Entidad: Punto Verde de Vall D'Hebron</t>
  </si>
  <si>
    <t>Entidad: Deixalleria de Badalona (Gorg)</t>
  </si>
  <si>
    <t>Entidad: Deixalleria de Badia del Vallès</t>
  </si>
  <si>
    <t>Entidad: Deixalleria Montcada i Reixac</t>
  </si>
  <si>
    <t>Entidad: Deixalleria Pallejà</t>
  </si>
  <si>
    <t>Entidad: Deixalleria de l'Hospitalet de Llobregat</t>
  </si>
  <si>
    <t>Entidad: Deixalleria Sant Andreu de la Barca</t>
  </si>
  <si>
    <t>Entidad: Deixalleria Cornella de Llobregat</t>
  </si>
  <si>
    <t>Entidad:  Dexalleria Barberà del Valles</t>
  </si>
  <si>
    <t>Entidad:  Deixalleria de Sant Viçents dels Horts</t>
  </si>
  <si>
    <t>Entidad:  Deixalleria Molins de Rei</t>
  </si>
  <si>
    <t>Entidad:  Deixalleria Sant Cugat</t>
  </si>
  <si>
    <t>Entidad:  Punt Verde de Sant Andreu</t>
  </si>
  <si>
    <t>Entidad:  Sant Boi</t>
  </si>
  <si>
    <t>Entidad:  Deixalleria de Viladecans</t>
  </si>
  <si>
    <t>Entidad:  Deixalleria Castelldefels</t>
  </si>
  <si>
    <t>Entidad:  Deixalleria Deixalleria El Prat</t>
  </si>
  <si>
    <t>Entidad:  Deixalleria Sant Adria del Besos</t>
  </si>
  <si>
    <t>Entidad:  Deixalleria Gavà</t>
  </si>
  <si>
    <t>Entidad:  Deixalleria Tiana - Montgat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</si>
</sst>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\ _€_-;\-* #,##0\ _€_-;_-* &quot;-&quot;\ _€_-;_-@_-"/>
    <numFmt numFmtId="165" formatCode="_-* #,##0.00\ _€_-;\-* #,##0.00\ _€_-;_-* &quot;-&quot;??\ _€_-;_-@_-"/>
    <numFmt numFmtId="166" formatCode="_-* #,##0.00\ _P_t_s_-;\-* #,##0.00\ _P_t_s_-;_-* &quot;-&quot;\ _P_t_s_-;_-@_-"/>
    <numFmt numFmtId="167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34">
    <xf numFmtId="0" fontId="0" fillId="0" borderId="0" xfId="0"/>
    <xf numFmtId="0" fontId="6" fillId="2" borderId="3" xfId="0" applyFont="1" applyFill="1" applyBorder="1" applyAlignment="1">
      <alignment horizontal="center" wrapText="1"/>
    </xf>
    <xf numFmtId="0" fontId="3" fillId="3" borderId="3" xfId="2" applyFont="1" applyFill="1" applyBorder="1" applyAlignment="1">
      <alignment wrapText="1"/>
    </xf>
    <xf numFmtId="0" fontId="6" fillId="4" borderId="3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/>
    </xf>
    <xf numFmtId="165" fontId="3" fillId="3" borderId="3" xfId="2" applyNumberFormat="1" applyFont="1" applyFill="1" applyBorder="1" applyAlignment="1">
      <alignment wrapText="1"/>
    </xf>
    <xf numFmtId="165" fontId="3" fillId="2" borderId="3" xfId="2" applyNumberFormat="1" applyFont="1" applyFill="1" applyBorder="1" applyAlignment="1">
      <alignment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left" vertical="top" wrapText="1"/>
    </xf>
    <xf numFmtId="0" fontId="3" fillId="3" borderId="2" xfId="2" applyFont="1" applyFill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165" fontId="3" fillId="3" borderId="3" xfId="2" applyNumberFormat="1" applyFont="1" applyFill="1" applyBorder="1" applyAlignment="1">
      <alignment horizontal="center" wrapText="1"/>
    </xf>
    <xf numFmtId="165" fontId="3" fillId="0" borderId="3" xfId="2" applyNumberFormat="1" applyFont="1" applyBorder="1" applyAlignment="1">
      <alignment horizontal="center" wrapText="1"/>
    </xf>
    <xf numFmtId="165" fontId="4" fillId="3" borderId="3" xfId="0" applyNumberFormat="1" applyFont="1" applyFill="1" applyBorder="1" applyAlignment="1">
      <alignment horizontal="center"/>
    </xf>
    <xf numFmtId="165" fontId="6" fillId="3" borderId="3" xfId="0" applyNumberFormat="1" applyFont="1" applyFill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2" fontId="3" fillId="2" borderId="3" xfId="2" applyNumberFormat="1" applyFont="1" applyFill="1" applyBorder="1" applyAlignment="1">
      <alignment horizontal="center" wrapText="1"/>
    </xf>
    <xf numFmtId="0" fontId="6" fillId="2" borderId="3" xfId="0" applyFont="1" applyFill="1" applyBorder="1" applyAlignment="1">
      <alignment vertical="center"/>
    </xf>
    <xf numFmtId="0" fontId="3" fillId="3" borderId="3" xfId="2" applyFont="1" applyFill="1" applyBorder="1" applyAlignment="1">
      <alignment horizontal="left" wrapText="1"/>
    </xf>
    <xf numFmtId="0" fontId="3" fillId="0" borderId="3" xfId="2" applyFont="1" applyBorder="1" applyAlignment="1">
      <alignment horizontal="left" wrapText="1"/>
    </xf>
    <xf numFmtId="0" fontId="4" fillId="0" borderId="0" xfId="0" applyFont="1"/>
    <xf numFmtId="2" fontId="5" fillId="2" borderId="2" xfId="2" applyNumberFormat="1" applyFont="1" applyFill="1" applyBorder="1" applyAlignment="1">
      <alignment horizontal="center" vertical="center" wrapText="1"/>
    </xf>
    <xf numFmtId="0" fontId="0" fillId="3" borderId="0" xfId="0" applyFill="1"/>
    <xf numFmtId="0" fontId="7" fillId="3" borderId="0" xfId="0" applyFont="1" applyFill="1" applyAlignment="1">
      <alignment horizontal="center"/>
    </xf>
    <xf numFmtId="0" fontId="6" fillId="3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wrapText="1"/>
    </xf>
    <xf numFmtId="0" fontId="9" fillId="3" borderId="0" xfId="0" applyFont="1" applyFill="1"/>
    <xf numFmtId="0" fontId="8" fillId="3" borderId="0" xfId="0" applyFont="1" applyFill="1"/>
    <xf numFmtId="165" fontId="3" fillId="5" borderId="3" xfId="2" applyNumberFormat="1" applyFont="1" applyFill="1" applyBorder="1" applyAlignment="1">
      <alignment wrapText="1"/>
    </xf>
    <xf numFmtId="0" fontId="4" fillId="3" borderId="0" xfId="0" applyFont="1" applyFill="1"/>
    <xf numFmtId="0" fontId="6" fillId="5" borderId="3" xfId="0" applyFont="1" applyFill="1" applyBorder="1" applyAlignment="1">
      <alignment horizontal="center" wrapText="1"/>
    </xf>
    <xf numFmtId="0" fontId="5" fillId="3" borderId="3" xfId="2" applyFont="1" applyFill="1" applyBorder="1" applyAlignment="1">
      <alignment horizontal="center" vertical="center" wrapText="1"/>
    </xf>
    <xf numFmtId="2" fontId="5" fillId="3" borderId="2" xfId="2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vertical="center"/>
    </xf>
    <xf numFmtId="2" fontId="3" fillId="5" borderId="3" xfId="2" applyNumberFormat="1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2" fontId="5" fillId="2" borderId="3" xfId="2" applyNumberFormat="1" applyFont="1" applyFill="1" applyBorder="1" applyAlignment="1">
      <alignment horizontal="center" wrapText="1"/>
    </xf>
    <xf numFmtId="0" fontId="3" fillId="3" borderId="1" xfId="2" applyFont="1" applyFill="1" applyBorder="1" applyAlignment="1">
      <alignment horizontal="left" vertical="top" wrapText="1"/>
    </xf>
    <xf numFmtId="0" fontId="3" fillId="3" borderId="2" xfId="2" applyFont="1" applyFill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167" fontId="8" fillId="2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/>
    </xf>
    <xf numFmtId="166" fontId="8" fillId="2" borderId="3" xfId="0" applyNumberFormat="1" applyFont="1" applyFill="1" applyBorder="1" applyAlignment="1">
      <alignment horizontal="center" vertical="center"/>
    </xf>
    <xf numFmtId="165" fontId="8" fillId="2" borderId="3" xfId="0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left"/>
    </xf>
    <xf numFmtId="166" fontId="10" fillId="0" borderId="2" xfId="1" applyNumberFormat="1" applyFont="1" applyFill="1" applyBorder="1" applyAlignment="1">
      <alignment horizontal="left"/>
    </xf>
    <xf numFmtId="166" fontId="10" fillId="0" borderId="3" xfId="1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166" fontId="10" fillId="0" borderId="3" xfId="1" applyNumberFormat="1" applyFont="1" applyFill="1" applyBorder="1" applyAlignment="1">
      <alignment horizontal="center"/>
    </xf>
    <xf numFmtId="167" fontId="8" fillId="2" borderId="1" xfId="0" applyNumberFormat="1" applyFont="1" applyFill="1" applyBorder="1" applyAlignment="1">
      <alignment horizontal="center" vertical="center"/>
    </xf>
    <xf numFmtId="167" fontId="8" fillId="2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66" fontId="10" fillId="0" borderId="1" xfId="1" applyNumberFormat="1" applyFont="1" applyFill="1" applyBorder="1" applyAlignment="1">
      <alignment horizontal="center"/>
    </xf>
    <xf numFmtId="166" fontId="10" fillId="0" borderId="2" xfId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66" fontId="8" fillId="2" borderId="1" xfId="0" applyNumberFormat="1" applyFont="1" applyFill="1" applyBorder="1" applyAlignment="1">
      <alignment horizontal="center" vertical="center"/>
    </xf>
    <xf numFmtId="166" fontId="8" fillId="2" borderId="2" xfId="0" applyNumberFormat="1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65" fontId="8" fillId="2" borderId="7" xfId="0" applyNumberFormat="1" applyFont="1" applyFill="1" applyBorder="1" applyAlignment="1">
      <alignment horizontal="center" vertical="center"/>
    </xf>
    <xf numFmtId="165" fontId="8" fillId="2" borderId="8" xfId="0" applyNumberFormat="1" applyFont="1" applyFill="1" applyBorder="1" applyAlignment="1">
      <alignment horizontal="center" vertical="center"/>
    </xf>
    <xf numFmtId="165" fontId="8" fillId="2" borderId="4" xfId="0" applyNumberFormat="1" applyFont="1" applyFill="1" applyBorder="1" applyAlignment="1">
      <alignment horizontal="center" vertical="center"/>
    </xf>
    <xf numFmtId="165" fontId="8" fillId="2" borderId="9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167" fontId="8" fillId="5" borderId="1" xfId="0" applyNumberFormat="1" applyFont="1" applyFill="1" applyBorder="1" applyAlignment="1">
      <alignment horizontal="center" vertical="center"/>
    </xf>
    <xf numFmtId="167" fontId="8" fillId="5" borderId="2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166" fontId="8" fillId="5" borderId="1" xfId="0" applyNumberFormat="1" applyFont="1" applyFill="1" applyBorder="1" applyAlignment="1">
      <alignment horizontal="center" vertical="center"/>
    </xf>
    <xf numFmtId="166" fontId="8" fillId="5" borderId="2" xfId="0" applyNumberFormat="1" applyFont="1" applyFill="1" applyBorder="1" applyAlignment="1">
      <alignment horizontal="center" vertical="center"/>
    </xf>
    <xf numFmtId="165" fontId="8" fillId="5" borderId="1" xfId="0" applyNumberFormat="1" applyFont="1" applyFill="1" applyBorder="1" applyAlignment="1">
      <alignment horizontal="center" vertical="center"/>
    </xf>
    <xf numFmtId="165" fontId="8" fillId="5" borderId="2" xfId="0" applyNumberFormat="1" applyFont="1" applyFill="1" applyBorder="1" applyAlignment="1">
      <alignment horizontal="center" vertical="center"/>
    </xf>
    <xf numFmtId="166" fontId="10" fillId="3" borderId="1" xfId="1" applyNumberFormat="1" applyFont="1" applyFill="1" applyBorder="1" applyAlignment="1">
      <alignment horizontal="left"/>
    </xf>
    <xf numFmtId="166" fontId="10" fillId="3" borderId="2" xfId="1" applyNumberFormat="1" applyFont="1" applyFill="1" applyBorder="1" applyAlignment="1">
      <alignment horizontal="left"/>
    </xf>
    <xf numFmtId="166" fontId="10" fillId="3" borderId="1" xfId="1" applyNumberFormat="1" applyFont="1" applyFill="1" applyBorder="1" applyAlignment="1">
      <alignment horizontal="center"/>
    </xf>
    <xf numFmtId="166" fontId="10" fillId="3" borderId="2" xfId="1" applyNumberFormat="1" applyFont="1" applyFill="1" applyBorder="1" applyAlignment="1">
      <alignment horizontal="center"/>
    </xf>
    <xf numFmtId="0" fontId="5" fillId="5" borderId="1" xfId="2" applyFont="1" applyFill="1" applyBorder="1" applyAlignment="1">
      <alignment horizontal="center" vertical="center" wrapText="1"/>
    </xf>
    <xf numFmtId="0" fontId="5" fillId="5" borderId="2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165" fontId="8" fillId="5" borderId="7" xfId="0" applyNumberFormat="1" applyFont="1" applyFill="1" applyBorder="1" applyAlignment="1">
      <alignment horizontal="center" vertical="center"/>
    </xf>
    <xf numFmtId="165" fontId="8" fillId="5" borderId="8" xfId="0" applyNumberFormat="1" applyFont="1" applyFill="1" applyBorder="1" applyAlignment="1">
      <alignment horizontal="center" vertical="center"/>
    </xf>
    <xf numFmtId="165" fontId="8" fillId="5" borderId="4" xfId="0" applyNumberFormat="1" applyFont="1" applyFill="1" applyBorder="1" applyAlignment="1">
      <alignment horizontal="center" vertical="center"/>
    </xf>
    <xf numFmtId="165" fontId="8" fillId="5" borderId="9" xfId="0" applyNumberFormat="1" applyFont="1" applyFill="1" applyBorder="1" applyAlignment="1">
      <alignment horizontal="center" vertical="center"/>
    </xf>
  </cellXfs>
  <cellStyles count="3">
    <cellStyle name="Millares [0]" xfId="1" builtinId="6"/>
    <cellStyle name="Normal" xfId="0" builtinId="0"/>
    <cellStyle name="Normal_Hoja1" xfId="2" xr:uid="{00000000-0005-0000-0000-000002000000}"/>
  </cellStyles>
  <dxfs count="0"/>
  <tableStyles count="1" defaultTableStyle="TableStyleMedium2" defaultPivotStyle="PivotStyleLight16">
    <tableStyle name="Invisible" pivot="0" table="0" count="0" xr9:uid="{10CB793E-3BB7-450F-9BDD-BEB9FDF5F7C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CE2-46F2-B74D-BC59522D46F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CE2-46F2-B74D-BC59522D46F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CE2-46F2-B74D-BC59522D46F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CE2-46F2-B74D-BC59522D46F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CE2-46F2-B74D-BC59522D46F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CE2-46F2-B74D-BC59522D46F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CE2-46F2-B74D-BC59522D46F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CE2-46F2-B74D-BC59522D46F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FCE2-46F2-B74D-BC59522D46F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FCE2-46F2-B74D-BC59522D46F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FCE2-46F2-B74D-BC59522D46F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FCE2-46F2-B74D-BC59522D46F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FCE2-46F2-B74D-BC59522D46F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FCE2-46F2-B74D-BC59522D46F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FCE2-46F2-B74D-BC59522D46F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FCE2-46F2-B74D-BC59522D46F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FCE2-46F2-B74D-BC59522D46F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FCE2-46F2-B74D-BC59522D46F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FCE2-46F2-B74D-BC59522D46FC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FCE2-46F2-B74D-BC59522D46FC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FCE2-46F2-B74D-BC59522D46FC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FCE2-46F2-B74D-BC59522D46F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a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Resum!$H$5:$H$26</c:f>
              <c:strCache>
                <c:ptCount val="22"/>
                <c:pt idx="0">
                  <c:v>Restes Vegetals</c:v>
                </c:pt>
                <c:pt idx="1">
                  <c:v>Fusta</c:v>
                </c:pt>
                <c:pt idx="2">
                  <c:v>Fusta Neta</c:v>
                </c:pt>
                <c:pt idx="3">
                  <c:v>Paper I Cartró</c:v>
                </c:pt>
                <c:pt idx="4">
                  <c:v>Tèxtil</c:v>
                </c:pt>
                <c:pt idx="5">
                  <c:v>Plàstic Dur</c:v>
                </c:pt>
                <c:pt idx="6">
                  <c:v>Plàstic Film</c:v>
                </c:pt>
                <c:pt idx="7">
                  <c:v>Terres I Runes</c:v>
                </c:pt>
                <c:pt idx="8">
                  <c:v>Multimaterials</c:v>
                </c:pt>
                <c:pt idx="9">
                  <c:v>Bosses i films</c:v>
                </c:pt>
                <c:pt idx="10">
                  <c:v>Aparells Informàtics I De Telecomunicacions</c:v>
                </c:pt>
                <c:pt idx="11">
                  <c:v>Envasos D'Olis</c:v>
                </c:pt>
                <c:pt idx="12">
                  <c:v>Envasos Ecoembes</c:v>
                </c:pt>
                <c:pt idx="13">
                  <c:v>Envasos Vidre</c:v>
                </c:pt>
                <c:pt idx="14">
                  <c:v>Ferralla</c:v>
                </c:pt>
                <c:pt idx="15">
                  <c:v>Envasos Contingut</c:v>
                </c:pt>
                <c:pt idx="16">
                  <c:v>Aerosols I Esprais</c:v>
                </c:pt>
                <c:pt idx="17">
                  <c:v>Cartutxos De Tinta I Tòners</c:v>
                </c:pt>
                <c:pt idx="18">
                  <c:v>Cds I Dvds</c:v>
                </c:pt>
                <c:pt idx="19">
                  <c:v>Cintes De Casset I De Vídeo</c:v>
                </c:pt>
                <c:pt idx="20">
                  <c:v>Pérdues</c:v>
                </c:pt>
                <c:pt idx="21">
                  <c:v>Resta</c:v>
                </c:pt>
              </c:strCache>
            </c:strRef>
          </c:cat>
          <c:val>
            <c:numRef>
              <c:f>Resum!$J$5:$J$26</c:f>
              <c:numCache>
                <c:formatCode>_-* #,##0.00\ _€_-;\-* #,##0.00\ _€_-;_-* "-"??\ _€_-;_-@_-</c:formatCode>
                <c:ptCount val="22"/>
                <c:pt idx="0">
                  <c:v>5.833707132080086</c:v>
                </c:pt>
                <c:pt idx="1">
                  <c:v>5.6968560127227494</c:v>
                </c:pt>
                <c:pt idx="2">
                  <c:v>11.525832891571175</c:v>
                </c:pt>
                <c:pt idx="3">
                  <c:v>10.222892794519428</c:v>
                </c:pt>
                <c:pt idx="4">
                  <c:v>13.194307384903963</c:v>
                </c:pt>
                <c:pt idx="5">
                  <c:v>18.397422827549647</c:v>
                </c:pt>
                <c:pt idx="6">
                  <c:v>3.554540635321942</c:v>
                </c:pt>
                <c:pt idx="7">
                  <c:v>6.345879378542592</c:v>
                </c:pt>
                <c:pt idx="8">
                  <c:v>6.8565836153814761</c:v>
                </c:pt>
                <c:pt idx="9">
                  <c:v>0.64347755168617193</c:v>
                </c:pt>
                <c:pt idx="10">
                  <c:v>0.45133140317253179</c:v>
                </c:pt>
                <c:pt idx="11">
                  <c:v>0.14892142070709125</c:v>
                </c:pt>
                <c:pt idx="12">
                  <c:v>1.1300411858255512</c:v>
                </c:pt>
                <c:pt idx="13">
                  <c:v>0.50026505729315318</c:v>
                </c:pt>
                <c:pt idx="14">
                  <c:v>9.9498430045263611E-2</c:v>
                </c:pt>
                <c:pt idx="15">
                  <c:v>0.94702931941442692</c:v>
                </c:pt>
                <c:pt idx="16">
                  <c:v>0.10602291726134645</c:v>
                </c:pt>
                <c:pt idx="17">
                  <c:v>4.8770541940219375E-2</c:v>
                </c:pt>
                <c:pt idx="18">
                  <c:v>0.25347632834481904</c:v>
                </c:pt>
                <c:pt idx="19">
                  <c:v>0.17453003303021647</c:v>
                </c:pt>
                <c:pt idx="20">
                  <c:v>0</c:v>
                </c:pt>
                <c:pt idx="21">
                  <c:v>2.9436855197161842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F0-4E16-8EDD-3735D85EE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a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40833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25/05/2023</a:t>
          </a:r>
        </a:p>
      </xdr:txBody>
    </xdr:sp>
    <xdr:clientData/>
  </xdr:twoCellAnchor>
  <xdr:twoCellAnchor>
    <xdr:from>
      <xdr:col>11</xdr:col>
      <xdr:colOff>795617</xdr:colOff>
      <xdr:row>34</xdr:row>
      <xdr:rowOff>85163</xdr:rowOff>
    </xdr:from>
    <xdr:to>
      <xdr:col>28</xdr:col>
      <xdr:colOff>549088</xdr:colOff>
      <xdr:row>83</xdr:row>
      <xdr:rowOff>134470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940451" y="678347"/>
          <a:ext cx="1300508" cy="24889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25/05/2023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26/05/2023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26/05/2023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26/05/2023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01/06/2023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01/06/2023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02/06/2023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02/06/2023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08/06/2023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08/06/2023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09/06/2023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09/06/2023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15/06/2023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15/06/2023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16/06/2023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3914913" y="674620"/>
          <a:ext cx="1570935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16/06/2023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22/06/2023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22/06/2023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23/06/2023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23/06/2023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29/06/2023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29/06/2023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29/06/2023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30/06/2023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89038</xdr:colOff>
      <xdr:row>3</xdr:row>
      <xdr:rowOff>131695</xdr:rowOff>
    </xdr:from>
    <xdr:to>
      <xdr:col>5</xdr:col>
      <xdr:colOff>221698</xdr:colOff>
      <xdr:row>5</xdr:row>
      <xdr:rowOff>16152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>
          <a:spLocks noChangeArrowheads="1"/>
        </xdr:cNvSpPr>
      </xdr:nvSpPr>
      <xdr:spPr bwMode="auto">
        <a:xfrm>
          <a:off x="3737113" y="703195"/>
          <a:ext cx="1523310" cy="3988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ES" sz="12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Fecha: 30/06/2023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T67"/>
  <sheetViews>
    <sheetView tabSelected="1" zoomScale="85" zoomScaleNormal="85" zoomScaleSheetLayoutView="85" workbookViewId="0">
      <selection activeCell="M20" sqref="M20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3.140625" customWidth="1"/>
    <col min="8" max="8" width="35.28515625" bestFit="1" customWidth="1"/>
    <col min="9" max="9" width="19.7109375" style="14" customWidth="1"/>
    <col min="10" max="10" width="18.28515625" style="14" customWidth="1"/>
    <col min="11" max="11" width="3.140625" customWidth="1"/>
    <col min="12" max="12" width="26.28515625" customWidth="1"/>
    <col min="14" max="14" width="11.28515625" customWidth="1"/>
    <col min="15" max="15" width="12.710937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f>'Sant Andreu'!I5+'Badalona (pomar)'!I5+Collserola!I5+Montjuic!I5+'Vall d''Hebron'!I5+'Badalona (Gorg)'!I5+'Badia del Vallès'!I5+'Montcada i Reixac'!I5+Pallejà!I5+'L''Hospitalet'!I5+'L''Hospitalet(2)'!I5+'Sant Andreu de la Barca'!I5+'Cornella de Llobregat'!I5+'Barberà del Valles'!I5+'Sant Viçents dels Horts'!I5+'Molins de Rei'!I5+'Sant Cugat'!I5+'Punt Verde de Sant Andreu'!I5+'Sant Boi'!I5+Viladecans!I5+Castelldefels!I5+'El Prat'!I5+'Sant Adria del Besos'!I5+'Tiana - Montgat'!I5</f>
        <v>357.65</v>
      </c>
      <c r="J5" s="15">
        <f>I5/$I$67*100</f>
        <v>5.833707132080086</v>
      </c>
      <c r="L5" s="42" t="s">
        <v>26</v>
      </c>
      <c r="M5" s="43"/>
      <c r="N5" s="15">
        <f>'Sant Andreu'!N5+'Badalona (pomar)'!N5+Collserola!N5+Montjuic!N5+'Vall d''Hebron'!N5+'Badalona (Gorg)'!N5+'Badia del Vallès'!N5+'Montcada i Reixac'!N5+Pallejà!N5+'L''Hospitalet'!N5+'L''Hospitalet(2)'!N5+'Sant Andreu de la Barca'!N5+'Cornella de Llobregat'!N5+'Barberà del Valles'!N5+'Sant Viçents dels Horts'!N5+'Molins de Rei'!N5+'Sant Cugat'!N5+'Punt Verde de Sant Andreu'!N5+'Sant Boi'!N5+Viladecans!N5+Castelldefels!N5+'El Prat'!N5+'Sant Adria del Besos'!N5+'Tiana - Montgat'!N5</f>
        <v>112.50000000000001</v>
      </c>
      <c r="O5" s="5">
        <f>N5/$N$17*100</f>
        <v>97.537714582972086</v>
      </c>
    </row>
    <row r="6" spans="1:15" x14ac:dyDescent="0.25">
      <c r="H6" s="22" t="s">
        <v>57</v>
      </c>
      <c r="I6" s="15">
        <f>'Sant Andreu'!I6+'Badalona (pomar)'!I6+Collserola!I6+Montjuic!I6+'Vall d''Hebron'!I6+'Badalona (Gorg)'!I6+'Badia del Vallès'!I6+'Montcada i Reixac'!I6+Pallejà!I6+'L''Hospitalet'!I6+'L''Hospitalet(2)'!I6+'Sant Andreu de la Barca'!I6+'Cornella de Llobregat'!I6+'Barberà del Valles'!I6+'Sant Viçents dels Horts'!I6+'Molins de Rei'!I6+'Sant Cugat'!I6+'Punt Verde de Sant Andreu'!I6+'Sant Boi'!I6+Viladecans!I6+Castelldefels!I6+'El Prat'!I6+'Sant Adria del Besos'!I6+'Tiana - Montgat'!I6</f>
        <v>349.26000000000005</v>
      </c>
      <c r="J6" s="15">
        <f t="shared" ref="J6:J66" si="0">I6/$I$67*100</f>
        <v>5.6968560127227494</v>
      </c>
      <c r="L6" s="42" t="s">
        <v>100</v>
      </c>
      <c r="M6" s="43"/>
      <c r="N6" s="15">
        <f>'Sant Andreu'!N6+'Badalona (pomar)'!N6+Collserola!N6+Montjuic!N6+'Vall d''Hebron'!N6+'Badalona (Gorg)'!N6+'Badia del Vallès'!N6+'Montcada i Reixac'!N6+Pallejà!N6+'L''Hospitalet'!N6+'L''Hospitalet(2)'!N6+'Sant Andreu de la Barca'!N6+'Cornella de Llobregat'!N6+'Barberà del Valles'!N6+'Sant Viçents dels Horts'!N6+'Molins de Rei'!N6+'Sant Cugat'!N6+'Punt Verde de Sant Andreu'!N6+'Sant Boi'!N6+Viladecans!N6+Castelldefels!N6+'El Prat'!N6+'Sant Adria del Besos'!N6+'Tiana - Montgat'!N6</f>
        <v>0.81</v>
      </c>
      <c r="O6" s="5">
        <f t="shared" ref="O6:O16" si="1">N6/$N$17*100</f>
        <v>0.70227154499739897</v>
      </c>
    </row>
    <row r="7" spans="1:15" x14ac:dyDescent="0.25">
      <c r="A7" s="52"/>
      <c r="B7" s="52"/>
      <c r="C7" s="52"/>
      <c r="D7" s="52"/>
      <c r="E7" s="52"/>
      <c r="F7" s="52"/>
      <c r="H7" s="22" t="s">
        <v>88</v>
      </c>
      <c r="I7" s="15">
        <f>'Sant Andreu'!I7+'Badalona (pomar)'!I7+Collserola!I7+Montjuic!I7+'Vall d''Hebron'!I7+'Badalona (Gorg)'!I7+'Badia del Vallès'!I7+'Montcada i Reixac'!I7+Pallejà!I7+'L''Hospitalet'!I7+'L''Hospitalet(2)'!I7+'Sant Andreu de la Barca'!I7+'Cornella de Llobregat'!I7+'Barberà del Valles'!I7+'Sant Viçents dels Horts'!I7+'Molins de Rei'!I7+'Sant Cugat'!I7+'Punt Verde de Sant Andreu'!I7+'Sant Boi'!I7+Viladecans!I7+Castelldefels!I7+'El Prat'!I7+'Sant Adria del Besos'!I7+'Tiana - Montgat'!I7</f>
        <v>706.62</v>
      </c>
      <c r="J7" s="15">
        <f t="shared" si="0"/>
        <v>11.525832891571175</v>
      </c>
      <c r="L7" s="42" t="s">
        <v>27</v>
      </c>
      <c r="M7" s="43"/>
      <c r="N7" s="15">
        <f>'Sant Andreu'!N7+'Badalona (pomar)'!N7+Collserola!N7+Montjuic!N7+'Vall d''Hebron'!N7+'Badalona (Gorg)'!N7+'Badia del Vallès'!N7+'Montcada i Reixac'!N7+Pallejà!N7+'L''Hospitalet'!N7+'L''Hospitalet(2)'!N7+'Sant Andreu de la Barca'!N7+'Cornella de Llobregat'!N7+'Barberà del Valles'!N7+'Sant Viçents dels Horts'!N7+'Molins de Rei'!N7+'Sant Cugat'!N7+'Punt Verde de Sant Andreu'!N7+'Sant Boi'!N7+Viladecans!N7+Castelldefels!N7+'El Prat'!N7+'Sant Adria del Besos'!N7+'Tiana - Montgat'!N7</f>
        <v>2.0299999999999998</v>
      </c>
      <c r="O7" s="5">
        <f t="shared" si="1"/>
        <v>1.7600138720305181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f>'Sant Andreu'!I8+'Badalona (pomar)'!I8+Collserola!I8+Montjuic!I8+'Vall d''Hebron'!I8+'Badalona (Gorg)'!I8+'Badia del Vallès'!I8+'Montcada i Reixac'!I8+Pallejà!I8+'L''Hospitalet'!I8+'L''Hospitalet(2)'!I8+'Sant Andreu de la Barca'!I8+'Cornella de Llobregat'!I8+'Barberà del Valles'!I8+'Sant Viçents dels Horts'!I8+'Molins de Rei'!I8+'Sant Cugat'!I8+'Punt Verde de Sant Andreu'!I8+'Sant Boi'!I8+Viladecans!I8+Castelldefels!I8+'El Prat'!I8+'Sant Adria del Besos'!I8+'Tiana - Montgat'!I8</f>
        <v>626.74</v>
      </c>
      <c r="J8" s="15">
        <f t="shared" si="0"/>
        <v>10.222892794519428</v>
      </c>
      <c r="L8" s="42" t="s">
        <v>28</v>
      </c>
      <c r="M8" s="43"/>
      <c r="N8" s="15">
        <f>'Sant Andreu'!N8+'Badalona (pomar)'!N8+Collserola!N8+Montjuic!N8+'Vall d''Hebron'!N8+'Badalona (Gorg)'!N8+'Badia del Vallès'!N8+'Montcada i Reixac'!N8+Pallejà!N8+'L''Hospitalet'!N8+'L''Hospitalet(2)'!N8+'Sant Andreu de la Barca'!N8+'Cornella de Llobregat'!N8+'Barberà del Valles'!N8+'Sant Viçents dels Horts'!N8+'Molins de Rei'!N8+'Sant Cugat'!N8+'Punt Verde de Sant Andreu'!N8+'Sant Boi'!N8+Viladecans!N8+Castelldefels!N8+'El Prat'!N8+'Sant Adria del Besos'!N8+'Tiana - Montgat'!N8</f>
        <v>0</v>
      </c>
      <c r="O8" s="5">
        <f t="shared" si="1"/>
        <v>0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f>'Sant Andreu'!I9+'Badalona (pomar)'!I9+Collserola!I9+Montjuic!I9+'Vall d''Hebron'!I9+'Badalona (Gorg)'!I9+'Badia del Vallès'!I9+'Montcada i Reixac'!I9+Pallejà!I9+'L''Hospitalet'!I9+'L''Hospitalet(2)'!I9+'Sant Andreu de la Barca'!I9+'Cornella de Llobregat'!I9+'Barberà del Valles'!I9+'Sant Viçents dels Horts'!I9+'Molins de Rei'!I9+'Sant Cugat'!I9+'Punt Verde de Sant Andreu'!I9+'Sant Boi'!I9+Viladecans!I9+Castelldefels!I9+'El Prat'!I9+'Sant Adria del Besos'!I9+'Tiana - Montgat'!I9</f>
        <v>808.91000000000008</v>
      </c>
      <c r="J9" s="15">
        <f t="shared" si="0"/>
        <v>13.194307384903963</v>
      </c>
      <c r="L9" s="42" t="s">
        <v>29</v>
      </c>
      <c r="M9" s="43"/>
      <c r="N9" s="15">
        <f>'Sant Andreu'!N9+'Badalona (pomar)'!N9+Collserola!N9+Montjuic!N9+'Vall d''Hebron'!N9+'Badalona (Gorg)'!N9+'Badia del Vallès'!N9+'Montcada i Reixac'!N9+Pallejà!N9+'L''Hospitalet'!N9+'L''Hospitalet(2)'!N9+'Sant Andreu de la Barca'!N9+'Cornella de Llobregat'!N9+'Barberà del Valles'!N9+'Sant Viçents dels Horts'!N9+'Molins de Rei'!N9+'Sant Cugat'!N9+'Punt Verde de Sant Andreu'!N9+'Sant Boi'!N9+Viladecans!N9+Castelldefels!N9+'El Prat'!N9+'Sant Adria del Besos'!N9+'Tiana - Montgat'!N9</f>
        <v>0</v>
      </c>
      <c r="O9" s="5">
        <f t="shared" si="1"/>
        <v>0</v>
      </c>
    </row>
    <row r="10" spans="1:15" x14ac:dyDescent="0.25">
      <c r="H10" s="22" t="s">
        <v>72</v>
      </c>
      <c r="I10" s="15">
        <f>'Sant Andreu'!I10+'Badalona (pomar)'!I10+Collserola!I10+Montjuic!I10+'Vall d''Hebron'!I10+'Badalona (Gorg)'!I10+'Badia del Vallès'!I10+'Montcada i Reixac'!I10+Pallejà!I10+'L''Hospitalet'!I10+'L''Hospitalet(2)'!I10+'Sant Andreu de la Barca'!I10+'Cornella de Llobregat'!I10+'Barberà del Valles'!I10+'Sant Viçents dels Horts'!I10+'Molins de Rei'!I10+'Sant Cugat'!I10+'Punt Verde de Sant Andreu'!I10+'Sant Boi'!I10+Viladecans!I10+Castelldefels!I10+'El Prat'!I10+'Sant Adria del Besos'!I10+'Tiana - Montgat'!I10</f>
        <v>1127.9000000000003</v>
      </c>
      <c r="J10" s="15">
        <f t="shared" si="0"/>
        <v>18.397422827549647</v>
      </c>
      <c r="L10" s="42" t="s">
        <v>30</v>
      </c>
      <c r="M10" s="43"/>
      <c r="N10" s="15">
        <f>'Sant Andreu'!N10+'Badalona (pomar)'!N10+Collserola!N10+Montjuic!N10+'Vall d''Hebron'!N10+'Badalona (Gorg)'!N10+'Badia del Vallès'!N10+'Montcada i Reixac'!N10+Pallejà!N10+'L''Hospitalet'!N10+'L''Hospitalet(2)'!N10+'Sant Andreu de la Barca'!N10+'Cornella de Llobregat'!N10+'Barberà del Valles'!N10+'Sant Viçents dels Horts'!N10+'Molins de Rei'!N10+'Sant Cugat'!N10+'Punt Verde de Sant Andreu'!N10+'Sant Boi'!N10+Viladecans!N10+Castelldefels!N10+'El Prat'!N10+'Sant Adria del Besos'!N10+'Tiana - Montgat'!N10</f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5">
        <f>'Sant Andreu'!I11+'Badalona (pomar)'!I11+Collserola!I11+Montjuic!I11+'Vall d''Hebron'!I11+'Badalona (Gorg)'!I11+'Badia del Vallès'!I11+'Montcada i Reixac'!I11+Pallejà!I11+'L''Hospitalet'!I11+'L''Hospitalet(2)'!I11+'Sant Andreu de la Barca'!I11+'Cornella de Llobregat'!I11+'Barberà del Valles'!I11+'Sant Viçents dels Horts'!I11+'Molins de Rei'!I11+'Sant Cugat'!I11+'Punt Verde de Sant Andreu'!I11+'Sant Boi'!I11+Viladecans!I11+Castelldefels!I11+'El Prat'!I11+'Sant Adria del Besos'!I11+'Tiana - Montgat'!I11</f>
        <v>217.92000000000002</v>
      </c>
      <c r="J11" s="15">
        <f t="shared" si="0"/>
        <v>3.554540635321942</v>
      </c>
      <c r="L11" s="42" t="s">
        <v>31</v>
      </c>
      <c r="M11" s="43"/>
      <c r="N11" s="15">
        <f>'Sant Andreu'!N11+'Badalona (pomar)'!N11+Collserola!N11+Montjuic!N11+'Vall d''Hebron'!N11+'Badalona (Gorg)'!N11+'Badia del Vallès'!N11+'Montcada i Reixac'!N11+Pallejà!N11+'L''Hospitalet'!N11+'L''Hospitalet(2)'!N11+'Sant Andreu de la Barca'!N11+'Cornella de Llobregat'!N11+'Barberà del Valles'!N11+'Sant Viçents dels Horts'!N11+'Molins de Rei'!N11+'Sant Cugat'!N11+'Punt Verde de Sant Andreu'!N11+'Sant Boi'!N11+Viladecans!N11+Castelldefels!N11+'El Prat'!N11+'Sant Adria del Besos'!N11+'Tiana - Montgat'!N11</f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f>'Sant Andreu'!I12+'Badalona (pomar)'!I12+Collserola!I12+Montjuic!I12+'Vall d''Hebron'!I12+'Badalona (Gorg)'!I12+'Badia del Vallès'!I12+'Montcada i Reixac'!I12+Pallejà!I12+'L''Hospitalet'!I12+'L''Hospitalet(2)'!I12+'Sant Andreu de la Barca'!I12+'Cornella de Llobregat'!I12+'Barberà del Valles'!I12+'Sant Viçents dels Horts'!I12+'Molins de Rei'!I12+'Sant Cugat'!I12+'Punt Verde de Sant Andreu'!I12+'Sant Boi'!I12+Viladecans!I12+Castelldefels!I12+'El Prat'!I12+'Sant Adria del Besos'!I12+'Tiana - Montgat'!I12</f>
        <v>389.05000000000007</v>
      </c>
      <c r="J12" s="15">
        <f t="shared" si="0"/>
        <v>6.345879378542592</v>
      </c>
      <c r="L12" s="9" t="s">
        <v>32</v>
      </c>
      <c r="M12" s="10"/>
      <c r="N12" s="15">
        <f>'Sant Andreu'!N12+'Badalona (pomar)'!N12+Collserola!N12+Montjuic!N12+'Vall d''Hebron'!N12+'Badalona (Gorg)'!N12+'Badia del Vallès'!N12+'Montcada i Reixac'!N12+Pallejà!N12+'L''Hospitalet'!N12+'L''Hospitalet(2)'!N12+'Sant Andreu de la Barca'!N12+'Cornella de Llobregat'!N12+'Barberà del Valles'!N12+'Sant Viçents dels Horts'!N12+'Molins de Rei'!N12+'Sant Cugat'!N12+'Punt Verde de Sant Andreu'!N12+'Sant Boi'!N12+Viladecans!N12+Castelldefels!N12+'El Prat'!N12+'Sant Adria del Besos'!N12+'Tiana - Montgat'!N12</f>
        <v>0</v>
      </c>
      <c r="O12" s="5">
        <f t="shared" si="1"/>
        <v>0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f>'Sant Andreu'!I13+'Badalona (pomar)'!I13+Collserola!I13+Montjuic!I13+'Vall d''Hebron'!I13+'Badalona (Gorg)'!I13+'Badia del Vallès'!I13+'Montcada i Reixac'!I13+Pallejà!I13+'L''Hospitalet'!I13+'L''Hospitalet(2)'!I13+'Sant Andreu de la Barca'!I13+'Cornella de Llobregat'!I13+'Barberà del Valles'!I13+'Sant Viçents dels Horts'!I13+'Molins de Rei'!I13+'Sant Cugat'!I13+'Punt Verde de Sant Andreu'!I13+'Sant Boi'!I13+Viladecans!I13+Castelldefels!I13+'El Prat'!I13+'Sant Adria del Besos'!I13+'Tiana - Montgat'!I13</f>
        <v>420.35999999999996</v>
      </c>
      <c r="J13" s="15">
        <f t="shared" si="0"/>
        <v>6.8565836153814761</v>
      </c>
      <c r="L13" s="9" t="s">
        <v>33</v>
      </c>
      <c r="M13" s="10"/>
      <c r="N13" s="15">
        <f>'Sant Andreu'!N13+'Badalona (pomar)'!N13+Collserola!N13+Montjuic!N13+'Vall d''Hebron'!N13+'Badalona (Gorg)'!N13+'Badia del Vallès'!N13+'Montcada i Reixac'!N13+Pallejà!N13+'L''Hospitalet'!N13+'L''Hospitalet(2)'!N13+'Sant Andreu de la Barca'!N13+'Cornella de Llobregat'!N13+'Barberà del Valles'!N13+'Sant Viçents dels Horts'!N13+'Molins de Rei'!N13+'Sant Cugat'!N13+'Punt Verde de Sant Andreu'!N13+'Sant Boi'!N13+Viladecans!N13+Castelldefels!N13+'El Prat'!N13+'Sant Adria del Besos'!N13+'Tiana - Montgat'!N13</f>
        <v>0</v>
      </c>
      <c r="O13" s="5">
        <f t="shared" si="1"/>
        <v>0</v>
      </c>
    </row>
    <row r="14" spans="1:15" x14ac:dyDescent="0.25">
      <c r="A14" s="50" t="s">
        <v>4</v>
      </c>
      <c r="B14" s="50"/>
      <c r="C14" s="51">
        <f>+'Sant Andreu'!C14:D14+'Badalona (pomar)'!C14:D14+Collserola!C14+Montjuic!C14+'Vall d''Hebron'!C14:D14+'Badalona (Gorg)'!C14:D14+'Badia del Vallès'!C14:D14+'Badia del Vallès'!C14:D14+'Montcada i Reixac'!C14:D14+Pallejà!C14+'L''Hospitalet'!C14:D14+'L''Hospitalet(2)'!C14:D14+'Sant Andreu de la Barca'!C14:D14+'Cornella de Llobregat'!C14:D14+'Barberà del Valles'!C14:D14+'Sant Viçents dels Horts'!C14:D14+'Molins de Rei'!C14:D14+'Sant Cugat'!C14:D29+'Punt Verde de Sant Andreu'!C14:D29+'Sant Boi'!C14:D29+Viladecans!C14:D29+Castelldefels!C14:D29+'El Prat'!C14:D29+'Sant Adria del Besos'!C14:D29+Gavà!C14:D29+'Tiana - Montgat'!C14:D29</f>
        <v>72280</v>
      </c>
      <c r="D14" s="51"/>
      <c r="E14" s="51">
        <f>E31+E32</f>
        <v>100</v>
      </c>
      <c r="F14" s="51"/>
      <c r="H14" s="22" t="s">
        <v>92</v>
      </c>
      <c r="I14" s="15">
        <f>'Sant Andreu'!I14+'Badalona (pomar)'!I14+Collserola!I14+Montjuic!I14+'Vall d''Hebron'!I14+'Badalona (Gorg)'!I14+'Badia del Vallès'!I14+'Montcada i Reixac'!I14+Pallejà!I14+'L''Hospitalet'!I14+'L''Hospitalet(2)'!I14+'Sant Andreu de la Barca'!I14+'Cornella de Llobregat'!I14+'Barberà del Valles'!I14+'Sant Viçents dels Horts'!I14+'Molins de Rei'!I14+'Sant Cugat'!I14+'Punt Verde de Sant Andreu'!I14+'Sant Boi'!I14+Viladecans!I14+Castelldefels!I14+'El Prat'!I14+'Sant Adria del Besos'!I14+'Tiana - Montgat'!I14</f>
        <v>39.449999999999996</v>
      </c>
      <c r="J14" s="15">
        <f t="shared" si="0"/>
        <v>0.64347755168617193</v>
      </c>
      <c r="L14" s="9" t="s">
        <v>34</v>
      </c>
      <c r="M14" s="10"/>
      <c r="N14" s="15">
        <f>'Sant Andreu'!N14+'Badalona (pomar)'!N14+Collserola!N14+Montjuic!N14+'Vall d''Hebron'!N14+'Badalona (Gorg)'!N14+'Badia del Vallès'!N14+'Montcada i Reixac'!N14+Pallejà!N14+'L''Hospitalet'!N14+'L''Hospitalet(2)'!N14+'Sant Andreu de la Barca'!N14+'Cornella de Llobregat'!N14+'Barberà del Valles'!N14+'Sant Viçents dels Horts'!N14+'Molins de Rei'!N14+'Sant Cugat'!N14+'Punt Verde de Sant Andreu'!N14+'Sant Boi'!N14+Viladecans!N14+Castelldefels!N14+'El Prat'!N14+'Sant Adria del Besos'!N14+'Tiana - Montgat'!N14</f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59">
        <f>+'Sant Andreu'!C15:D15+'Badalona (pomar)'!C15:D15+Collserola!C15+Montjuic!C15+'Vall d''Hebron'!C15:D15+'Badalona (Gorg)'!C15:D15+'Badia del Vallès'!C15:D15+'Badia del Vallès'!C15:D15+'Montcada i Reixac'!C15:D15+Pallejà!C15+'L''Hospitalet'!C15:D15+'L''Hospitalet(2)'!C15:D15+'Sant Andreu de la Barca'!C15:D15+'Cornella de Llobregat'!C15:D15+'Barberà del Valles'!C15:D15+'Sant Viçents dels Horts'!C15:D15+'Molins de Rei'!C15:D15+'Sant Cugat'!C15:D30+'Punt Verde de Sant Andreu'!C15:D30+'Sant Boi'!C15:D30+Viladecans!C15:D30+Castelldefels!C15:D30+'El Prat'!C15:D30+'Sant Adria del Besos'!C15:D30+Gavà!C15:D30+'Tiana - Montgat'!C15:D30</f>
        <v>1356.7599999999998</v>
      </c>
      <c r="D15" s="59"/>
      <c r="E15" s="59">
        <f>C15/$C$14*100</f>
        <v>1.8770890979524071</v>
      </c>
      <c r="F15" s="59"/>
      <c r="H15" s="2" t="s">
        <v>43</v>
      </c>
      <c r="I15" s="15">
        <f>'Sant Andreu'!I15+'Badalona (pomar)'!I15+Collserola!I15+Montjuic!I15+'Vall d''Hebron'!I15+'Badalona (Gorg)'!I15+'Badia del Vallès'!I15+'Montcada i Reixac'!I15+Pallejà!I15+'L''Hospitalet'!I15+'L''Hospitalet(2)'!I15+'Sant Andreu de la Barca'!I15+'Cornella de Llobregat'!I15+'Barberà del Valles'!I15+'Sant Viçents dels Horts'!I15+'Molins de Rei'!I15+'Sant Cugat'!I15+'Punt Verde de Sant Andreu'!I15+'Sant Boi'!I15+Viladecans!I15+Castelldefels!I15+'El Prat'!I15+'Sant Adria del Besos'!I15+'Tiana - Montgat'!I15</f>
        <v>27.67</v>
      </c>
      <c r="J15" s="15">
        <f t="shared" si="0"/>
        <v>0.45133140317253179</v>
      </c>
      <c r="L15" s="9" t="s">
        <v>35</v>
      </c>
      <c r="M15" s="10"/>
      <c r="N15" s="15">
        <f>'Sant Andreu'!N15+'Badalona (pomar)'!N15+Collserola!N15+Montjuic!N15+'Vall d''Hebron'!N15+'Badalona (Gorg)'!N15+'Badia del Vallès'!N15+'Montcada i Reixac'!N15+Pallejà!N15+'L''Hospitalet'!N15+'L''Hospitalet(2)'!N15+'Sant Andreu de la Barca'!N15+'Cornella de Llobregat'!N15+'Barberà del Valles'!N15+'Sant Viçents dels Horts'!N15+'Molins de Rei'!N15+'Sant Cugat'!N15+'Punt Verde de Sant Andreu'!N15+'Sant Boi'!N15+Viladecans!N15+Castelldefels!N15+'El Prat'!N15+'Sant Adria del Besos'!N15+'Tiana - Montgat'!N15</f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59">
        <f>+'Sant Andreu'!C16:D16+'Badalona (pomar)'!C16:D16+Collserola!C16+Montjuic!C16+'Vall d''Hebron'!C16:D16+'Badalona (Gorg)'!C16:D16+'Badia del Vallès'!C16:D16+'Badia del Vallès'!C16:D16+'Montcada i Reixac'!C16:D16+Pallejà!C16+'L''Hospitalet'!C16:D16+'L''Hospitalet(2)'!C16:D16+'Sant Andreu de la Barca'!C16:D16+'Cornella de Llobregat'!C16:D16+'Barberà del Valles'!C16:D16+'Sant Viçents dels Horts'!C16:D16+'Molins de Rei'!C16:D16+'Sant Cugat'!C16:D31+'Punt Verde de Sant Andreu'!C16:D31+'Sant Boi'!C16:D31+Viladecans!C16:D31+Castelldefels!C16:D31+'El Prat'!C16:D31+'Sant Adria del Besos'!C16:D31+Gavà!C16:D31+'Tiana - Montgat'!C16:D31</f>
        <v>914.41999999999985</v>
      </c>
      <c r="D16" s="59"/>
      <c r="E16" s="59">
        <f t="shared" ref="E16:E30" si="2">C16/$C$14*100</f>
        <v>1.2651079136690646</v>
      </c>
      <c r="F16" s="59"/>
      <c r="H16" s="22" t="s">
        <v>55</v>
      </c>
      <c r="I16" s="15">
        <f>'Sant Andreu'!I16+'Badalona (pomar)'!I16+Collserola!I16+Montjuic!I16+'Vall d''Hebron'!I16+'Badalona (Gorg)'!I16+'Badia del Vallès'!I16+'Montcada i Reixac'!I16+Pallejà!I16+'L''Hospitalet'!I16+'L''Hospitalet(2)'!I16+'Sant Andreu de la Barca'!I16+'Cornella de Llobregat'!I16+'Barberà del Valles'!I16+'Sant Viçents dels Horts'!I16+'Molins de Rei'!I16+'Sant Cugat'!I16+'Punt Verde de Sant Andreu'!I16+'Sant Boi'!I16+Viladecans!I16+Castelldefels!I16+'El Prat'!I16+'Sant Adria del Besos'!I16+'Tiana - Montgat'!I16</f>
        <v>9.129999999999999</v>
      </c>
      <c r="J16" s="15">
        <f t="shared" si="0"/>
        <v>0.14892142070709125</v>
      </c>
      <c r="L16" s="9" t="s">
        <v>36</v>
      </c>
      <c r="M16" s="10"/>
      <c r="N16" s="15">
        <f>'Sant Andreu'!N16+'Badalona (pomar)'!N16+Collserola!N16+Montjuic!N16+'Vall d''Hebron'!N16+'Badalona (Gorg)'!N16+'Badia del Vallès'!N16+'Montcada i Reixac'!N16+Pallejà!N16+'L''Hospitalet'!N16+'L''Hospitalet(2)'!N16+'Sant Andreu de la Barca'!N16+'Cornella de Llobregat'!N16+'Barberà del Valles'!N16+'Sant Viçents dels Horts'!N16+'Molins de Rei'!N16+'Sant Cugat'!N16+'Punt Verde de Sant Andreu'!N16+'Sant Boi'!N16+Viladecans!N16+Castelldefels!N16+'El Prat'!N16+'Sant Adria del Besos'!N16+'Tiana - Montgat'!N16</f>
        <v>0</v>
      </c>
      <c r="O16" s="5">
        <f t="shared" si="1"/>
        <v>0</v>
      </c>
    </row>
    <row r="17" spans="1:20" x14ac:dyDescent="0.25">
      <c r="A17" s="57" t="s">
        <v>7</v>
      </c>
      <c r="B17" s="58"/>
      <c r="C17" s="59">
        <f>+'Sant Andreu'!C17:D17+'Badalona (pomar)'!C17:D17+Collserola!C17+Montjuic!C17+'Vall d''Hebron'!C17:D17+'Badalona (Gorg)'!C17:D17+'Badia del Vallès'!C17:D17+'Badia del Vallès'!C17:D17+'Montcada i Reixac'!C17:D17+Pallejà!C17+'L''Hospitalet'!C17:D17+'L''Hospitalet(2)'!C17:D17+'Sant Andreu de la Barca'!C17:D17+'Cornella de Llobregat'!C17:D17+'Barberà del Valles'!C17:D17+'Sant Viçents dels Horts'!C17:D17+'Molins de Rei'!C17:D17+'Sant Cugat'!C17:D32+'Punt Verde de Sant Andreu'!C17:D32+'Sant Boi'!C17:D32+Viladecans!C17:D32+Castelldefels!C17:D32+'El Prat'!C17:D32+'Sant Adria del Besos'!C17:D32+Gavà!C17:D32+'Tiana - Montgat'!C17:D32</f>
        <v>447.71</v>
      </c>
      <c r="D17" s="59"/>
      <c r="E17" s="59">
        <f t="shared" si="2"/>
        <v>0.6194106253458771</v>
      </c>
      <c r="F17" s="59"/>
      <c r="H17" s="22" t="s">
        <v>89</v>
      </c>
      <c r="I17" s="15">
        <f>'Sant Andreu'!I17+'Badalona (pomar)'!I17+Collserola!I17+Montjuic!I17+'Vall d''Hebron'!I17+'Badalona (Gorg)'!I17+'Badia del Vallès'!I17+'Montcada i Reixac'!I17+Pallejà!I17+'L''Hospitalet'!I17+'L''Hospitalet(2)'!I17+'Sant Andreu de la Barca'!I17+'Cornella de Llobregat'!I17+'Barberà del Valles'!I17+'Sant Viçents dels Horts'!I17+'Molins de Rei'!I17+'Sant Cugat'!I17+'Punt Verde de Sant Andreu'!I17+'Sant Boi'!I17+Viladecans!I17+Castelldefels!I17+'El Prat'!I17+'Sant Adria del Besos'!I17+'Tiana - Montgat'!I17</f>
        <v>69.28</v>
      </c>
      <c r="J17" s="15">
        <f t="shared" si="0"/>
        <v>1.1300411858255512</v>
      </c>
      <c r="L17" s="60" t="s">
        <v>102</v>
      </c>
      <c r="M17" s="61"/>
      <c r="N17" s="6">
        <f>SUM(N5:N16)</f>
        <v>115.34000000000002</v>
      </c>
      <c r="O17" s="6">
        <f>SUM(O5:O16)</f>
        <v>100</v>
      </c>
    </row>
    <row r="18" spans="1:20" x14ac:dyDescent="0.25">
      <c r="A18" s="57" t="s">
        <v>8</v>
      </c>
      <c r="B18" s="58"/>
      <c r="C18" s="59">
        <f>+'Sant Andreu'!C18:D18+'Badalona (pomar)'!C18:D18+Collserola!C18+Montjuic!C18+'Vall d''Hebron'!C18:D18+'Badalona (Gorg)'!C18:D18+'Badia del Vallès'!C18:D18+'Badia del Vallès'!C18:D18+'Montcada i Reixac'!C18:D18+Pallejà!C18+'L''Hospitalet'!C18:D18+'L''Hospitalet(2)'!C18:D18+'Sant Andreu de la Barca'!C18:D18+'Cornella de Llobregat'!C18:D18+'Barberà del Valles'!C18:D18+'Sant Viçents dels Horts'!C18:D18+'Molins de Rei'!C18:D18+'Sant Cugat'!C18:D33+'Punt Verde de Sant Andreu'!C18:D33+'Sant Boi'!C18:D33+Viladecans!C18:D33+Castelldefels!C18:D33+'El Prat'!C18:D33+'Sant Adria del Besos'!C18:D33+Gavà!C18:D33+'Tiana - Montgat'!C18:D33</f>
        <v>0</v>
      </c>
      <c r="D18" s="59"/>
      <c r="E18" s="59">
        <f t="shared" si="2"/>
        <v>0</v>
      </c>
      <c r="F18" s="59"/>
      <c r="H18" s="22" t="s">
        <v>93</v>
      </c>
      <c r="I18" s="15">
        <f>'Sant Andreu'!I18+'Badalona (pomar)'!I18+Collserola!I18+Montjuic!I18+'Vall d''Hebron'!I18+'Badalona (Gorg)'!I18+'Badia del Vallès'!I18+'Montcada i Reixac'!I18+Pallejà!I18+'L''Hospitalet'!I18+'L''Hospitalet(2)'!I18+'Sant Andreu de la Barca'!I18+'Cornella de Llobregat'!I18+'Barberà del Valles'!I18+'Sant Viçents dels Horts'!I18+'Molins de Rei'!I18+'Sant Cugat'!I18+'Punt Verde de Sant Andreu'!I18+'Sant Boi'!I18+Viladecans!I18+Castelldefels!I18+'El Prat'!I18+'Sant Adria del Besos'!I18+'Tiana - Montgat'!I18</f>
        <v>30.67</v>
      </c>
      <c r="J18" s="15">
        <f t="shared" si="0"/>
        <v>0.50026505729315318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59">
        <f>+'Sant Andreu'!C19:D19+'Badalona (pomar)'!C19:D19+Collserola!C19+Montjuic!C19+'Vall d''Hebron'!C19:D19+'Badalona (Gorg)'!C19:D19+'Badia del Vallès'!C19:D19+'Badia del Vallès'!C19:D19+'Montcada i Reixac'!C19:D19+Pallejà!C19+'L''Hospitalet'!C19:D19+'L''Hospitalet(2)'!C19:D19+'Sant Andreu de la Barca'!C19:D19+'Cornella de Llobregat'!C19:D19+'Barberà del Valles'!C19:D19+'Sant Viçents dels Horts'!C19:D19+'Molins de Rei'!C19:D19+'Sant Cugat'!C19:D34+'Punt Verde de Sant Andreu'!C19:D34+'Sant Boi'!C19:D34+Viladecans!C19:D34+Castelldefels!C19:D34+'El Prat'!C19:D34+'Sant Adria del Besos'!C19:D34+Gavà!C19:D34+'Tiana - Montgat'!C19:D34</f>
        <v>49.730000000000004</v>
      </c>
      <c r="D19" s="59"/>
      <c r="E19" s="59">
        <f t="shared" si="2"/>
        <v>6.8801881571665752E-2</v>
      </c>
      <c r="F19" s="59"/>
      <c r="H19" s="22" t="s">
        <v>17</v>
      </c>
      <c r="I19" s="15">
        <f>'Sant Andreu'!I19+'Badalona (pomar)'!I19+Collserola!I19+Montjuic!I19+'Vall d''Hebron'!I19+'Badalona (Gorg)'!I19+'Badia del Vallès'!I19+'Montcada i Reixac'!I19+Pallejà!I19+'L''Hospitalet'!I19+'L''Hospitalet(2)'!I19+'Sant Andreu de la Barca'!I19+'Cornella de Llobregat'!I19+'Barberà del Valles'!I19+'Sant Viçents dels Horts'!I19+'Molins de Rei'!I19+'Sant Cugat'!I19+'Punt Verde de Sant Andreu'!I19+'Sant Boi'!I19+Viladecans!I19+Castelldefels!I19+'El Prat'!I19+'Sant Adria del Besos'!I19+'Tiana - Montgat'!I19</f>
        <v>6.1000000000000005</v>
      </c>
      <c r="J19" s="15">
        <f t="shared" si="0"/>
        <v>9.9498430045263611E-2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59">
        <f>+'Sant Andreu'!C20:D20+'Badalona (pomar)'!C20:D20+Collserola!C20+Montjuic!C20+'Vall d''Hebron'!C20:D20+'Badalona (Gorg)'!C20:D20+'Badia del Vallès'!C20:D20+'Badia del Vallès'!C20:D20+'Montcada i Reixac'!C20:D20+Pallejà!C20+'L''Hospitalet'!C20:D20+'L''Hospitalet(2)'!C20:D20+'Sant Andreu de la Barca'!C20:D20+'Cornella de Llobregat'!C20:D20+'Barberà del Valles'!C20:D20+'Sant Viçents dels Horts'!C20:D20+'Molins de Rei'!C20:D20+'Sant Cugat'!C20:D35+'Punt Verde de Sant Andreu'!C20:D35+'Sant Boi'!C20:D35+Viladecans!C20:D35+Castelldefels!C20:D35+'El Prat'!C20:D35+'Sant Adria del Besos'!C20:D35+Gavà!C20:D35+'Tiana - Montgat'!C20:D35</f>
        <v>0</v>
      </c>
      <c r="D20" s="59"/>
      <c r="E20" s="59">
        <f t="shared" si="2"/>
        <v>0</v>
      </c>
      <c r="F20" s="59"/>
      <c r="H20" s="22" t="s">
        <v>94</v>
      </c>
      <c r="I20" s="15">
        <f>'Sant Andreu'!I20+'Badalona (pomar)'!I20+Collserola!I20+Montjuic!I20+'Vall d''Hebron'!I20+'Badalona (Gorg)'!I20+'Badia del Vallès'!I20+'Montcada i Reixac'!I20+Pallejà!I20+'L''Hospitalet'!I20+'L''Hospitalet(2)'!I20+'Sant Andreu de la Barca'!I20+'Cornella de Llobregat'!I20+'Barberà del Valles'!I20+'Sant Viçents dels Horts'!I20+'Molins de Rei'!I20+'Sant Cugat'!I20+'Punt Verde de Sant Andreu'!I20+'Sant Boi'!I20+Viladecans!I20+Castelldefels!I20+'El Prat'!I20+'Sant Adria del Besos'!I20+'Tiana - Montgat'!I20</f>
        <v>58.06</v>
      </c>
      <c r="J20" s="15">
        <f t="shared" si="0"/>
        <v>0.94702931941442692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59">
        <f>+'Sant Andreu'!C21:D21+'Badalona (pomar)'!C21:D21+Collserola!C21+Montjuic!C21+'Vall d''Hebron'!C21:D21+'Badalona (Gorg)'!C21:D21+'Badia del Vallès'!C21:D21+'Badia del Vallès'!C21:D21+'Montcada i Reixac'!C21:D21+Pallejà!C21+'L''Hospitalet'!C21:D21+'L''Hospitalet(2)'!C21:D21+'Sant Andreu de la Barca'!C21:D21+'Cornella de Llobregat'!C21:D21+'Barberà del Valles'!C21:D21+'Sant Viçents dels Horts'!C21:D21+'Molins de Rei'!C21:D21+'Sant Cugat'!C21:D36+'Punt Verde de Sant Andreu'!C21:D36+'Sant Boi'!C21:D36+Viladecans!C21:D36+Castelldefels!C21:D36+'El Prat'!C21:D36+'Sant Adria del Besos'!C21:D36+Gavà!C21:D36+'Tiana - Montgat'!C21:D36</f>
        <v>303.31</v>
      </c>
      <c r="D21" s="59"/>
      <c r="E21" s="59">
        <f t="shared" si="2"/>
        <v>0.41963198671831764</v>
      </c>
      <c r="F21" s="59"/>
      <c r="H21" s="2" t="s">
        <v>39</v>
      </c>
      <c r="I21" s="15">
        <f>'Sant Andreu'!I21+'Badalona (pomar)'!I21+Collserola!I21+Montjuic!I21+'Vall d''Hebron'!I21+'Badalona (Gorg)'!I21+'Badia del Vallès'!I21+'Montcada i Reixac'!I21+Pallejà!I21+'L''Hospitalet'!I21+'L''Hospitalet(2)'!I21+'Sant Andreu de la Barca'!I21+'Cornella de Llobregat'!I21+'Barberà del Valles'!I21+'Sant Viçents dels Horts'!I21+'Molins de Rei'!I21+'Sant Cugat'!I21+'Punt Verde de Sant Andreu'!I21+'Sant Boi'!I21+Viladecans!I21+Castelldefels!I21+'El Prat'!I21+'Sant Adria del Besos'!I21+'Tiana - Montgat'!I21</f>
        <v>6.5</v>
      </c>
      <c r="J21" s="15">
        <f t="shared" si="0"/>
        <v>0.10602291726134645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59">
        <f>+'Sant Andreu'!C22:D22+'Badalona (pomar)'!C22:D22+Collserola!C22+Montjuic!C22+'Vall d''Hebron'!C22:D22+'Badalona (Gorg)'!C22:D22+'Badia del Vallès'!C22:D22+'Badia del Vallès'!C22:D22+'Montcada i Reixac'!C22:D22+Pallejà!C22+'L''Hospitalet'!C22:D22+'L''Hospitalet(2)'!C22:D22+'Sant Andreu de la Barca'!C22:D22+'Cornella de Llobregat'!C22:D22+'Barberà del Valles'!C22:D22+'Sant Viçents dels Horts'!C22:D22+'Molins de Rei'!C22:D22+'Sant Cugat'!C22:D37+'Punt Verde de Sant Andreu'!C22:D37+'Sant Boi'!C22:D37+Viladecans!C22:D37+Castelldefels!C22:D37+'El Prat'!C22:D37+'Sant Adria del Besos'!C22:D37+Gavà!C22:D37+'Tiana - Montgat'!C22:D37</f>
        <v>143.90999999999997</v>
      </c>
      <c r="D22" s="59"/>
      <c r="E22" s="59">
        <f t="shared" si="2"/>
        <v>0.19910071942446039</v>
      </c>
      <c r="F22" s="59"/>
      <c r="H22" s="22" t="s">
        <v>49</v>
      </c>
      <c r="I22" s="15">
        <f>'Sant Andreu'!I22+'Badalona (pomar)'!I22+Collserola!I22+Montjuic!I22+'Vall d''Hebron'!I22+'Badalona (Gorg)'!I22+'Badia del Vallès'!I22+'Montcada i Reixac'!I22+Pallejà!I22+'L''Hospitalet'!I22+'L''Hospitalet(2)'!I22+'Sant Andreu de la Barca'!I22+'Cornella de Llobregat'!I22+'Barberà del Valles'!I22+'Sant Viçents dels Horts'!I22+'Molins de Rei'!I22+'Sant Cugat'!I22+'Punt Verde de Sant Andreu'!I22+'Sant Boi'!I22+Viladecans!I22+Castelldefels!I22+'El Prat'!I22+'Sant Adria del Besos'!I22+'Tiana - Montgat'!I22</f>
        <v>2.99</v>
      </c>
      <c r="J22" s="15">
        <f t="shared" si="0"/>
        <v>4.8770541940219375E-2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59">
        <f>+'Sant Andreu'!C23:D23+'Badalona (pomar)'!C23:D23+Collserola!C23+Montjuic!C23+'Vall d''Hebron'!C23:D23+'Badalona (Gorg)'!C23:D23+'Badia del Vallès'!C23:D23+'Badia del Vallès'!C23:D23+'Montcada i Reixac'!C23:D23+Pallejà!C23+'L''Hospitalet'!C23:D23+'L''Hospitalet(2)'!C23:D23+'Sant Andreu de la Barca'!C23:D23+'Cornella de Llobregat'!C23:D23+'Barberà del Valles'!C23:D23+'Sant Viçents dels Horts'!C23:D23+'Molins de Rei'!C23:D23+'Sant Cugat'!C23:D38+'Punt Verde de Sant Andreu'!C23:D38+'Sant Boi'!C23:D38+Viladecans!C23:D38+Castelldefels!C23:D38+'El Prat'!C23:D38+'Sant Adria del Besos'!C23:D38+Gavà!C23:D38+'Tiana - Montgat'!C23:D38</f>
        <v>25.39</v>
      </c>
      <c r="D23" s="59"/>
      <c r="E23" s="59">
        <f t="shared" si="2"/>
        <v>3.5127282789153294E-2</v>
      </c>
      <c r="F23" s="59"/>
      <c r="H23" s="22" t="s">
        <v>50</v>
      </c>
      <c r="I23" s="15">
        <f>'Sant Andreu'!I23+'Badalona (pomar)'!I23+Collserola!I23+Montjuic!I23+'Vall d''Hebron'!I23+'Badalona (Gorg)'!I23+'Badia del Vallès'!I23+'Montcada i Reixac'!I23+Pallejà!I23+'L''Hospitalet'!I23+'L''Hospitalet(2)'!I23+'Sant Andreu de la Barca'!I23+'Cornella de Llobregat'!I23+'Barberà del Valles'!I23+'Sant Viçents dels Horts'!I23+'Molins de Rei'!I23+'Sant Cugat'!I23+'Punt Verde de Sant Andreu'!I23+'Sant Boi'!I23+Viladecans!I23+Castelldefels!I23+'El Prat'!I23+'Sant Adria del Besos'!I23+'Tiana - Montgat'!I23</f>
        <v>15.54</v>
      </c>
      <c r="J23" s="15">
        <f t="shared" si="0"/>
        <v>0.25347632834481904</v>
      </c>
      <c r="L23" s="60" t="s">
        <v>103</v>
      </c>
      <c r="M23" s="61"/>
      <c r="N23" s="8">
        <f>I67</f>
        <v>6130.7500000000018</v>
      </c>
      <c r="O23" s="7">
        <f>N23/$N$25*100</f>
        <v>98.153404770024125</v>
      </c>
    </row>
    <row r="24" spans="1:20" x14ac:dyDescent="0.25">
      <c r="A24" s="57" t="s">
        <v>14</v>
      </c>
      <c r="B24" s="58"/>
      <c r="C24" s="59">
        <f>+'Sant Andreu'!C24:D24+'Badalona (pomar)'!C24:D24+Collserola!C24+Montjuic!C24+'Vall d''Hebron'!C24:D24+'Badalona (Gorg)'!C24:D24+'Badia del Vallès'!C24:D24+'Badia del Vallès'!C24:D24+'Montcada i Reixac'!C24:D24+Pallejà!C24+'L''Hospitalet'!C24:D24+'L''Hospitalet(2)'!C24:D24+'Sant Andreu de la Barca'!C24:D24+'Cornella de Llobregat'!C24:D24+'Barberà del Valles'!C24:D24+'Sant Viçents dels Horts'!C24:D24+'Molins de Rei'!C24:D24+'Sant Cugat'!C24:D39+'Punt Verde de Sant Andreu'!C24:D39+'Sant Boi'!C24:D39+Viladecans!C24:D39+Castelldefels!C24:D39+'El Prat'!C24:D39+'Sant Adria del Besos'!C24:D39+Gavà!C24:D39+'Tiana - Montgat'!C24:D39</f>
        <v>3200.4799999999996</v>
      </c>
      <c r="D24" s="59"/>
      <c r="E24" s="59">
        <f>C24/$C$14*100</f>
        <v>4.4278915329275037</v>
      </c>
      <c r="F24" s="59"/>
      <c r="H24" s="22" t="s">
        <v>51</v>
      </c>
      <c r="I24" s="15">
        <f>'Sant Andreu'!I24+'Badalona (pomar)'!I24+Collserola!I24+Montjuic!I24+'Vall d''Hebron'!I24+'Badalona (Gorg)'!I24+'Badia del Vallès'!I24+'Montcada i Reixac'!I24+Pallejà!I24+'L''Hospitalet'!I24+'L''Hospitalet(2)'!I24+'Sant Andreu de la Barca'!I24+'Cornella de Llobregat'!I24+'Barberà del Valles'!I24+'Sant Viçents dels Horts'!I24+'Molins de Rei'!I24+'Sant Cugat'!I24+'Punt Verde de Sant Andreu'!I24+'Sant Boi'!I24+Viladecans!I24+Castelldefels!I24+'El Prat'!I24+'Sant Adria del Besos'!I24+'Tiana - Montgat'!I24</f>
        <v>10.7</v>
      </c>
      <c r="J24" s="15">
        <f t="shared" si="0"/>
        <v>0.17453003303021647</v>
      </c>
      <c r="L24" s="62" t="s">
        <v>102</v>
      </c>
      <c r="M24" s="62"/>
      <c r="N24" s="8">
        <f>N17</f>
        <v>115.34000000000002</v>
      </c>
      <c r="O24" s="7">
        <f>N24/$N$25*100</f>
        <v>1.8465952299758726</v>
      </c>
    </row>
    <row r="25" spans="1:20" x14ac:dyDescent="0.25">
      <c r="A25" s="57" t="s">
        <v>15</v>
      </c>
      <c r="B25" s="58"/>
      <c r="C25" s="59">
        <f>+'Sant Andreu'!C25:D25+'Badalona (pomar)'!C25:D25+Collserola!C25+Montjuic!C25+'Vall d''Hebron'!C25:D25+'Badalona (Gorg)'!C25:D25+'Badia del Vallès'!C25:D25+'Badia del Vallès'!C25:D25+'Montcada i Reixac'!C25:D25+Pallejà!C25+'L''Hospitalet'!C25:D25+'L''Hospitalet(2)'!C25:D25+'Sant Andreu de la Barca'!C25:D25+'Cornella de Llobregat'!C25:D25+'Barberà del Valles'!C25:D25+'Sant Viçents dels Horts'!C25:D25+'Molins de Rei'!C25:D25+'Sant Cugat'!C25:D40+'Punt Verde de Sant Andreu'!C25:D40+'Sant Boi'!C25:D40+Viladecans!C25:D40+Castelldefels!C25:D40+'El Prat'!C25:D40+'Sant Adria del Besos'!C25:D40+Gavà!C25:D40+'Tiana - Montgat'!C25:D40</f>
        <v>303.66000000000008</v>
      </c>
      <c r="D25" s="59"/>
      <c r="E25" s="59">
        <f t="shared" si="2"/>
        <v>0.42011621472053134</v>
      </c>
      <c r="F25" s="59"/>
      <c r="H25" s="22" t="s">
        <v>95</v>
      </c>
      <c r="I25" s="15">
        <f>'Sant Andreu'!I25+'Badalona (pomar)'!I25+Collserola!I25+Montjuic!I25+'Vall d''Hebron'!I25+'Badalona (Gorg)'!I25+'Badia del Vallès'!I25+'Montcada i Reixac'!I25+Pallejà!I25+'L''Hospitalet'!I25+'L''Hospitalet(2)'!I25+'Sant Andreu de la Barca'!I25+'Cornella de Llobregat'!I25+'Barberà del Valles'!I25+'Sant Viçents dels Horts'!I25+'Molins de Rei'!I25+'Sant Cugat'!I25+'Punt Verde de Sant Andreu'!I25+'Sant Boi'!I25+Viladecans!I25+Castelldefels!I25+'El Prat'!I25+'Sant Adria del Besos'!I25+'Tiana - Montgat'!I25</f>
        <v>0</v>
      </c>
      <c r="J25" s="15">
        <f t="shared" si="0"/>
        <v>0</v>
      </c>
      <c r="L25" s="63" t="s">
        <v>104</v>
      </c>
      <c r="M25" s="64"/>
      <c r="N25" s="4">
        <f>SUM(N23:N24)</f>
        <v>6246.090000000002</v>
      </c>
      <c r="O25" s="4">
        <f>SUM(O23:O24)</f>
        <v>100</v>
      </c>
    </row>
    <row r="26" spans="1:20" x14ac:dyDescent="0.25">
      <c r="A26" s="57" t="s">
        <v>16</v>
      </c>
      <c r="B26" s="58"/>
      <c r="C26" s="59">
        <f>+'Sant Andreu'!C26:D26+'Badalona (pomar)'!C26:D26+Collserola!C26+Montjuic!C26+'Vall d''Hebron'!C26:D26+'Badalona (Gorg)'!C26:D26+'Badia del Vallès'!C26:D26+'Badia del Vallès'!C26:D26+'Montcada i Reixac'!C26:D26+Pallejà!C26+'L''Hospitalet'!C26:D26+'L''Hospitalet(2)'!C26:D26+'Sant Andreu de la Barca'!C26:D26+'Cornella de Llobregat'!C26:D26+'Barberà del Valles'!C26:D26+'Sant Viçents dels Horts'!C26:D26+'Molins de Rei'!C26:D26+'Sant Cugat'!C26:D41+'Punt Verde de Sant Andreu'!C26:D41+'Sant Boi'!C26:D41+Viladecans!C26:D41+Castelldefels!C26:D41+'El Prat'!C26:D41+'Sant Adria del Besos'!C26:D41+Gavà!C26:D41+'Tiana - Montgat'!C26:D41</f>
        <v>51.49</v>
      </c>
      <c r="D26" s="59"/>
      <c r="E26" s="59">
        <f t="shared" si="2"/>
        <v>7.1236856668511345E-2</v>
      </c>
      <c r="F26" s="59"/>
      <c r="H26" s="22" t="s">
        <v>79</v>
      </c>
      <c r="I26" s="15">
        <f>'Sant Andreu'!I26+'Badalona (pomar)'!I26+Collserola!I26+Montjuic!I26+'Vall d''Hebron'!I26+'Badalona (Gorg)'!I26+'Badia del Vallès'!I26+'Montcada i Reixac'!I26+Pallejà!I26+'L''Hospitalet'!I26+'L''Hospitalet(2)'!I26+'Sant Andreu de la Barca'!I26+'Cornella de Llobregat'!I26+'Barberà del Valles'!I26+'Sant Viçents dels Horts'!I26+'Molins de Rei'!I26+'Sant Cugat'!I26+'Punt Verde de Sant Andreu'!I26+'Sant Boi'!I26+Viladecans!I26+Castelldefels!I26+'El Prat'!I26+'Sant Adria del Besos'!I26+'Tiana - Montgat'!I26</f>
        <v>180.47000000000003</v>
      </c>
      <c r="J26" s="15">
        <f t="shared" si="0"/>
        <v>2.9436855197161842</v>
      </c>
    </row>
    <row r="27" spans="1:20" x14ac:dyDescent="0.25">
      <c r="A27" s="57" t="s">
        <v>17</v>
      </c>
      <c r="B27" s="58"/>
      <c r="C27" s="59">
        <f>+'Sant Andreu'!C27:D27+'Badalona (pomar)'!C27:D27+Collserola!C27+Montjuic!C27+'Vall d''Hebron'!C27:D27+'Badalona (Gorg)'!C27:D27+'Badia del Vallès'!C27:D27+'Badia del Vallès'!C27:D27+'Montcada i Reixac'!C27:D27+Pallejà!C27+'L''Hospitalet'!C27:D27+'L''Hospitalet(2)'!C27:D27+'Sant Andreu de la Barca'!C27:D27+'Cornella de Llobregat'!C27:D27+'Barberà del Valles'!C27:D27+'Sant Viçents dels Horts'!C27:D27+'Molins de Rei'!C27:D27+'Sant Cugat'!C27:D42+'Punt Verde de Sant Andreu'!C27:D42+'Sant Boi'!C27:D42+Viladecans!C27:D42+Castelldefels!C27:D42+'El Prat'!C27:D42+'Sant Adria del Besos'!C27:D42+Gavà!C27:D42+'Tiana - Montgat'!C27:D42</f>
        <v>96.570000000000007</v>
      </c>
      <c r="D27" s="59"/>
      <c r="E27" s="59">
        <f t="shared" si="2"/>
        <v>0.1336054233536248</v>
      </c>
      <c r="F27" s="59"/>
      <c r="H27" s="22" t="s">
        <v>83</v>
      </c>
      <c r="I27" s="15">
        <f>'Sant Andreu'!I27+'Badalona (pomar)'!I27+Collserola!I27+Montjuic!I27+'Vall d''Hebron'!I27+'Badalona (Gorg)'!I27+'Badia del Vallès'!I27+'Montcada i Reixac'!I27+Pallejà!I27+'L''Hospitalet'!I27+'L''Hospitalet(2)'!I27+'Sant Andreu de la Barca'!I27+'Cornella de Llobregat'!I27+'Barberà del Valles'!I27+'Sant Viçents dels Horts'!I27+'Molins de Rei'!I27+'Sant Cugat'!I27+'Punt Verde de Sant Andreu'!I27+'Sant Boi'!I27+Viladecans!I27+Castelldefels!I27+'El Prat'!I27+'Sant Adria del Besos'!I27+'Tiana - Montgat'!I27</f>
        <v>33.81</v>
      </c>
      <c r="J27" s="15">
        <f t="shared" si="0"/>
        <v>0.55148228193940374</v>
      </c>
    </row>
    <row r="28" spans="1:20" x14ac:dyDescent="0.25">
      <c r="A28" s="57" t="s">
        <v>18</v>
      </c>
      <c r="B28" s="58"/>
      <c r="C28" s="59">
        <f>+'Sant Andreu'!C28:D28+'Badalona (pomar)'!C28:D28+Collserola!C28+Montjuic!C28+'Vall d''Hebron'!C28:D28+'Badalona (Gorg)'!C28:D28+'Badia del Vallès'!C28:D28+'Badia del Vallès'!C28:D28+'Montcada i Reixac'!C28:D28+Pallejà!C28+'L''Hospitalet'!C28:D28+'L''Hospitalet(2)'!C28:D28+'Sant Andreu de la Barca'!C28:D28+'Cornella de Llobregat'!C28:D28+'Barberà del Valles'!C28:D28+'Sant Viçents dels Horts'!C28:D28+'Molins de Rei'!C28:D28+'Sant Cugat'!C28:D43+'Punt Verde de Sant Andreu'!C28:D43+'Sant Boi'!C28:D43+Viladecans!C28:D43+Castelldefels!C28:D43+'El Prat'!C28:D43+'Sant Adria del Besos'!C28:D43+Gavà!C28:D43+'Tiana - Montgat'!C28:D43</f>
        <v>176.85</v>
      </c>
      <c r="D28" s="59"/>
      <c r="E28" s="59">
        <f t="shared" si="2"/>
        <v>0.24467349197565025</v>
      </c>
      <c r="F28" s="59"/>
      <c r="H28" s="22" t="s">
        <v>84</v>
      </c>
      <c r="I28" s="15">
        <f>'Sant Andreu'!I28+'Badalona (pomar)'!I28+Collserola!I28+Montjuic!I28+'Vall d''Hebron'!I28+'Badalona (Gorg)'!I28+'Badia del Vallès'!I28+'Montcada i Reixac'!I28+Pallejà!I28+'L''Hospitalet'!I28+'L''Hospitalet(2)'!I28+'Sant Andreu de la Barca'!I28+'Cornella de Llobregat'!I28+'Barberà del Valles'!I28+'Sant Viçents dels Horts'!I28+'Molins de Rei'!I28+'Sant Cugat'!I28+'Punt Verde de Sant Andreu'!I28+'Sant Boi'!I28+Viladecans!I28+Castelldefels!I28+'El Prat'!I28+'Sant Adria del Besos'!I28+'Tiana - Montgat'!I28</f>
        <v>10.61</v>
      </c>
      <c r="J28" s="15">
        <f t="shared" si="0"/>
        <v>0.17306202340659782</v>
      </c>
    </row>
    <row r="29" spans="1:20" x14ac:dyDescent="0.25">
      <c r="A29" s="57" t="s">
        <v>19</v>
      </c>
      <c r="B29" s="58"/>
      <c r="C29" s="59">
        <f>+'Sant Andreu'!C29:D29+'Badalona (pomar)'!C29:D29+Collserola!C29+Montjuic!C29+'Vall d''Hebron'!C29:D29+'Badalona (Gorg)'!C29:D29+'Badia del Vallès'!C29:D29+'Badia del Vallès'!C29:D29+'Montcada i Reixac'!C29:D29+Pallejà!C29+'L''Hospitalet'!C29:D29+'L''Hospitalet(2)'!C29:D29+'Sant Andreu de la Barca'!C29:D29+'Cornella de Llobregat'!C29:D29+'Barberà del Valles'!C29:D29+'Sant Viçents dels Horts'!C29:D29+'Molins de Rei'!C29:D29+'Sant Cugat'!C29:D44+'Punt Verde de Sant Andreu'!C29:D44+'Sant Boi'!C29:D44+Viladecans!C29:D44+Castelldefels!C29:D44+'El Prat'!C29:D44+'Sant Adria del Besos'!C29:D44+Gavà!C29:D44+'Tiana - Montgat'!C29:D44</f>
        <v>41.18</v>
      </c>
      <c r="D29" s="59"/>
      <c r="E29" s="59">
        <f t="shared" si="2"/>
        <v>5.6972883231876041E-2</v>
      </c>
      <c r="F29" s="59"/>
      <c r="H29" s="22" t="s">
        <v>65</v>
      </c>
      <c r="I29" s="15">
        <f>'Sant Andreu'!I29+'Badalona (pomar)'!I29+Collserola!I29+Montjuic!I29+'Vall d''Hebron'!I29+'Badalona (Gorg)'!I29+'Badia del Vallès'!I29+'Montcada i Reixac'!I29+Pallejà!I29+'L''Hospitalet'!I29+'L''Hospitalet(2)'!I29+'Sant Andreu de la Barca'!I29+'Cornella de Llobregat'!I29+'Barberà del Valles'!I29+'Sant Viçents dels Horts'!I29+'Molins de Rei'!I29+'Sant Cugat'!I29+'Punt Verde de Sant Andreu'!I29+'Sant Boi'!I29+Viladecans!I29+Castelldefels!I29+'El Prat'!I29+'Sant Adria del Besos'!I29+'Tiana - Montgat'!I29</f>
        <v>3.81</v>
      </c>
      <c r="J29" s="15">
        <f t="shared" si="0"/>
        <v>6.2145740733189236E-2</v>
      </c>
    </row>
    <row r="30" spans="1:20" x14ac:dyDescent="0.25">
      <c r="A30" s="57" t="s">
        <v>20</v>
      </c>
      <c r="B30" s="58"/>
      <c r="C30" s="59">
        <f>+'Sant Andreu'!C30:D30+'Badalona (pomar)'!C30:D30+Collserola!C30+Montjuic!C30+'Vall d''Hebron'!C30:D30+'Badalona (Gorg)'!C30:D30+'Badia del Vallès'!C30:D30+'Badia del Vallès'!C30:D30+'Montcada i Reixac'!C30:D30+Pallejà!C30+'L''Hospitalet'!C30:D30+'L''Hospitalet(2)'!C30:D30+'Sant Andreu de la Barca'!C30:D30+'Cornella de Llobregat'!C30:D30+'Barberà del Valles'!C30:D30+'Sant Viçents dels Horts'!C30:D30+'Molins de Rei'!C30:D30+'Sant Cugat'!C30:D45+'Punt Verde de Sant Andreu'!C30:D45+'Sant Boi'!C30:D45+Viladecans!C30:D45+Castelldefels!C30:D45+'El Prat'!C30:D45+'Sant Adria del Besos'!C30:D45+Gavà!C30:D45+'Tiana - Montgat'!C30:D45</f>
        <v>464.9</v>
      </c>
      <c r="D30" s="59"/>
      <c r="E30" s="59">
        <f t="shared" si="2"/>
        <v>0.64319313779745435</v>
      </c>
      <c r="F30" s="59"/>
      <c r="H30" s="22" t="s">
        <v>66</v>
      </c>
      <c r="I30" s="15">
        <f>'Sant Andreu'!I30+'Badalona (pomar)'!I30+Collserola!I30+Montjuic!I30+'Vall d''Hebron'!I30+'Badalona (Gorg)'!I30+'Badia del Vallès'!I30+'Montcada i Reixac'!I30+Pallejà!I30+'L''Hospitalet'!I30+'L''Hospitalet(2)'!I30+'Sant Andreu de la Barca'!I30+'Cornella de Llobregat'!I30+'Barberà del Valles'!I30+'Sant Viçents dels Horts'!I30+'Molins de Rei'!I30+'Sant Cugat'!I30+'Punt Verde de Sant Andreu'!I30+'Sant Boi'!I30+Viladecans!I30+Castelldefels!I30+'El Prat'!I30+'Sant Adria del Besos'!I30+'Tiana - Montgat'!I30</f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7576.3599999999988</v>
      </c>
      <c r="D31" s="54"/>
      <c r="E31" s="56">
        <f>C31/C14*100</f>
        <v>10.481959048146097</v>
      </c>
      <c r="F31" s="54"/>
      <c r="H31" s="22" t="s">
        <v>67</v>
      </c>
      <c r="I31" s="15">
        <f>'Sant Andreu'!I31+'Badalona (pomar)'!I31+Collserola!I31+Montjuic!I31+'Vall d''Hebron'!I31+'Badalona (Gorg)'!I31+'Badia del Vallès'!I31+'Montcada i Reixac'!I31+Pallejà!I31+'L''Hospitalet'!I31+'L''Hospitalet(2)'!I31+'Sant Andreu de la Barca'!I31+'Cornella de Llobregat'!I31+'Barberà del Valles'!I31+'Sant Viçents dels Horts'!I31+'Molins de Rei'!I31+'Sant Cugat'!I31+'Punt Verde de Sant Andreu'!I31+'Sant Boi'!I31+Viladecans!I31+Castelldefels!I31+'El Prat'!I31+'Sant Adria del Besos'!I31+'Tiana - Montgat'!I31</f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64703.64</v>
      </c>
      <c r="D32" s="54"/>
      <c r="E32" s="56">
        <f>C32/C14*100</f>
        <v>89.518040951853905</v>
      </c>
      <c r="F32" s="54"/>
      <c r="H32" s="22" t="s">
        <v>96</v>
      </c>
      <c r="I32" s="15">
        <f>'Sant Andreu'!I32+'Badalona (pomar)'!I32+Collserola!I32+Montjuic!I32+'Vall d''Hebron'!I32+'Badalona (Gorg)'!I32+'Badia del Vallès'!I32+'Montcada i Reixac'!I32+Pallejà!I32+'L''Hospitalet'!I32+'L''Hospitalet(2)'!I32+'Sant Andreu de la Barca'!I32+'Cornella de Llobregat'!I32+'Barberà del Valles'!I32+'Sant Viçents dels Horts'!I32+'Molins de Rei'!I32+'Sant Cugat'!I32+'Punt Verde de Sant Andreu'!I32+'Sant Boi'!I32+Viladecans!I32+Castelldefels!I32+'El Prat'!I32+'Sant Adria del Besos'!I32+'Tiana - Montgat'!I32</f>
        <v>2.33</v>
      </c>
      <c r="J32" s="15">
        <f t="shared" si="0"/>
        <v>3.8005138033682655E-2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5">
        <f>'Sant Andreu'!I33+'Badalona (pomar)'!I33+Collserola!I33+Montjuic!I33+'Vall d''Hebron'!I33+'Badalona (Gorg)'!I33+'Badia del Vallès'!I33+'Montcada i Reixac'!I33+Pallejà!I33+'L''Hospitalet'!I33+'L''Hospitalet(2)'!I33+'Sant Andreu de la Barca'!I33+'Cornella de Llobregat'!I33+'Barberà del Valles'!I33+'Sant Viçents dels Horts'!I33+'Molins de Rei'!I33+'Sant Cugat'!I33+'Punt Verde de Sant Andreu'!I33+'Sant Boi'!I33+Viladecans!I33+Castelldefels!I33+'El Prat'!I33+'Sant Adria del Besos'!I33+'Tiana - Montgat'!I33</f>
        <v>42.330000000000005</v>
      </c>
      <c r="J33" s="15">
        <f t="shared" si="0"/>
        <v>0.69045385964196859</v>
      </c>
    </row>
    <row r="34" spans="1:10" x14ac:dyDescent="0.25">
      <c r="H34" s="22" t="s">
        <v>97</v>
      </c>
      <c r="I34" s="15">
        <f>'Sant Andreu'!I34+'Badalona (pomar)'!I34+Collserola!I34+Montjuic!I34+'Vall d''Hebron'!I34+'Badalona (Gorg)'!I34+'Badia del Vallès'!I34+'Montcada i Reixac'!I34+Pallejà!I34+'L''Hospitalet'!I34+'L''Hospitalet(2)'!I34+'Sant Andreu de la Barca'!I34+'Cornella de Llobregat'!I34+'Barberà del Valles'!I34+'Sant Viçents dels Horts'!I34+'Molins de Rei'!I34+'Sant Cugat'!I34+'Punt Verde de Sant Andreu'!I34+'Sant Boi'!I34+Viladecans!I34+Castelldefels!I34+'El Prat'!I34+'Sant Adria del Besos'!I34+'Tiana - Montgat'!I34</f>
        <v>0</v>
      </c>
      <c r="J34" s="15">
        <f t="shared" si="0"/>
        <v>0</v>
      </c>
    </row>
    <row r="35" spans="1:10" x14ac:dyDescent="0.25">
      <c r="H35" s="2" t="s">
        <v>37</v>
      </c>
      <c r="I35" s="15">
        <f>'Sant Andreu'!I35+'Badalona (pomar)'!I35+Collserola!I35+Montjuic!I35+'Vall d''Hebron'!I35+'Badalona (Gorg)'!I35+'Badia del Vallès'!I35+'Montcada i Reixac'!I35+Pallejà!I35+'L''Hospitalet'!I35+'L''Hospitalet(2)'!I35+'Sant Andreu de la Barca'!I35+'Cornella de Llobregat'!I35+'Barberà del Valles'!I35+'Sant Viçents dels Horts'!I35+'Molins de Rei'!I35+'Sant Cugat'!I35+'Punt Verde de Sant Andreu'!I35+'Sant Boi'!I35+Viladecans!I35+Castelldefels!I35+'El Prat'!I35+'Sant Adria del Besos'!I35+'Tiana - Montgat'!I35</f>
        <v>189.08999999999997</v>
      </c>
      <c r="J35" s="15">
        <f t="shared" si="0"/>
        <v>3.0842882192227692</v>
      </c>
    </row>
    <row r="36" spans="1:10" x14ac:dyDescent="0.25">
      <c r="H36" s="2" t="s">
        <v>38</v>
      </c>
      <c r="I36" s="15">
        <f>'Sant Andreu'!I36+'Badalona (pomar)'!I36+Collserola!I36+Montjuic!I36+'Vall d''Hebron'!I36+'Badalona (Gorg)'!I36+'Badia del Vallès'!I36+'Montcada i Reixac'!I36+Pallejà!I36+'L''Hospitalet'!I36+'L''Hospitalet(2)'!I36+'Sant Andreu de la Barca'!I36+'Cornella de Llobregat'!I36+'Barberà del Valles'!I36+'Sant Viçents dels Horts'!I36+'Molins de Rei'!I36+'Sant Cugat'!I36+'Punt Verde de Sant Andreu'!I36+'Sant Boi'!I36+Viladecans!I36+Castelldefels!I36+'El Prat'!I36+'Sant Adria del Besos'!I36+'Tiana - Montgat'!I36</f>
        <v>0</v>
      </c>
      <c r="J36" s="15">
        <f t="shared" si="0"/>
        <v>0</v>
      </c>
    </row>
    <row r="37" spans="1:10" x14ac:dyDescent="0.25">
      <c r="H37" s="2" t="s">
        <v>40</v>
      </c>
      <c r="I37" s="15">
        <f>'Sant Andreu'!I37+'Badalona (pomar)'!I37+Collserola!I37+Montjuic!I37+'Vall d''Hebron'!I37+'Badalona (Gorg)'!I37+'Badia del Vallès'!I37+'Montcada i Reixac'!I37+Pallejà!I37+'L''Hospitalet'!I37+'L''Hospitalet(2)'!I37+'Sant Andreu de la Barca'!I37+'Cornella de Llobregat'!I37+'Barberà del Valles'!I37+'Sant Viçents dels Horts'!I37+'Molins de Rei'!I37+'Sant Cugat'!I37+'Punt Verde de Sant Andreu'!I37+'Sant Boi'!I37+Viladecans!I37+Castelldefels!I37+'El Prat'!I37+'Sant Adria del Besos'!I37+'Tiana - Montgat'!I37</f>
        <v>0</v>
      </c>
      <c r="J37" s="15">
        <f t="shared" si="0"/>
        <v>0</v>
      </c>
    </row>
    <row r="38" spans="1:10" x14ac:dyDescent="0.25">
      <c r="H38" s="2" t="s">
        <v>41</v>
      </c>
      <c r="I38" s="15">
        <f>'Sant Andreu'!I38+'Badalona (pomar)'!I38+Collserola!I38+Montjuic!I38+'Vall d''Hebron'!I38+'Badalona (Gorg)'!I38+'Badia del Vallès'!I38+'Montcada i Reixac'!I38+Pallejà!I38+'L''Hospitalet'!I38+'L''Hospitalet(2)'!I38+'Sant Andreu de la Barca'!I38+'Cornella de Llobregat'!I38+'Barberà del Valles'!I38+'Sant Viçents dels Horts'!I38+'Molins de Rei'!I38+'Sant Cugat'!I38+'Punt Verde de Sant Andreu'!I38+'Sant Boi'!I38+Viladecans!I38+Castelldefels!I38+'El Prat'!I38+'Sant Adria del Besos'!I38+'Tiana - Montgat'!I38</f>
        <v>0</v>
      </c>
      <c r="J38" s="15">
        <f t="shared" si="0"/>
        <v>0</v>
      </c>
    </row>
    <row r="39" spans="1:10" x14ac:dyDescent="0.25">
      <c r="H39" s="2" t="s">
        <v>42</v>
      </c>
      <c r="I39" s="15">
        <f>'Sant Andreu'!I39+'Badalona (pomar)'!I39+Collserola!I39+Montjuic!I39+'Vall d''Hebron'!I39+'Badalona (Gorg)'!I39+'Badia del Vallès'!I39+'Montcada i Reixac'!I39+Pallejà!I39+'L''Hospitalet'!I39+'L''Hospitalet(2)'!I39+'Sant Andreu de la Barca'!I39+'Cornella de Llobregat'!I39+'Barberà del Valles'!I39+'Sant Viçents dels Horts'!I39+'Molins de Rei'!I39+'Sant Cugat'!I39+'Punt Verde de Sant Andreu'!I39+'Sant Boi'!I39+Viladecans!I39+Castelldefels!I39+'El Prat'!I39+'Sant Adria del Besos'!I39+'Tiana - Montgat'!I39</f>
        <v>0</v>
      </c>
      <c r="J39" s="15">
        <f t="shared" si="0"/>
        <v>0</v>
      </c>
    </row>
    <row r="40" spans="1:10" x14ac:dyDescent="0.25">
      <c r="H40" s="2" t="s">
        <v>44</v>
      </c>
      <c r="I40" s="15">
        <f>'Sant Andreu'!I40+'Badalona (pomar)'!I40+Collserola!I40+Montjuic!I40+'Vall d''Hebron'!I40+'Badalona (Gorg)'!I40+'Badia del Vallès'!I40+'Montcada i Reixac'!I40+Pallejà!I40+'L''Hospitalet'!I40+'L''Hospitalet(2)'!I40+'Sant Andreu de la Barca'!I40+'Cornella de Llobregat'!I40+'Barberà del Valles'!I40+'Sant Viçents dels Horts'!I40+'Molins de Rei'!I40+'Sant Cugat'!I40+'Punt Verde de Sant Andreu'!I40+'Sant Boi'!I40+Viladecans!I40+Castelldefels!I40+'El Prat'!I40+'Sant Adria del Besos'!I40+'Tiana - Montgat'!I40</f>
        <v>0</v>
      </c>
      <c r="J40" s="15">
        <f t="shared" si="0"/>
        <v>0</v>
      </c>
    </row>
    <row r="41" spans="1:10" x14ac:dyDescent="0.25">
      <c r="H41" s="2" t="s">
        <v>45</v>
      </c>
      <c r="I41" s="15">
        <f>'Sant Andreu'!I41+'Badalona (pomar)'!I41+Collserola!I41+Montjuic!I41+'Vall d''Hebron'!I41+'Badalona (Gorg)'!I41+'Badia del Vallès'!I41+'Montcada i Reixac'!I41+Pallejà!I41+'L''Hospitalet'!I41+'L''Hospitalet(2)'!I41+'Sant Andreu de la Barca'!I41+'Cornella de Llobregat'!I41+'Barberà del Valles'!I41+'Sant Viçents dels Horts'!I41+'Molins de Rei'!I41+'Sant Cugat'!I41+'Punt Verde de Sant Andreu'!I41+'Sant Boi'!I41+Viladecans!I41+Castelldefels!I41+'El Prat'!I41+'Sant Adria del Besos'!I41+'Tiana - Montgat'!I41</f>
        <v>21.44</v>
      </c>
      <c r="J41" s="15">
        <f t="shared" si="0"/>
        <v>0.34971251478204129</v>
      </c>
    </row>
    <row r="42" spans="1:10" x14ac:dyDescent="0.25">
      <c r="H42" s="2" t="s">
        <v>46</v>
      </c>
      <c r="I42" s="15">
        <f>'Sant Andreu'!I42+'Badalona (pomar)'!I42+Collserola!I42+Montjuic!I42+'Vall d''Hebron'!I42+'Badalona (Gorg)'!I42+'Badia del Vallès'!I42+'Montcada i Reixac'!I42+Pallejà!I42+'L''Hospitalet'!I42+'L''Hospitalet(2)'!I42+'Sant Andreu de la Barca'!I42+'Cornella de Llobregat'!I42+'Barberà del Valles'!I42+'Sant Viçents dels Horts'!I42+'Molins de Rei'!I42+'Sant Cugat'!I42+'Punt Verde de Sant Andreu'!I42+'Sant Boi'!I42+Viladecans!I42+Castelldefels!I42+'El Prat'!I42+'Sant Adria del Besos'!I42+'Tiana - Montgat'!I42</f>
        <v>12.65</v>
      </c>
      <c r="J42" s="15">
        <f t="shared" si="0"/>
        <v>0.20633690820862044</v>
      </c>
    </row>
    <row r="43" spans="1:10" x14ac:dyDescent="0.25">
      <c r="H43" s="2" t="s">
        <v>48</v>
      </c>
      <c r="I43" s="15">
        <f>'Sant Andreu'!I43+'Badalona (pomar)'!I43+Collserola!I43+Montjuic!I43+'Vall d''Hebron'!I43+'Badalona (Gorg)'!I43+'Badia del Vallès'!I43+'Montcada i Reixac'!I43+Pallejà!I43+'L''Hospitalet'!I43+'L''Hospitalet(2)'!I43+'Sant Andreu de la Barca'!I43+'Cornella de Llobregat'!I43+'Barberà del Valles'!I43+'Sant Viçents dels Horts'!I43+'Molins de Rei'!I43+'Sant Cugat'!I43+'Punt Verde de Sant Andreu'!I43+'Sant Boi'!I43+Viladecans!I43+Castelldefels!I43+'El Prat'!I43+'Sant Adria del Besos'!I43+'Tiana - Montgat'!I43</f>
        <v>11.18</v>
      </c>
      <c r="J43" s="15">
        <f t="shared" si="0"/>
        <v>0.18235941768951591</v>
      </c>
    </row>
    <row r="44" spans="1:10" x14ac:dyDescent="0.25">
      <c r="H44" s="2" t="s">
        <v>52</v>
      </c>
      <c r="I44" s="15">
        <f>'Sant Andreu'!I44+'Badalona (pomar)'!I44+Collserola!I44+Montjuic!I44+'Vall d''Hebron'!I44+'Badalona (Gorg)'!I44+'Badia del Vallès'!I44+'Montcada i Reixac'!I44+Pallejà!I44+'L''Hospitalet'!I44+'L''Hospitalet(2)'!I44+'Sant Andreu de la Barca'!I44+'Cornella de Llobregat'!I44+'Barberà del Valles'!I44+'Sant Viçents dels Horts'!I44+'Molins de Rei'!I44+'Sant Cugat'!I44+'Punt Verde de Sant Andreu'!I44+'Sant Boi'!I44+Viladecans!I44+Castelldefels!I44+'El Prat'!I44+'Sant Adria del Besos'!I44+'Tiana - Montgat'!I44</f>
        <v>0</v>
      </c>
      <c r="J44" s="15">
        <f t="shared" si="0"/>
        <v>0</v>
      </c>
    </row>
    <row r="45" spans="1:10" x14ac:dyDescent="0.25">
      <c r="H45" s="2" t="s">
        <v>53</v>
      </c>
      <c r="I45" s="15">
        <f>'Sant Andreu'!I45+'Badalona (pomar)'!I45+Collserola!I45+Montjuic!I45+'Vall d''Hebron'!I45+'Badalona (Gorg)'!I45+'Badia del Vallès'!I45+'Montcada i Reixac'!I45+Pallejà!I45+'L''Hospitalet'!I45+'L''Hospitalet(2)'!I45+'Sant Andreu de la Barca'!I45+'Cornella de Llobregat'!I45+'Barberà del Valles'!I45+'Sant Viçents dels Horts'!I45+'Molins de Rei'!I45+'Sant Cugat'!I45+'Punt Verde de Sant Andreu'!I45+'Sant Boi'!I45+Viladecans!I45+Castelldefels!I45+'El Prat'!I45+'Sant Adria del Besos'!I45+'Tiana - Montgat'!I45</f>
        <v>0.35</v>
      </c>
      <c r="J45" s="15">
        <f t="shared" si="0"/>
        <v>5.7089263140725011E-3</v>
      </c>
    </row>
    <row r="46" spans="1:10" x14ac:dyDescent="0.25">
      <c r="H46" s="2" t="s">
        <v>54</v>
      </c>
      <c r="I46" s="15">
        <f>'Sant Andreu'!I46+'Badalona (pomar)'!I46+Collserola!I46+Montjuic!I46+'Vall d''Hebron'!I46+'Badalona (Gorg)'!I46+'Badia del Vallès'!I46+'Montcada i Reixac'!I46+Pallejà!I46+'L''Hospitalet'!I46+'L''Hospitalet(2)'!I46+'Sant Andreu de la Barca'!I46+'Cornella de Llobregat'!I46+'Barberà del Valles'!I46+'Sant Viçents dels Horts'!I46+'Molins de Rei'!I46+'Sant Cugat'!I46+'Punt Verde de Sant Andreu'!I46+'Sant Boi'!I46+Viladecans!I46+Castelldefels!I46+'El Prat'!I46+'Sant Adria del Besos'!I46+'Tiana - Montgat'!I46</f>
        <v>0</v>
      </c>
      <c r="J46" s="15">
        <f t="shared" si="0"/>
        <v>0</v>
      </c>
    </row>
    <row r="47" spans="1:10" x14ac:dyDescent="0.25">
      <c r="H47" s="2" t="s">
        <v>98</v>
      </c>
      <c r="I47" s="15">
        <f>'Sant Andreu'!I47+'Badalona (pomar)'!I47+Collserola!I47+Montjuic!I47+'Vall d''Hebron'!I47+'Badalona (Gorg)'!I47+'Badia del Vallès'!I47+'Montcada i Reixac'!I47+Pallejà!I47+'L''Hospitalet'!I47+'L''Hospitalet(2)'!I47+'Sant Andreu de la Barca'!I47+'Cornella de Llobregat'!I47+'Barberà del Valles'!I47+'Sant Viçents dels Horts'!I47+'Molins de Rei'!I47+'Sant Cugat'!I47+'Punt Verde de Sant Andreu'!I47+'Sant Boi'!I47+Viladecans!I47+Castelldefels!I47+'El Prat'!I47+'Sant Adria del Besos'!I47+'Tiana - Montgat'!I47</f>
        <v>22.889999999999997</v>
      </c>
      <c r="J47" s="15">
        <f t="shared" si="0"/>
        <v>0.37336378094034156</v>
      </c>
    </row>
    <row r="48" spans="1:10" x14ac:dyDescent="0.25">
      <c r="H48" s="2" t="s">
        <v>90</v>
      </c>
      <c r="I48" s="15">
        <f>'Sant Andreu'!I48+'Badalona (pomar)'!I48+Collserola!I48+Montjuic!I48+'Vall d''Hebron'!I48+'Badalona (Gorg)'!I48+'Badia del Vallès'!I48+'Montcada i Reixac'!I48+Pallejà!I48+'L''Hospitalet'!I48+'L''Hospitalet(2)'!I48+'Sant Andreu de la Barca'!I48+'Cornella de Llobregat'!I48+'Barberà del Valles'!I48+'Sant Viçents dels Horts'!I48+'Molins de Rei'!I48+'Sant Cugat'!I48+'Punt Verde de Sant Andreu'!I48+'Sant Boi'!I48+Viladecans!I48+Castelldefels!I48+'El Prat'!I48+'Sant Adria del Besos'!I48+'Tiana - Montgat'!I48</f>
        <v>83.09</v>
      </c>
      <c r="J48" s="15">
        <f t="shared" si="0"/>
        <v>1.355299106960812</v>
      </c>
    </row>
    <row r="49" spans="8:10" x14ac:dyDescent="0.25">
      <c r="H49" s="2" t="s">
        <v>56</v>
      </c>
      <c r="I49" s="15">
        <f>'Sant Andreu'!I49+'Badalona (pomar)'!I49+Collserola!I49+Montjuic!I49+'Vall d''Hebron'!I49+'Badalona (Gorg)'!I49+'Badia del Vallès'!I49+'Montcada i Reixac'!I49+Pallejà!I49+'L''Hospitalet'!I49+'L''Hospitalet(2)'!I49+'Sant Andreu de la Barca'!I49+'Cornella de Llobregat'!I49+'Barberà del Valles'!I49+'Sant Viçents dels Horts'!I49+'Molins de Rei'!I49+'Sant Cugat'!I49+'Punt Verde de Sant Andreu'!I49+'Sant Boi'!I49+Viladecans!I49+Castelldefels!I49+'El Prat'!I49+'Sant Adria del Besos'!I49+'Tiana - Montgat'!I49</f>
        <v>10.42</v>
      </c>
      <c r="J49" s="15">
        <f t="shared" si="0"/>
        <v>0.16996289197895847</v>
      </c>
    </row>
    <row r="50" spans="8:10" x14ac:dyDescent="0.25">
      <c r="H50" s="2" t="s">
        <v>58</v>
      </c>
      <c r="I50" s="15">
        <f>'Sant Andreu'!I50+'Badalona (pomar)'!I50+Collserola!I50+Montjuic!I50+'Vall d''Hebron'!I50+'Badalona (Gorg)'!I50+'Badia del Vallès'!I50+'Montcada i Reixac'!I50+Pallejà!I50+'L''Hospitalet'!I50+'L''Hospitalet(2)'!I50+'Sant Andreu de la Barca'!I50+'Cornella de Llobregat'!I50+'Barberà del Valles'!I50+'Sant Viçents dels Horts'!I50+'Molins de Rei'!I50+'Sant Cugat'!I50+'Punt Verde de Sant Andreu'!I50+'Sant Boi'!I50+Viladecans!I50+Castelldefels!I50+'El Prat'!I50+'Sant Adria del Besos'!I50+'Tiana - Montgat'!I50</f>
        <v>28.82</v>
      </c>
      <c r="J50" s="15">
        <f t="shared" si="0"/>
        <v>0.47008930391877002</v>
      </c>
    </row>
    <row r="51" spans="8:10" x14ac:dyDescent="0.25">
      <c r="H51" s="2" t="s">
        <v>59</v>
      </c>
      <c r="I51" s="15">
        <f>'Sant Andreu'!I51+'Badalona (pomar)'!I51+Collserola!I51+Montjuic!I51+'Vall d''Hebron'!I51+'Badalona (Gorg)'!I51+'Badia del Vallès'!I51+'Montcada i Reixac'!I51+Pallejà!I51+'L''Hospitalet'!I51+'L''Hospitalet(2)'!I51+'Sant Andreu de la Barca'!I51+'Cornella de Llobregat'!I51+'Barberà del Valles'!I51+'Sant Viçents dels Horts'!I51+'Molins de Rei'!I51+'Sant Cugat'!I51+'Punt Verde de Sant Andreu'!I51+'Sant Boi'!I51+Viladecans!I51+Castelldefels!I51+'El Prat'!I51+'Sant Adria del Besos'!I51+'Tiana - Montgat'!I51</f>
        <v>0</v>
      </c>
      <c r="J51" s="15">
        <f t="shared" si="0"/>
        <v>0</v>
      </c>
    </row>
    <row r="52" spans="8:10" x14ac:dyDescent="0.25">
      <c r="H52" s="2" t="s">
        <v>60</v>
      </c>
      <c r="I52" s="15">
        <f>'Sant Andreu'!I52+'Badalona (pomar)'!I52+Collserola!I52+Montjuic!I52+'Vall d''Hebron'!I52+'Badalona (Gorg)'!I52+'Badia del Vallès'!I52+'Montcada i Reixac'!I52+Pallejà!I52+'L''Hospitalet'!I52+'L''Hospitalet(2)'!I52+'Sant Andreu de la Barca'!I52+'Cornella de Llobregat'!I52+'Barberà del Valles'!I52+'Sant Viçents dels Horts'!I52+'Molins de Rei'!I52+'Sant Cugat'!I52+'Punt Verde de Sant Andreu'!I52+'Sant Boi'!I52+Viladecans!I52+Castelldefels!I52+'El Prat'!I52+'Sant Adria del Besos'!I52+'Tiana - Montgat'!I52</f>
        <v>0</v>
      </c>
      <c r="J52" s="15">
        <f t="shared" si="0"/>
        <v>0</v>
      </c>
    </row>
    <row r="53" spans="8:10" x14ac:dyDescent="0.25">
      <c r="H53" s="2" t="s">
        <v>61</v>
      </c>
      <c r="I53" s="15">
        <f>'Sant Andreu'!I53+'Badalona (pomar)'!I53+Collserola!I53+Montjuic!I53+'Vall d''Hebron'!I53+'Badalona (Gorg)'!I53+'Badia del Vallès'!I53+'Montcada i Reixac'!I53+Pallejà!I53+'L''Hospitalet'!I53+'L''Hospitalet(2)'!I53+'Sant Andreu de la Barca'!I53+'Cornella de Llobregat'!I53+'Barberà del Valles'!I53+'Sant Viçents dels Horts'!I53+'Molins de Rei'!I53+'Sant Cugat'!I53+'Punt Verde de Sant Andreu'!I53+'Sant Boi'!I53+Viladecans!I53+Castelldefels!I53+'El Prat'!I53+'Sant Adria del Besos'!I53+'Tiana - Montgat'!I53</f>
        <v>5.3</v>
      </c>
      <c r="J53" s="15">
        <f t="shared" si="0"/>
        <v>8.6449455613097873E-2</v>
      </c>
    </row>
    <row r="54" spans="8:10" x14ac:dyDescent="0.25">
      <c r="H54" s="2" t="s">
        <v>62</v>
      </c>
      <c r="I54" s="15">
        <f>'Sant Andreu'!I54+'Badalona (pomar)'!I54+Collserola!I54+Montjuic!I54+'Vall d''Hebron'!I54+'Badalona (Gorg)'!I54+'Badia del Vallès'!I54+'Montcada i Reixac'!I54+Pallejà!I54+'L''Hospitalet'!I54+'L''Hospitalet(2)'!I54+'Sant Andreu de la Barca'!I54+'Cornella de Llobregat'!I54+'Barberà del Valles'!I54+'Sant Viçents dels Horts'!I54+'Molins de Rei'!I54+'Sant Cugat'!I54+'Punt Verde de Sant Andreu'!I54+'Sant Boi'!I54+Viladecans!I54+Castelldefels!I54+'El Prat'!I54+'Sant Adria del Besos'!I54+'Tiana - Montgat'!I54</f>
        <v>0</v>
      </c>
      <c r="J54" s="15">
        <f t="shared" si="0"/>
        <v>0</v>
      </c>
    </row>
    <row r="55" spans="8:10" x14ac:dyDescent="0.25">
      <c r="H55" s="2" t="s">
        <v>63</v>
      </c>
      <c r="I55" s="15">
        <f>'Sant Andreu'!I55+'Badalona (pomar)'!I55+Collserola!I55+Montjuic!I55+'Vall d''Hebron'!I55+'Badalona (Gorg)'!I55+'Badia del Vallès'!I55+'Montcada i Reixac'!I55+Pallejà!I55+'L''Hospitalet'!I55+'L''Hospitalet(2)'!I55+'Sant Andreu de la Barca'!I55+'Cornella de Llobregat'!I55+'Barberà del Valles'!I55+'Sant Viçents dels Horts'!I55+'Molins de Rei'!I55+'Sant Cugat'!I55+'Punt Verde de Sant Andreu'!I55+'Sant Boi'!I55+Viladecans!I55+Castelldefels!I55+'El Prat'!I55+'Sant Adria del Besos'!I55+'Tiana - Montgat'!I55</f>
        <v>0.56000000000000005</v>
      </c>
      <c r="J55" s="15">
        <f t="shared" si="0"/>
        <v>9.1342821025160031E-3</v>
      </c>
    </row>
    <row r="56" spans="8:10" x14ac:dyDescent="0.25">
      <c r="H56" s="2" t="s">
        <v>99</v>
      </c>
      <c r="I56" s="15">
        <f>'Sant Andreu'!I56+'Badalona (pomar)'!I56+Collserola!I56+Montjuic!I56+'Vall d''Hebron'!I56+'Badalona (Gorg)'!I56+'Badia del Vallès'!I56+'Montcada i Reixac'!I56+Pallejà!I56+'L''Hospitalet'!I56+'L''Hospitalet(2)'!I56+'Sant Andreu de la Barca'!I56+'Cornella de Llobregat'!I56+'Barberà del Valles'!I56+'Sant Viçents dels Horts'!I56+'Molins de Rei'!I56+'Sant Cugat'!I56+'Punt Verde de Sant Andreu'!I56+'Sant Boi'!I56+Viladecans!I56+Castelldefels!I56+'El Prat'!I56+'Sant Adria del Besos'!I56+'Tiana - Montgat'!I56</f>
        <v>66.44</v>
      </c>
      <c r="J56" s="15">
        <f t="shared" si="0"/>
        <v>1.0837173265913629</v>
      </c>
    </row>
    <row r="57" spans="8:10" x14ac:dyDescent="0.25">
      <c r="H57" s="2" t="s">
        <v>64</v>
      </c>
      <c r="I57" s="15">
        <f>'Sant Andreu'!I57+'Badalona (pomar)'!I57+Collserola!I57+Montjuic!I57+'Vall d''Hebron'!I57+'Badalona (Gorg)'!I57+'Badia del Vallès'!I57+'Montcada i Reixac'!I57+Pallejà!I57+'L''Hospitalet'!I57+'L''Hospitalet(2)'!I57+'Sant Andreu de la Barca'!I57+'Cornella de Llobregat'!I57+'Barberà del Valles'!I57+'Sant Viçents dels Horts'!I57+'Molins de Rei'!I57+'Sant Cugat'!I57+'Punt Verde de Sant Andreu'!I57+'Sant Boi'!I57+Viladecans!I57+Castelldefels!I57+'El Prat'!I57+'Sant Adria del Besos'!I57+'Tiana - Montgat'!I57</f>
        <v>9.11</v>
      </c>
      <c r="J57" s="15">
        <f t="shared" si="0"/>
        <v>0.1485951963462871</v>
      </c>
    </row>
    <row r="58" spans="8:10" x14ac:dyDescent="0.25">
      <c r="H58" s="2" t="s">
        <v>69</v>
      </c>
      <c r="I58" s="15">
        <f>'Sant Andreu'!I58+'Badalona (pomar)'!I58+Collserola!I58+Montjuic!I58+'Vall d''Hebron'!I58+'Badalona (Gorg)'!I58+'Badia del Vallès'!I58+'Montcada i Reixac'!I58+Pallejà!I58+'L''Hospitalet'!I58+'L''Hospitalet(2)'!I58+'Sant Andreu de la Barca'!I58+'Cornella de Llobregat'!I58+'Barberà del Valles'!I58+'Sant Viçents dels Horts'!I58+'Molins de Rei'!I58+'Sant Cugat'!I58+'Punt Verde de Sant Andreu'!I58+'Sant Boi'!I58+Viladecans!I58+Castelldefels!I58+'El Prat'!I58+'Sant Adria del Besos'!I58+'Tiana - Montgat'!I58</f>
        <v>54.379999999999995</v>
      </c>
      <c r="J58" s="15">
        <f t="shared" si="0"/>
        <v>0.88700403702646458</v>
      </c>
    </row>
    <row r="59" spans="8:10" x14ac:dyDescent="0.25">
      <c r="H59" s="2" t="s">
        <v>70</v>
      </c>
      <c r="I59" s="15">
        <f>'Sant Andreu'!I59+'Badalona (pomar)'!I59+Collserola!I59+Montjuic!I59+'Vall d''Hebron'!I59+'Badalona (Gorg)'!I59+'Badia del Vallès'!I59+'Montcada i Reixac'!I59+Pallejà!I59+'L''Hospitalet'!I59+'L''Hospitalet(2)'!I59+'Sant Andreu de la Barca'!I59+'Cornella de Llobregat'!I59+'Barberà del Valles'!I59+'Sant Viçents dels Horts'!I59+'Molins de Rei'!I59+'Sant Cugat'!I59+'Punt Verde de Sant Andreu'!I59+'Sant Boi'!I59+Viladecans!I59+Castelldefels!I59+'El Prat'!I59+'Sant Adria del Besos'!I59+'Tiana - Montgat'!I59</f>
        <v>1.4100000000000001</v>
      </c>
      <c r="J59" s="15">
        <f t="shared" si="0"/>
        <v>2.299881743669208E-2</v>
      </c>
    </row>
    <row r="60" spans="8:10" x14ac:dyDescent="0.25">
      <c r="H60" s="2" t="s">
        <v>71</v>
      </c>
      <c r="I60" s="15">
        <f>'Sant Andreu'!I60+'Badalona (pomar)'!I60+Collserola!I60+Montjuic!I60+'Vall d''Hebron'!I60+'Badalona (Gorg)'!I60+'Badia del Vallès'!I60+'Montcada i Reixac'!I60+Pallejà!I60+'L''Hospitalet'!I60+'L''Hospitalet(2)'!I60+'Sant Andreu de la Barca'!I60+'Cornella de Llobregat'!I60+'Barberà del Valles'!I60+'Sant Viçents dels Horts'!I60+'Molins de Rei'!I60+'Sant Cugat'!I60+'Punt Verde de Sant Andreu'!I60+'Sant Boi'!I60+Viladecans!I60+Castelldefels!I60+'El Prat'!I60+'Sant Adria del Besos'!I60+'Tiana - Montgat'!I60</f>
        <v>1.26</v>
      </c>
      <c r="J60" s="15">
        <f t="shared" si="0"/>
        <v>2.0552134730661004E-2</v>
      </c>
    </row>
    <row r="61" spans="8:10" x14ac:dyDescent="0.25">
      <c r="H61" s="2" t="s">
        <v>74</v>
      </c>
      <c r="I61" s="15">
        <f>'Sant Andreu'!I61+'Badalona (pomar)'!I61+Collserola!I61+Montjuic!I61+'Vall d''Hebron'!I61+'Badalona (Gorg)'!I61+'Badia del Vallès'!I61+'Montcada i Reixac'!I61+Pallejà!I61+'L''Hospitalet'!I61+'L''Hospitalet(2)'!I61+'Sant Andreu de la Barca'!I61+'Cornella de Llobregat'!I61+'Barberà del Valles'!I61+'Sant Viçents dels Horts'!I61+'Molins de Rei'!I61+'Sant Cugat'!I61+'Punt Verde de Sant Andreu'!I61+'Sant Boi'!I61+Viladecans!I61+Castelldefels!I61+'El Prat'!I61+'Sant Adria del Besos'!I61+'Tiana - Montgat'!I61</f>
        <v>57.76</v>
      </c>
      <c r="J61" s="15">
        <f t="shared" si="0"/>
        <v>0.94213595400236483</v>
      </c>
    </row>
    <row r="62" spans="8:10" x14ac:dyDescent="0.25">
      <c r="H62" s="2" t="s">
        <v>75</v>
      </c>
      <c r="I62" s="15">
        <f>'Sant Andreu'!I62+'Badalona (pomar)'!I62+Collserola!I62+Montjuic!I62+'Vall d''Hebron'!I62+'Badalona (Gorg)'!I62+'Badia del Vallès'!I62+'Montcada i Reixac'!I62+Pallejà!I62+'L''Hospitalet'!I62+'L''Hospitalet(2)'!I62+'Sant Andreu de la Barca'!I62+'Cornella de Llobregat'!I62+'Barberà del Valles'!I62+'Sant Viçents dels Horts'!I62+'Molins de Rei'!I62+'Sant Cugat'!I62+'Punt Verde de Sant Andreu'!I62+'Sant Boi'!I62+Viladecans!I62+Castelldefels!I62+'El Prat'!I62+'Sant Adria del Besos'!I62+'Tiana - Montgat'!I62</f>
        <v>0</v>
      </c>
      <c r="J62" s="15">
        <f t="shared" si="0"/>
        <v>0</v>
      </c>
    </row>
    <row r="63" spans="8:10" x14ac:dyDescent="0.25">
      <c r="H63" s="2" t="s">
        <v>76</v>
      </c>
      <c r="I63" s="15">
        <f>'Sant Andreu'!I63+'Badalona (pomar)'!I63+Collserola!I63+Montjuic!I63+'Vall d''Hebron'!I63+'Badalona (Gorg)'!I63+'Badia del Vallès'!I63+'Montcada i Reixac'!I63+Pallejà!I63+'L''Hospitalet'!I63+'L''Hospitalet(2)'!I63+'Sant Andreu de la Barca'!I63+'Cornella de Llobregat'!I63+'Barberà del Valles'!I63+'Sant Viçents dels Horts'!I63+'Molins de Rei'!I63+'Sant Cugat'!I63+'Punt Verde de Sant Andreu'!I63+'Sant Boi'!I63+Viladecans!I63+Castelldefels!I63+'El Prat'!I63+'Sant Adria del Besos'!I63+'Tiana - Montgat'!I63</f>
        <v>0.74</v>
      </c>
      <c r="J63" s="15">
        <f t="shared" si="0"/>
        <v>1.2070301349753289E-2</v>
      </c>
    </row>
    <row r="64" spans="8:10" x14ac:dyDescent="0.25">
      <c r="H64" s="2" t="s">
        <v>77</v>
      </c>
      <c r="I64" s="15">
        <f>'Sant Andreu'!I64+'Badalona (pomar)'!I64+Collserola!I64+Montjuic!I64+'Vall d''Hebron'!I64+'Badalona (Gorg)'!I64+'Badia del Vallès'!I64+'Montcada i Reixac'!I64+Pallejà!I64+'L''Hospitalet'!I64+'L''Hospitalet(2)'!I64+'Sant Andreu de la Barca'!I64+'Cornella de Llobregat'!I64+'Barberà del Valles'!I64+'Sant Viçents dels Horts'!I64+'Molins de Rei'!I64+'Sant Cugat'!I64+'Punt Verde de Sant Andreu'!I64+'Sant Boi'!I64+Viladecans!I64+Castelldefels!I64+'El Prat'!I64+'Sant Adria del Besos'!I64+'Tiana - Montgat'!I64</f>
        <v>0</v>
      </c>
      <c r="J64" s="15">
        <f t="shared" si="0"/>
        <v>0</v>
      </c>
    </row>
    <row r="65" spans="8:10" x14ac:dyDescent="0.25">
      <c r="H65" s="2" t="s">
        <v>78</v>
      </c>
      <c r="I65" s="15">
        <f>'Sant Andreu'!I65+'Badalona (pomar)'!I65+Collserola!I65+Montjuic!I65+'Vall d''Hebron'!I65+'Badalona (Gorg)'!I65+'Badia del Vallès'!I65+'Montcada i Reixac'!I65+Pallejà!I65+'L''Hospitalet'!I65+'L''Hospitalet(2)'!I65+'Sant Andreu de la Barca'!I65+'Cornella de Llobregat'!I65+'Barberà del Valles'!I65+'Sant Viçents dels Horts'!I65+'Molins de Rei'!I65+'Sant Cugat'!I65+'Punt Verde de Sant Andreu'!I65+'Sant Boi'!I65+Viladecans!I65+Castelldefels!I65+'El Prat'!I65+'Sant Adria del Besos'!I65+'Tiana - Montgat'!I65</f>
        <v>0</v>
      </c>
      <c r="J65" s="15">
        <f t="shared" si="0"/>
        <v>0</v>
      </c>
    </row>
    <row r="66" spans="8:10" x14ac:dyDescent="0.25">
      <c r="H66" s="2" t="s">
        <v>81</v>
      </c>
      <c r="I66" s="15">
        <f>'Sant Andreu'!I66+'Badalona (pomar)'!I66+Collserola!I66+Montjuic!I66+'Vall d''Hebron'!I66+'Badalona (Gorg)'!I66+'Badia del Vallès'!I66+'Montcada i Reixac'!I66+Pallejà!I66+'L''Hospitalet'!I66+'L''Hospitalet(2)'!I66+'Sant Andreu de la Barca'!I66+'Cornella de Llobregat'!I66+'Barberà del Valles'!I66+'Sant Viçents dels Horts'!I66+'Molins de Rei'!I66+'Sant Cugat'!I66+'Punt Verde de Sant Andreu'!I66+'Sant Boi'!I66+Viladecans!I66+Castelldefels!I66+'El Prat'!I66+'Sant Adria del Besos'!I66+'Tiana - Montgat'!I66</f>
        <v>0</v>
      </c>
      <c r="J66" s="15">
        <f t="shared" si="0"/>
        <v>0</v>
      </c>
    </row>
    <row r="67" spans="8:10" x14ac:dyDescent="0.25">
      <c r="H67" s="21" t="s">
        <v>103</v>
      </c>
      <c r="I67" s="41">
        <f>SUM(I5:I66)</f>
        <v>6130.7500000000018</v>
      </c>
      <c r="J67" s="41">
        <f>SUM(J5:J66)</f>
        <v>99.999999999999957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T67"/>
  <sheetViews>
    <sheetView zoomScale="85" zoomScaleNormal="85" zoomScaleSheetLayoutView="85" workbookViewId="0">
      <selection activeCell="S13" sqref="S13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  <col min="15" max="15" width="11.8554687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v>5.73</v>
      </c>
      <c r="J5" s="15">
        <f>I5/$I$67*100</f>
        <v>2.2015599185461263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x14ac:dyDescent="0.25">
      <c r="A7" s="52" t="s">
        <v>101</v>
      </c>
      <c r="B7" s="52"/>
      <c r="C7" s="52"/>
      <c r="D7" s="52"/>
      <c r="E7" s="52"/>
      <c r="F7" s="52"/>
      <c r="H7" s="22" t="s">
        <v>88</v>
      </c>
      <c r="I7" s="15">
        <v>67.03</v>
      </c>
      <c r="J7" s="15">
        <f t="shared" si="0"/>
        <v>25.754024666692288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v>17.239999999999998</v>
      </c>
      <c r="J8" s="15">
        <f t="shared" si="0"/>
        <v>6.6238905751719379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v>4.1900000000000004</v>
      </c>
      <c r="J9" s="15">
        <f t="shared" si="0"/>
        <v>1.6098666769124377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x14ac:dyDescent="0.25">
      <c r="H10" s="22" t="s">
        <v>72</v>
      </c>
      <c r="I10" s="15">
        <v>135.72</v>
      </c>
      <c r="J10" s="15">
        <f t="shared" si="0"/>
        <v>52.145848541898808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0.76</v>
      </c>
      <c r="J11" s="15">
        <f t="shared" si="0"/>
        <v>0.29200445691013188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9.6300000000000008</v>
      </c>
      <c r="J12" s="15">
        <f t="shared" si="0"/>
        <v>3.7000038421639085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v>0.92</v>
      </c>
      <c r="J13" s="15">
        <f t="shared" si="0"/>
        <v>0.35347907941752804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x14ac:dyDescent="0.25">
      <c r="A14" s="50" t="s">
        <v>4</v>
      </c>
      <c r="B14" s="50"/>
      <c r="C14" s="51">
        <v>3040</v>
      </c>
      <c r="D14" s="51"/>
      <c r="E14" s="51">
        <f>E31+E32</f>
        <v>100.00000000000001</v>
      </c>
      <c r="F14" s="51"/>
      <c r="H14" s="22" t="s">
        <v>92</v>
      </c>
      <c r="I14" s="17">
        <v>0.04</v>
      </c>
      <c r="J14" s="15">
        <f t="shared" si="0"/>
        <v>1.5368655626849047E-2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65">
        <v>104.19</v>
      </c>
      <c r="D15" s="65"/>
      <c r="E15" s="65">
        <f>C15/$C$14*100</f>
        <v>3.4273026315789474</v>
      </c>
      <c r="F15" s="65"/>
      <c r="H15" s="2" t="s">
        <v>43</v>
      </c>
      <c r="I15" s="17">
        <v>1.88</v>
      </c>
      <c r="J15" s="15">
        <f t="shared" si="0"/>
        <v>0.72232681446190505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65">
        <v>4.2300000000000004</v>
      </c>
      <c r="D16" s="65"/>
      <c r="E16" s="65">
        <f t="shared" ref="E16:E30" si="2">C16/$C$14*100</f>
        <v>0.13914473684210529</v>
      </c>
      <c r="F16" s="65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x14ac:dyDescent="0.25">
      <c r="A17" s="57" t="s">
        <v>7</v>
      </c>
      <c r="B17" s="58"/>
      <c r="C17" s="65">
        <v>43.75</v>
      </c>
      <c r="D17" s="65"/>
      <c r="E17" s="65">
        <f t="shared" si="2"/>
        <v>1.4391447368421053</v>
      </c>
      <c r="F17" s="65"/>
      <c r="H17" s="22" t="s">
        <v>89</v>
      </c>
      <c r="I17" s="15">
        <v>4.8099999999999996</v>
      </c>
      <c r="J17" s="15">
        <f t="shared" si="0"/>
        <v>1.8480808391285977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65">
        <v>0</v>
      </c>
      <c r="D18" s="65"/>
      <c r="E18" s="65">
        <f t="shared" si="2"/>
        <v>0</v>
      </c>
      <c r="F18" s="65"/>
      <c r="H18" s="22" t="s">
        <v>93</v>
      </c>
      <c r="I18" s="15">
        <v>0</v>
      </c>
      <c r="J18" s="15">
        <f t="shared" si="0"/>
        <v>0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65">
        <v>13.42</v>
      </c>
      <c r="D19" s="65"/>
      <c r="E19" s="65">
        <f t="shared" si="2"/>
        <v>0.44144736842105264</v>
      </c>
      <c r="F19" s="65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65">
        <v>0</v>
      </c>
      <c r="D20" s="65"/>
      <c r="E20" s="65">
        <f t="shared" si="2"/>
        <v>0</v>
      </c>
      <c r="F20" s="65"/>
      <c r="H20" s="22" t="s">
        <v>94</v>
      </c>
      <c r="I20" s="15">
        <v>0</v>
      </c>
      <c r="J20" s="15">
        <f t="shared" si="0"/>
        <v>0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65">
        <v>157.22999999999999</v>
      </c>
      <c r="D21" s="65"/>
      <c r="E21" s="65">
        <f t="shared" si="2"/>
        <v>5.1720394736842108</v>
      </c>
      <c r="F21" s="65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65">
        <v>0</v>
      </c>
      <c r="D22" s="65"/>
      <c r="E22" s="65">
        <f t="shared" si="2"/>
        <v>0</v>
      </c>
      <c r="F22" s="65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65">
        <v>0</v>
      </c>
      <c r="D23" s="65"/>
      <c r="E23" s="65">
        <f t="shared" si="2"/>
        <v>0</v>
      </c>
      <c r="F23" s="65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260.26999999999992</v>
      </c>
      <c r="O23" s="7">
        <f>N23/$N$25*100</f>
        <v>100</v>
      </c>
    </row>
    <row r="24" spans="1:20" x14ac:dyDescent="0.25">
      <c r="A24" s="57" t="s">
        <v>14</v>
      </c>
      <c r="B24" s="58"/>
      <c r="C24" s="65">
        <v>27.41</v>
      </c>
      <c r="D24" s="65"/>
      <c r="E24" s="65">
        <f t="shared" si="2"/>
        <v>0.90164473684210522</v>
      </c>
      <c r="F24" s="65"/>
      <c r="H24" s="22" t="s">
        <v>51</v>
      </c>
      <c r="I24" s="15">
        <v>0</v>
      </c>
      <c r="J24" s="15">
        <f t="shared" si="0"/>
        <v>0</v>
      </c>
      <c r="L24" s="62" t="s">
        <v>102</v>
      </c>
      <c r="M24" s="62"/>
      <c r="N24" s="8">
        <f>N17</f>
        <v>0</v>
      </c>
      <c r="O24" s="7">
        <f>N24/$N$25*100</f>
        <v>0</v>
      </c>
    </row>
    <row r="25" spans="1:20" x14ac:dyDescent="0.25">
      <c r="A25" s="57" t="s">
        <v>15</v>
      </c>
      <c r="B25" s="58"/>
      <c r="C25" s="65">
        <v>0</v>
      </c>
      <c r="D25" s="65"/>
      <c r="E25" s="65">
        <f t="shared" si="2"/>
        <v>0</v>
      </c>
      <c r="F25" s="65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260.26999999999992</v>
      </c>
      <c r="O25" s="4">
        <f>SUM(O23:O24)</f>
        <v>100</v>
      </c>
    </row>
    <row r="26" spans="1:20" x14ac:dyDescent="0.25">
      <c r="A26" s="57" t="s">
        <v>16</v>
      </c>
      <c r="B26" s="58"/>
      <c r="C26" s="65">
        <v>0</v>
      </c>
      <c r="D26" s="65"/>
      <c r="E26" s="65">
        <f t="shared" si="2"/>
        <v>0</v>
      </c>
      <c r="F26" s="65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65">
        <v>0</v>
      </c>
      <c r="D27" s="65"/>
      <c r="E27" s="65">
        <f t="shared" si="2"/>
        <v>0</v>
      </c>
      <c r="F27" s="65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57" t="s">
        <v>18</v>
      </c>
      <c r="B28" s="58"/>
      <c r="C28" s="65">
        <v>0</v>
      </c>
      <c r="D28" s="65"/>
      <c r="E28" s="65">
        <f t="shared" si="2"/>
        <v>0</v>
      </c>
      <c r="F28" s="65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65">
        <v>8.16</v>
      </c>
      <c r="D29" s="65"/>
      <c r="E29" s="65">
        <f t="shared" si="2"/>
        <v>0.26842105263157895</v>
      </c>
      <c r="F29" s="65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65">
        <v>14.56</v>
      </c>
      <c r="D30" s="65"/>
      <c r="E30" s="65">
        <f t="shared" si="2"/>
        <v>0.47894736842105268</v>
      </c>
      <c r="F30" s="65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372.95000000000005</v>
      </c>
      <c r="D31" s="54"/>
      <c r="E31" s="56">
        <f>C31/C14*100</f>
        <v>12.268092105263159</v>
      </c>
      <c r="F31" s="54"/>
      <c r="H31" s="22" t="s">
        <v>67</v>
      </c>
      <c r="I31" s="15"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2667.05</v>
      </c>
      <c r="D32" s="54"/>
      <c r="E32" s="56">
        <f>C32/C14*100</f>
        <v>87.73190789473685</v>
      </c>
      <c r="F32" s="54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8">
        <v>3.89</v>
      </c>
      <c r="J33" s="15">
        <f t="shared" si="0"/>
        <v>1.4946017597110699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0.04</v>
      </c>
      <c r="J48" s="15">
        <f t="shared" si="0"/>
        <v>1.5368655626849047E-2</v>
      </c>
    </row>
    <row r="49" spans="8:10" x14ac:dyDescent="0.25">
      <c r="H49" s="2" t="s">
        <v>56</v>
      </c>
      <c r="I49" s="15">
        <v>7.13</v>
      </c>
      <c r="J49" s="15">
        <f t="shared" si="0"/>
        <v>2.7394628654858426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1.26</v>
      </c>
      <c r="J60" s="15">
        <f t="shared" si="0"/>
        <v>0.4841126522457449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260.26999999999992</v>
      </c>
      <c r="J67" s="20">
        <f>SUM(J5:J66)</f>
        <v>100.00000000000003</v>
      </c>
    </row>
  </sheetData>
  <mergeCells count="79">
    <mergeCell ref="L10:M10"/>
    <mergeCell ref="L11:M11"/>
    <mergeCell ref="L17:M17"/>
    <mergeCell ref="L24:M24"/>
    <mergeCell ref="L25:M25"/>
    <mergeCell ref="L22:M22"/>
    <mergeCell ref="L23:M23"/>
    <mergeCell ref="L5:M5"/>
    <mergeCell ref="L6:M6"/>
    <mergeCell ref="L7:M7"/>
    <mergeCell ref="L8:M8"/>
    <mergeCell ref="L9:M9"/>
    <mergeCell ref="L4:M4"/>
    <mergeCell ref="H3:J3"/>
    <mergeCell ref="L3:O3"/>
    <mergeCell ref="A31:B31"/>
    <mergeCell ref="C31:D31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A32:B33"/>
    <mergeCell ref="C32:D33"/>
    <mergeCell ref="A28:B28"/>
    <mergeCell ref="C28:D28"/>
    <mergeCell ref="A29:B29"/>
    <mergeCell ref="C29:D29"/>
    <mergeCell ref="A30:B30"/>
    <mergeCell ref="C30:D30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A3:C3"/>
    <mergeCell ref="A13:B13"/>
    <mergeCell ref="C13:D13"/>
    <mergeCell ref="C14:D14"/>
    <mergeCell ref="A15:B15"/>
    <mergeCell ref="C15:D15"/>
    <mergeCell ref="A14:B14"/>
    <mergeCell ref="A7:F7"/>
    <mergeCell ref="A8:F8"/>
    <mergeCell ref="A9:F9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1:F31"/>
    <mergeCell ref="E32:F33"/>
    <mergeCell ref="E26:F26"/>
    <mergeCell ref="E27:F27"/>
    <mergeCell ref="E28:F28"/>
    <mergeCell ref="E29:F29"/>
    <mergeCell ref="E30:F3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T67"/>
  <sheetViews>
    <sheetView zoomScale="85" zoomScaleNormal="85" workbookViewId="0">
      <selection activeCell="N75" sqref="N75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v>18.93</v>
      </c>
      <c r="J5" s="15">
        <f>I5/$I$67*100</f>
        <v>7.4533427828962928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x14ac:dyDescent="0.25">
      <c r="A7" s="68" t="s">
        <v>105</v>
      </c>
      <c r="B7" s="69"/>
      <c r="C7" s="69"/>
      <c r="D7" s="69"/>
      <c r="E7" s="69"/>
      <c r="F7" s="70"/>
      <c r="H7" s="22" t="s">
        <v>88</v>
      </c>
      <c r="I7" s="15">
        <v>58.15</v>
      </c>
      <c r="J7" s="15">
        <f t="shared" si="0"/>
        <v>22.895503582959293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v>52.21</v>
      </c>
      <c r="J8" s="15">
        <f t="shared" si="0"/>
        <v>20.556736750925271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v>27.42</v>
      </c>
      <c r="J9" s="15">
        <f t="shared" si="0"/>
        <v>10.796125679187341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x14ac:dyDescent="0.25">
      <c r="H10" s="22" t="s">
        <v>72</v>
      </c>
      <c r="I10" s="15">
        <v>38.409999999999997</v>
      </c>
      <c r="J10" s="15">
        <f t="shared" si="0"/>
        <v>15.123238050240179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0</v>
      </c>
      <c r="J11" s="15">
        <f t="shared" si="0"/>
        <v>0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15.93</v>
      </c>
      <c r="J12" s="15">
        <f t="shared" si="0"/>
        <v>6.2721474131821413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v>5.5</v>
      </c>
      <c r="J13" s="15">
        <f t="shared" si="0"/>
        <v>2.1655248444759434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x14ac:dyDescent="0.25">
      <c r="A14" s="50" t="s">
        <v>4</v>
      </c>
      <c r="B14" s="50"/>
      <c r="C14" s="66">
        <v>3180</v>
      </c>
      <c r="D14" s="67"/>
      <c r="E14" s="51">
        <f>E31+E32</f>
        <v>100.00000000000001</v>
      </c>
      <c r="F14" s="51"/>
      <c r="H14" s="22" t="s">
        <v>92</v>
      </c>
      <c r="I14" s="17">
        <v>5.59</v>
      </c>
      <c r="J14" s="15">
        <f t="shared" si="0"/>
        <v>2.2009607055673679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28.36</v>
      </c>
      <c r="D15" s="72"/>
      <c r="E15" s="65">
        <f>C15/$C$14*100</f>
        <v>0.89182389937106921</v>
      </c>
      <c r="F15" s="65"/>
      <c r="H15" s="2" t="s">
        <v>43</v>
      </c>
      <c r="I15" s="17">
        <v>8.9700000000000006</v>
      </c>
      <c r="J15" s="15">
        <f t="shared" si="0"/>
        <v>3.5317741554453117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44.81</v>
      </c>
      <c r="D16" s="72"/>
      <c r="E16" s="65">
        <f t="shared" ref="E16:E30" si="2">C16/$C$14*100</f>
        <v>1.409119496855346</v>
      </c>
      <c r="F16" s="65"/>
      <c r="H16" s="22" t="s">
        <v>55</v>
      </c>
      <c r="I16" s="15">
        <v>1.79</v>
      </c>
      <c r="J16" s="15">
        <f t="shared" si="0"/>
        <v>0.70477990392944334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x14ac:dyDescent="0.25">
      <c r="A17" s="57" t="s">
        <v>7</v>
      </c>
      <c r="B17" s="58"/>
      <c r="C17" s="71">
        <v>0</v>
      </c>
      <c r="D17" s="72"/>
      <c r="E17" s="65">
        <f t="shared" si="2"/>
        <v>0</v>
      </c>
      <c r="F17" s="65"/>
      <c r="H17" s="22" t="s">
        <v>89</v>
      </c>
      <c r="I17" s="15">
        <v>2.41</v>
      </c>
      <c r="J17" s="15">
        <f t="shared" si="0"/>
        <v>0.94889361367036795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65">
        <f t="shared" si="2"/>
        <v>0</v>
      </c>
      <c r="F18" s="65"/>
      <c r="H18" s="22" t="s">
        <v>93</v>
      </c>
      <c r="I18" s="15">
        <v>1.97</v>
      </c>
      <c r="J18" s="15">
        <f t="shared" si="0"/>
        <v>0.77565162611229244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65">
        <f t="shared" si="2"/>
        <v>0</v>
      </c>
      <c r="F19" s="65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65">
        <f t="shared" si="2"/>
        <v>0</v>
      </c>
      <c r="F20" s="65"/>
      <c r="H20" s="22" t="s">
        <v>94</v>
      </c>
      <c r="I20" s="15">
        <v>0</v>
      </c>
      <c r="J20" s="15">
        <f t="shared" si="0"/>
        <v>0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65">
        <f t="shared" si="2"/>
        <v>0</v>
      </c>
      <c r="F21" s="65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65">
        <f t="shared" si="2"/>
        <v>0</v>
      </c>
      <c r="F22" s="65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4.87</v>
      </c>
      <c r="D23" s="72"/>
      <c r="E23" s="65">
        <f t="shared" si="2"/>
        <v>0.15314465408805034</v>
      </c>
      <c r="F23" s="65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253.97999999999996</v>
      </c>
      <c r="O23" s="7">
        <f>N23/$N$25*100</f>
        <v>100</v>
      </c>
    </row>
    <row r="24" spans="1:20" x14ac:dyDescent="0.25">
      <c r="A24" s="57" t="s">
        <v>14</v>
      </c>
      <c r="B24" s="58"/>
      <c r="C24" s="71">
        <v>0</v>
      </c>
      <c r="D24" s="72"/>
      <c r="E24" s="65">
        <f t="shared" si="2"/>
        <v>0</v>
      </c>
      <c r="F24" s="65"/>
      <c r="H24" s="22" t="s">
        <v>51</v>
      </c>
      <c r="I24" s="15">
        <v>0.38</v>
      </c>
      <c r="J24" s="15">
        <f t="shared" si="0"/>
        <v>0.14961808016379244</v>
      </c>
      <c r="L24" s="62" t="s">
        <v>102</v>
      </c>
      <c r="M24" s="62"/>
      <c r="N24" s="8">
        <f>N17</f>
        <v>0</v>
      </c>
      <c r="O24" s="7">
        <f>N24/$N$25*100</f>
        <v>0</v>
      </c>
    </row>
    <row r="25" spans="1:20" x14ac:dyDescent="0.25">
      <c r="A25" s="57" t="s">
        <v>15</v>
      </c>
      <c r="B25" s="58"/>
      <c r="C25" s="71">
        <v>4.95</v>
      </c>
      <c r="D25" s="72"/>
      <c r="E25" s="65">
        <f t="shared" si="2"/>
        <v>0.15566037735849056</v>
      </c>
      <c r="F25" s="65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253.97999999999996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65">
        <f t="shared" si="2"/>
        <v>0</v>
      </c>
      <c r="F26" s="65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65">
        <f t="shared" si="2"/>
        <v>0</v>
      </c>
      <c r="F27" s="65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57" t="s">
        <v>18</v>
      </c>
      <c r="B28" s="58"/>
      <c r="C28" s="71">
        <v>0</v>
      </c>
      <c r="D28" s="72"/>
      <c r="E28" s="65">
        <f t="shared" si="2"/>
        <v>0</v>
      </c>
      <c r="F28" s="65"/>
      <c r="H28" s="22" t="s">
        <v>84</v>
      </c>
      <c r="I28" s="15">
        <v>0.7</v>
      </c>
      <c r="J28" s="15">
        <f t="shared" si="0"/>
        <v>0.27561225293330188</v>
      </c>
    </row>
    <row r="29" spans="1:20" x14ac:dyDescent="0.25">
      <c r="A29" s="57" t="s">
        <v>19</v>
      </c>
      <c r="B29" s="58"/>
      <c r="C29" s="71">
        <v>0</v>
      </c>
      <c r="D29" s="72"/>
      <c r="E29" s="65">
        <f t="shared" si="2"/>
        <v>0</v>
      </c>
      <c r="F29" s="65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38.71</v>
      </c>
      <c r="D30" s="72"/>
      <c r="E30" s="65">
        <f t="shared" si="2"/>
        <v>1.2172955974842767</v>
      </c>
      <c r="F30" s="65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121.70000000000002</v>
      </c>
      <c r="D31" s="54"/>
      <c r="E31" s="56">
        <f>C31/C14*100</f>
        <v>3.8270440251572335</v>
      </c>
      <c r="F31" s="54"/>
      <c r="H31" s="22" t="s">
        <v>67</v>
      </c>
      <c r="I31" s="15"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3058.3</v>
      </c>
      <c r="D32" s="54"/>
      <c r="E32" s="56">
        <f>C32/C14*100</f>
        <v>96.172955974842779</v>
      </c>
      <c r="F32" s="54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8">
        <v>0.87</v>
      </c>
      <c r="J33" s="15">
        <f t="shared" si="0"/>
        <v>0.34254665721710376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1.43</v>
      </c>
      <c r="J35" s="15">
        <f t="shared" si="0"/>
        <v>0.56303645956374526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4.1100000000000003</v>
      </c>
      <c r="J43" s="15">
        <f t="shared" si="0"/>
        <v>1.6182376565083867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0.39</v>
      </c>
      <c r="J47" s="15">
        <f t="shared" si="0"/>
        <v>0.15355539806283963</v>
      </c>
    </row>
    <row r="48" spans="1:10" x14ac:dyDescent="0.25">
      <c r="H48" s="2" t="s">
        <v>90</v>
      </c>
      <c r="I48" s="15">
        <v>2.95</v>
      </c>
      <c r="J48" s="15">
        <f t="shared" si="0"/>
        <v>1.1615087802189152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5.3</v>
      </c>
      <c r="J53" s="15">
        <f t="shared" si="0"/>
        <v>2.0867784864949996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0.56999999999999995</v>
      </c>
      <c r="J56" s="15">
        <f t="shared" si="0"/>
        <v>0.22442712024568867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253.97999999999996</v>
      </c>
      <c r="J67" s="20">
        <f>SUM(J5:J66)</f>
        <v>99.999999999999986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T67"/>
  <sheetViews>
    <sheetView zoomScale="85" zoomScaleNormal="85" workbookViewId="0">
      <selection activeCell="Q20" sqref="Q20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0</v>
      </c>
      <c r="O5" s="5">
        <f>N5/$N$17*100</f>
        <v>0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0.35</v>
      </c>
      <c r="O6" s="5">
        <f t="shared" ref="O6:O16" si="1">N6/$N$17*100</f>
        <v>100</v>
      </c>
    </row>
    <row r="7" spans="1:15" x14ac:dyDescent="0.25">
      <c r="A7" s="68" t="s">
        <v>106</v>
      </c>
      <c r="B7" s="69"/>
      <c r="C7" s="69"/>
      <c r="D7" s="69"/>
      <c r="E7" s="69"/>
      <c r="F7" s="70"/>
      <c r="H7" s="22" t="s">
        <v>88</v>
      </c>
      <c r="I7" s="15">
        <v>37.08</v>
      </c>
      <c r="J7" s="15">
        <f t="shared" si="0"/>
        <v>12.894251834335988</v>
      </c>
      <c r="L7" s="42" t="s">
        <v>27</v>
      </c>
      <c r="M7" s="43"/>
      <c r="N7" s="5">
        <v>0</v>
      </c>
      <c r="O7" s="5">
        <f t="shared" si="1"/>
        <v>0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v>35.840000000000003</v>
      </c>
      <c r="J8" s="15">
        <f t="shared" si="0"/>
        <v>12.463052474180202</v>
      </c>
      <c r="L8" s="42" t="s">
        <v>28</v>
      </c>
      <c r="M8" s="43"/>
      <c r="N8" s="5">
        <v>0</v>
      </c>
      <c r="O8" s="5">
        <f t="shared" si="1"/>
        <v>0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v>52.73</v>
      </c>
      <c r="J9" s="15">
        <f t="shared" si="0"/>
        <v>18.33640504920541</v>
      </c>
      <c r="L9" s="42" t="s">
        <v>29</v>
      </c>
      <c r="M9" s="43"/>
      <c r="N9" s="5">
        <v>0</v>
      </c>
      <c r="O9" s="5">
        <f t="shared" si="1"/>
        <v>0</v>
      </c>
    </row>
    <row r="10" spans="1:15" x14ac:dyDescent="0.25">
      <c r="H10" s="22" t="s">
        <v>72</v>
      </c>
      <c r="I10" s="15">
        <v>21.76</v>
      </c>
      <c r="J10" s="15">
        <f t="shared" si="0"/>
        <v>7.5668532878951211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0</v>
      </c>
      <c r="J11" s="15">
        <f t="shared" si="0"/>
        <v>0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v>26.67</v>
      </c>
      <c r="J12" s="15">
        <f t="shared" si="0"/>
        <v>9.2742636575442496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v>64.25</v>
      </c>
      <c r="J13" s="15">
        <f t="shared" si="0"/>
        <v>22.342386201620474</v>
      </c>
      <c r="L13" s="9" t="s">
        <v>33</v>
      </c>
      <c r="M13" s="10"/>
      <c r="N13" s="5">
        <v>0</v>
      </c>
      <c r="O13" s="5">
        <f t="shared" si="1"/>
        <v>0</v>
      </c>
    </row>
    <row r="14" spans="1:15" x14ac:dyDescent="0.25">
      <c r="A14" s="50" t="s">
        <v>4</v>
      </c>
      <c r="B14" s="50"/>
      <c r="C14" s="66">
        <v>3140</v>
      </c>
      <c r="D14" s="67"/>
      <c r="E14" s="51">
        <f>E31+E32</f>
        <v>100</v>
      </c>
      <c r="F14" s="51"/>
      <c r="H14" s="22" t="s">
        <v>92</v>
      </c>
      <c r="I14" s="17">
        <v>1.93</v>
      </c>
      <c r="J14" s="15">
        <f t="shared" si="0"/>
        <v>0.67114093959731547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71">
        <v>98.76</v>
      </c>
      <c r="D15" s="72"/>
      <c r="E15" s="65">
        <f>C15/$C$14*100</f>
        <v>3.1452229299363061</v>
      </c>
      <c r="F15" s="65"/>
      <c r="H15" s="2" t="s">
        <v>43</v>
      </c>
      <c r="I15" s="17">
        <v>0.97</v>
      </c>
      <c r="J15" s="15">
        <f t="shared" si="0"/>
        <v>0.3373091768960601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71">
        <v>29.94</v>
      </c>
      <c r="D16" s="72"/>
      <c r="E16" s="65">
        <f t="shared" ref="E16:E30" si="2">C16/$C$14*100</f>
        <v>0.95350318471337581</v>
      </c>
      <c r="F16" s="65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x14ac:dyDescent="0.25">
      <c r="A17" s="57" t="s">
        <v>7</v>
      </c>
      <c r="B17" s="58"/>
      <c r="C17" s="71">
        <v>0</v>
      </c>
      <c r="D17" s="72"/>
      <c r="E17" s="65">
        <f t="shared" si="2"/>
        <v>0</v>
      </c>
      <c r="F17" s="65"/>
      <c r="H17" s="22" t="s">
        <v>89</v>
      </c>
      <c r="I17" s="15">
        <v>1.72</v>
      </c>
      <c r="J17" s="15">
        <f t="shared" si="0"/>
        <v>0.59811524150641582</v>
      </c>
      <c r="L17" s="60" t="s">
        <v>102</v>
      </c>
      <c r="M17" s="61"/>
      <c r="N17" s="6">
        <f>SUM(N5:N16)</f>
        <v>0.35</v>
      </c>
      <c r="O17" s="6">
        <f>SUM(O5:O16)</f>
        <v>100</v>
      </c>
    </row>
    <row r="18" spans="1:20" x14ac:dyDescent="0.25">
      <c r="A18" s="57" t="s">
        <v>8</v>
      </c>
      <c r="B18" s="58"/>
      <c r="C18" s="71">
        <v>0</v>
      </c>
      <c r="D18" s="72"/>
      <c r="E18" s="65">
        <f t="shared" si="2"/>
        <v>0</v>
      </c>
      <c r="F18" s="65"/>
      <c r="H18" s="22" t="s">
        <v>93</v>
      </c>
      <c r="I18" s="15">
        <v>0</v>
      </c>
      <c r="J18" s="15">
        <f t="shared" si="0"/>
        <v>0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36.31</v>
      </c>
      <c r="D19" s="72"/>
      <c r="E19" s="65">
        <f t="shared" si="2"/>
        <v>1.1563694267515923</v>
      </c>
      <c r="F19" s="65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65">
        <f t="shared" si="2"/>
        <v>0</v>
      </c>
      <c r="F20" s="65"/>
      <c r="H20" s="22" t="s">
        <v>94</v>
      </c>
      <c r="I20" s="15">
        <v>2.87</v>
      </c>
      <c r="J20" s="15">
        <f t="shared" si="0"/>
        <v>0.99801787390896135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65">
        <f t="shared" si="2"/>
        <v>0</v>
      </c>
      <c r="F21" s="65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65">
        <f t="shared" si="2"/>
        <v>0</v>
      </c>
      <c r="F22" s="65"/>
      <c r="H22" s="22" t="s">
        <v>49</v>
      </c>
      <c r="I22" s="15">
        <v>0.31</v>
      </c>
      <c r="J22" s="15">
        <f t="shared" si="0"/>
        <v>0.10779984003894705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65">
        <f t="shared" si="2"/>
        <v>0</v>
      </c>
      <c r="F23" s="65"/>
      <c r="H23" s="22" t="s">
        <v>50</v>
      </c>
      <c r="I23" s="15">
        <v>0.08</v>
      </c>
      <c r="J23" s="15">
        <f t="shared" si="0"/>
        <v>2.7819313558437947E-2</v>
      </c>
      <c r="L23" s="60" t="s">
        <v>103</v>
      </c>
      <c r="M23" s="61"/>
      <c r="N23" s="8">
        <f>I67</f>
        <v>287.57</v>
      </c>
      <c r="O23" s="25">
        <f>N23/$N$25*100</f>
        <v>99.878438455126414</v>
      </c>
    </row>
    <row r="24" spans="1:20" x14ac:dyDescent="0.25">
      <c r="A24" s="57" t="s">
        <v>14</v>
      </c>
      <c r="B24" s="58"/>
      <c r="C24" s="71">
        <v>0</v>
      </c>
      <c r="D24" s="72"/>
      <c r="E24" s="65">
        <f t="shared" si="2"/>
        <v>0</v>
      </c>
      <c r="F24" s="65"/>
      <c r="H24" s="22" t="s">
        <v>51</v>
      </c>
      <c r="I24" s="15">
        <v>0.1</v>
      </c>
      <c r="J24" s="15">
        <f t="shared" si="0"/>
        <v>3.4774141948047434E-2</v>
      </c>
      <c r="L24" s="62" t="s">
        <v>102</v>
      </c>
      <c r="M24" s="62"/>
      <c r="N24" s="8">
        <f>N17</f>
        <v>0.35</v>
      </c>
      <c r="O24" s="25">
        <f>N24/$N$25*100</f>
        <v>0.12156154487357598</v>
      </c>
    </row>
    <row r="25" spans="1:20" x14ac:dyDescent="0.25">
      <c r="A25" s="57" t="s">
        <v>15</v>
      </c>
      <c r="B25" s="58"/>
      <c r="C25" s="71">
        <v>118.42</v>
      </c>
      <c r="D25" s="72"/>
      <c r="E25" s="65">
        <f t="shared" si="2"/>
        <v>3.7713375796178346</v>
      </c>
      <c r="F25" s="65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287.92</v>
      </c>
      <c r="O25" s="4">
        <f>SUM(O23:O24)</f>
        <v>99.999999999999986</v>
      </c>
    </row>
    <row r="26" spans="1:20" x14ac:dyDescent="0.25">
      <c r="A26" s="57" t="s">
        <v>16</v>
      </c>
      <c r="B26" s="58"/>
      <c r="C26" s="71">
        <v>26.24</v>
      </c>
      <c r="D26" s="72"/>
      <c r="E26" s="65">
        <f t="shared" si="2"/>
        <v>0.83566878980891723</v>
      </c>
      <c r="F26" s="65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65">
        <f t="shared" si="2"/>
        <v>0</v>
      </c>
      <c r="F27" s="65"/>
      <c r="H27" s="22" t="s">
        <v>83</v>
      </c>
      <c r="I27" s="15">
        <v>2.77</v>
      </c>
      <c r="J27" s="15">
        <f t="shared" si="0"/>
        <v>0.96324373196091384</v>
      </c>
    </row>
    <row r="28" spans="1:20" x14ac:dyDescent="0.25">
      <c r="A28" s="57" t="s">
        <v>18</v>
      </c>
      <c r="B28" s="58"/>
      <c r="C28" s="71">
        <v>0</v>
      </c>
      <c r="D28" s="72"/>
      <c r="E28" s="65">
        <f t="shared" si="2"/>
        <v>0</v>
      </c>
      <c r="F28" s="65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65">
        <f t="shared" si="2"/>
        <v>0</v>
      </c>
      <c r="F29" s="65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137.28</v>
      </c>
      <c r="D30" s="72"/>
      <c r="E30" s="65">
        <f t="shared" si="2"/>
        <v>4.3719745222929935</v>
      </c>
      <c r="F30" s="65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446.95000000000005</v>
      </c>
      <c r="D31" s="54"/>
      <c r="E31" s="56">
        <f>C31/C14*100</f>
        <v>14.23407643312102</v>
      </c>
      <c r="F31" s="54"/>
      <c r="H31" s="22" t="s">
        <v>67</v>
      </c>
      <c r="I31" s="15"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2693.05</v>
      </c>
      <c r="D32" s="54"/>
      <c r="E32" s="56">
        <f>C32/C14*100</f>
        <v>85.765923566878982</v>
      </c>
      <c r="F32" s="54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0.37</v>
      </c>
      <c r="J35" s="15">
        <f t="shared" si="0"/>
        <v>0.12866432520777549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2.4300000000000002</v>
      </c>
      <c r="J43" s="15">
        <f t="shared" si="0"/>
        <v>0.84501164933755268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0.95</v>
      </c>
      <c r="J47" s="15">
        <f t="shared" si="0"/>
        <v>0.33035434850645057</v>
      </c>
    </row>
    <row r="48" spans="1:10" x14ac:dyDescent="0.25">
      <c r="H48" s="2" t="s">
        <v>90</v>
      </c>
      <c r="I48" s="15">
        <v>34.29</v>
      </c>
      <c r="J48" s="15">
        <f t="shared" si="0"/>
        <v>11.924053273985464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0.28999999999999998</v>
      </c>
      <c r="J56" s="15">
        <f t="shared" si="0"/>
        <v>0.10084501164933754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0.14000000000000001</v>
      </c>
      <c r="J59" s="15">
        <f t="shared" si="0"/>
        <v>4.8683798727266414E-2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0.02</v>
      </c>
      <c r="J63" s="15">
        <f t="shared" si="0"/>
        <v>6.9548283896094867E-3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287.57</v>
      </c>
      <c r="J67" s="20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v>1.61</v>
      </c>
      <c r="J5" s="15">
        <f>I5/$I$67*100</f>
        <v>0.6879165954537686</v>
      </c>
      <c r="L5" s="42" t="s">
        <v>26</v>
      </c>
      <c r="M5" s="43"/>
      <c r="N5" s="5">
        <v>16.14</v>
      </c>
      <c r="O5" s="5">
        <f>N5/$N$17*100</f>
        <v>99.629629629629633</v>
      </c>
    </row>
    <row r="6" spans="1:15" x14ac:dyDescent="0.25">
      <c r="H6" s="22" t="s">
        <v>57</v>
      </c>
      <c r="I6" s="15">
        <v>11.25</v>
      </c>
      <c r="J6" s="15">
        <f t="shared" ref="J6:J66" si="0">I6/$I$67*100</f>
        <v>4.8068706204067677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x14ac:dyDescent="0.25">
      <c r="A7" s="68" t="s">
        <v>107</v>
      </c>
      <c r="B7" s="69"/>
      <c r="C7" s="69"/>
      <c r="D7" s="69"/>
      <c r="E7" s="69"/>
      <c r="F7" s="70"/>
      <c r="H7" s="22" t="s">
        <v>88</v>
      </c>
      <c r="I7" s="15">
        <v>33.270000000000003</v>
      </c>
      <c r="J7" s="15">
        <f t="shared" si="0"/>
        <v>14.215518714749614</v>
      </c>
      <c r="L7" s="42" t="s">
        <v>27</v>
      </c>
      <c r="M7" s="43"/>
      <c r="N7" s="5">
        <v>0.06</v>
      </c>
      <c r="O7" s="5">
        <f t="shared" si="1"/>
        <v>0.37037037037037041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v>19.829999999999998</v>
      </c>
      <c r="J8" s="15">
        <f t="shared" si="0"/>
        <v>8.4729106135703276</v>
      </c>
      <c r="L8" s="42" t="s">
        <v>28</v>
      </c>
      <c r="M8" s="43"/>
      <c r="N8" s="5">
        <v>0</v>
      </c>
      <c r="O8" s="5">
        <f t="shared" si="1"/>
        <v>0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v>8.27</v>
      </c>
      <c r="J9" s="15">
        <f t="shared" si="0"/>
        <v>3.5335840027345751</v>
      </c>
      <c r="L9" s="42" t="s">
        <v>29</v>
      </c>
      <c r="M9" s="43"/>
      <c r="N9" s="5">
        <v>0</v>
      </c>
      <c r="O9" s="5">
        <f t="shared" si="1"/>
        <v>0</v>
      </c>
    </row>
    <row r="10" spans="1:15" x14ac:dyDescent="0.25">
      <c r="H10" s="22" t="s">
        <v>72</v>
      </c>
      <c r="I10" s="15">
        <v>26.48</v>
      </c>
      <c r="J10" s="15">
        <f t="shared" si="0"/>
        <v>11.314305246966331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16.579999999999998</v>
      </c>
      <c r="J11" s="15">
        <f t="shared" si="0"/>
        <v>7.0842591010083735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v>13.01</v>
      </c>
      <c r="J12" s="15">
        <f t="shared" si="0"/>
        <v>5.5588788241326261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v>23.57</v>
      </c>
      <c r="J13" s="15">
        <f t="shared" si="0"/>
        <v>10.070928046487779</v>
      </c>
      <c r="L13" s="9" t="s">
        <v>33</v>
      </c>
      <c r="M13" s="10"/>
      <c r="N13" s="5">
        <v>0</v>
      </c>
      <c r="O13" s="5">
        <f t="shared" si="1"/>
        <v>0</v>
      </c>
    </row>
    <row r="14" spans="1:15" x14ac:dyDescent="0.25">
      <c r="A14" s="50" t="s">
        <v>4</v>
      </c>
      <c r="B14" s="50"/>
      <c r="C14" s="66">
        <v>3220</v>
      </c>
      <c r="D14" s="67"/>
      <c r="E14" s="51">
        <f>E31+E32</f>
        <v>99.999999999999986</v>
      </c>
      <c r="F14" s="51"/>
      <c r="H14" s="22" t="s">
        <v>92</v>
      </c>
      <c r="I14" s="17">
        <v>12.15</v>
      </c>
      <c r="J14" s="15">
        <f t="shared" si="0"/>
        <v>5.1914202700393091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71">
        <v>214.28</v>
      </c>
      <c r="D15" s="72"/>
      <c r="E15" s="65">
        <f>C15/$C$14*100</f>
        <v>6.6546583850931675</v>
      </c>
      <c r="F15" s="65"/>
      <c r="H15" s="2" t="s">
        <v>43</v>
      </c>
      <c r="I15" s="17">
        <v>2.88</v>
      </c>
      <c r="J15" s="15">
        <f t="shared" si="0"/>
        <v>1.2305588788241324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71">
        <v>160.77000000000001</v>
      </c>
      <c r="D16" s="72"/>
      <c r="E16" s="65">
        <f t="shared" ref="E16:E30" si="2">C16/$C$14*100</f>
        <v>4.9928571428571438</v>
      </c>
      <c r="F16" s="65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x14ac:dyDescent="0.25">
      <c r="A17" s="57" t="s">
        <v>7</v>
      </c>
      <c r="B17" s="58"/>
      <c r="C17" s="71">
        <v>0</v>
      </c>
      <c r="D17" s="72"/>
      <c r="E17" s="65">
        <f t="shared" si="2"/>
        <v>0</v>
      </c>
      <c r="F17" s="65"/>
      <c r="H17" s="22" t="s">
        <v>89</v>
      </c>
      <c r="I17" s="15">
        <v>8.73</v>
      </c>
      <c r="J17" s="15">
        <f t="shared" si="0"/>
        <v>3.7301316014356516</v>
      </c>
      <c r="L17" s="60" t="s">
        <v>102</v>
      </c>
      <c r="M17" s="61"/>
      <c r="N17" s="6">
        <f>SUM(N5:N16)</f>
        <v>16.2</v>
      </c>
      <c r="O17" s="6">
        <f>SUM(O5:O16)</f>
        <v>100</v>
      </c>
    </row>
    <row r="18" spans="1:20" x14ac:dyDescent="0.25">
      <c r="A18" s="57" t="s">
        <v>8</v>
      </c>
      <c r="B18" s="58"/>
      <c r="C18" s="71">
        <v>0</v>
      </c>
      <c r="D18" s="72"/>
      <c r="E18" s="65">
        <f t="shared" si="2"/>
        <v>0</v>
      </c>
      <c r="F18" s="65"/>
      <c r="H18" s="22" t="s">
        <v>93</v>
      </c>
      <c r="I18" s="15">
        <v>5.16</v>
      </c>
      <c r="J18" s="15">
        <f t="shared" si="0"/>
        <v>2.2047513245599042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65">
        <f t="shared" si="2"/>
        <v>0</v>
      </c>
      <c r="F19" s="65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65">
        <f t="shared" si="2"/>
        <v>0</v>
      </c>
      <c r="F20" s="65"/>
      <c r="H20" s="22" t="s">
        <v>94</v>
      </c>
      <c r="I20" s="15">
        <v>3.31</v>
      </c>
      <c r="J20" s="15">
        <f t="shared" si="0"/>
        <v>1.4142881558707914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12.67</v>
      </c>
      <c r="D21" s="72"/>
      <c r="E21" s="65">
        <f t="shared" si="2"/>
        <v>0.39347826086956522</v>
      </c>
      <c r="F21" s="65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65">
        <f t="shared" si="2"/>
        <v>0</v>
      </c>
      <c r="F22" s="65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65">
        <f t="shared" si="2"/>
        <v>0</v>
      </c>
      <c r="F23" s="65"/>
      <c r="H23" s="22" t="s">
        <v>50</v>
      </c>
      <c r="I23" s="15">
        <v>0.86</v>
      </c>
      <c r="J23" s="15">
        <f t="shared" si="0"/>
        <v>0.36745855409331735</v>
      </c>
      <c r="L23" s="60" t="s">
        <v>103</v>
      </c>
      <c r="M23" s="61"/>
      <c r="N23" s="8">
        <f>I67</f>
        <v>234.04000000000002</v>
      </c>
      <c r="O23" s="25">
        <f>N23/$N$25*100</f>
        <v>93.526214833759596</v>
      </c>
    </row>
    <row r="24" spans="1:20" x14ac:dyDescent="0.25">
      <c r="A24" s="57" t="s">
        <v>14</v>
      </c>
      <c r="B24" s="58"/>
      <c r="C24" s="71">
        <v>72.040000000000006</v>
      </c>
      <c r="D24" s="72"/>
      <c r="E24" s="65">
        <f t="shared" si="2"/>
        <v>2.2372670807453416</v>
      </c>
      <c r="F24" s="65"/>
      <c r="H24" s="22" t="s">
        <v>51</v>
      </c>
      <c r="I24" s="15">
        <v>5.88</v>
      </c>
      <c r="J24" s="15">
        <f t="shared" si="0"/>
        <v>2.5123910442659372</v>
      </c>
      <c r="L24" s="62" t="s">
        <v>102</v>
      </c>
      <c r="M24" s="62"/>
      <c r="N24" s="8">
        <f>N17</f>
        <v>16.2</v>
      </c>
      <c r="O24" s="25">
        <f>N24/$N$25*100</f>
        <v>6.4737851662404093</v>
      </c>
    </row>
    <row r="25" spans="1:20" x14ac:dyDescent="0.25">
      <c r="A25" s="57" t="s">
        <v>15</v>
      </c>
      <c r="B25" s="58"/>
      <c r="C25" s="71">
        <v>0</v>
      </c>
      <c r="D25" s="72"/>
      <c r="E25" s="65">
        <f t="shared" si="2"/>
        <v>0</v>
      </c>
      <c r="F25" s="65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250.24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65">
        <f t="shared" si="2"/>
        <v>0</v>
      </c>
      <c r="F26" s="65"/>
      <c r="H26" s="22" t="s">
        <v>79</v>
      </c>
      <c r="I26" s="15">
        <v>7.37</v>
      </c>
      <c r="J26" s="15">
        <f t="shared" si="0"/>
        <v>3.1490343531020337</v>
      </c>
    </row>
    <row r="27" spans="1:20" x14ac:dyDescent="0.25">
      <c r="A27" s="57" t="s">
        <v>17</v>
      </c>
      <c r="B27" s="58"/>
      <c r="C27" s="71">
        <v>0</v>
      </c>
      <c r="D27" s="72"/>
      <c r="E27" s="65">
        <f t="shared" si="2"/>
        <v>0</v>
      </c>
      <c r="F27" s="65"/>
      <c r="H27" s="22" t="s">
        <v>83</v>
      </c>
      <c r="I27" s="15">
        <v>4.25</v>
      </c>
      <c r="J27" s="15">
        <f t="shared" si="0"/>
        <v>1.8159289010425566</v>
      </c>
    </row>
    <row r="28" spans="1:20" x14ac:dyDescent="0.25">
      <c r="A28" s="57" t="s">
        <v>18</v>
      </c>
      <c r="B28" s="58"/>
      <c r="C28" s="71">
        <v>0</v>
      </c>
      <c r="D28" s="72"/>
      <c r="E28" s="65">
        <f t="shared" si="2"/>
        <v>0</v>
      </c>
      <c r="F28" s="65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65">
        <f t="shared" si="2"/>
        <v>0</v>
      </c>
      <c r="F29" s="65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65">
        <f t="shared" si="2"/>
        <v>0</v>
      </c>
      <c r="F30" s="65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459.76000000000005</v>
      </c>
      <c r="D31" s="54"/>
      <c r="E31" s="56">
        <f>C31/C14*100</f>
        <v>14.278260869565218</v>
      </c>
      <c r="F31" s="54"/>
      <c r="H31" s="22" t="s">
        <v>67</v>
      </c>
      <c r="I31" s="15"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2760.24</v>
      </c>
      <c r="D32" s="54"/>
      <c r="E32" s="56">
        <f>C32/C14*100</f>
        <v>85.72173913043477</v>
      </c>
      <c r="F32" s="54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6.37</v>
      </c>
      <c r="J35" s="15">
        <f t="shared" si="0"/>
        <v>2.7217569646214321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21.44</v>
      </c>
      <c r="J41" s="15">
        <f t="shared" si="0"/>
        <v>9.1608272090240987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0.62</v>
      </c>
      <c r="J43" s="15">
        <f t="shared" si="0"/>
        <v>0.26491198085797296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0.3</v>
      </c>
      <c r="J55" s="15">
        <f t="shared" si="0"/>
        <v>0.12818321654418047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0.85</v>
      </c>
      <c r="J58" s="15">
        <f t="shared" si="0"/>
        <v>0.36318578020851133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234.04000000000002</v>
      </c>
      <c r="J67" s="20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8.6</v>
      </c>
      <c r="O5" s="5">
        <f>N5/$N$17*100</f>
        <v>100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x14ac:dyDescent="0.25">
      <c r="A7" s="68" t="s">
        <v>108</v>
      </c>
      <c r="B7" s="69"/>
      <c r="C7" s="69"/>
      <c r="D7" s="69"/>
      <c r="E7" s="69"/>
      <c r="F7" s="70"/>
      <c r="H7" s="22" t="s">
        <v>88</v>
      </c>
      <c r="I7" s="15">
        <v>38.090000000000003</v>
      </c>
      <c r="J7" s="15">
        <f t="shared" si="0"/>
        <v>15.261639554451481</v>
      </c>
      <c r="L7" s="42" t="s">
        <v>27</v>
      </c>
      <c r="M7" s="43"/>
      <c r="N7" s="5">
        <v>0</v>
      </c>
      <c r="O7" s="5">
        <f t="shared" si="1"/>
        <v>0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v>37.159999999999997</v>
      </c>
      <c r="J8" s="15">
        <f t="shared" si="0"/>
        <v>14.889013542751822</v>
      </c>
      <c r="L8" s="42" t="s">
        <v>28</v>
      </c>
      <c r="M8" s="43"/>
      <c r="N8" s="5">
        <v>0</v>
      </c>
      <c r="O8" s="5">
        <f t="shared" si="1"/>
        <v>0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v>30.83</v>
      </c>
      <c r="J9" s="15">
        <f t="shared" si="0"/>
        <v>12.352752624409007</v>
      </c>
      <c r="L9" s="42" t="s">
        <v>29</v>
      </c>
      <c r="M9" s="43"/>
      <c r="N9" s="5">
        <v>0</v>
      </c>
      <c r="O9" s="5">
        <f t="shared" si="1"/>
        <v>0</v>
      </c>
    </row>
    <row r="10" spans="1:15" x14ac:dyDescent="0.25">
      <c r="H10" s="22" t="s">
        <v>72</v>
      </c>
      <c r="I10" s="15">
        <v>31.16</v>
      </c>
      <c r="J10" s="15">
        <f t="shared" si="0"/>
        <v>12.484974757592756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11.17</v>
      </c>
      <c r="J11" s="15">
        <f t="shared" si="0"/>
        <v>4.4755188717044643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v>29.16</v>
      </c>
      <c r="J12" s="15">
        <f t="shared" si="0"/>
        <v>11.683628495873068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v>39.06</v>
      </c>
      <c r="J13" s="15">
        <f t="shared" si="0"/>
        <v>15.650292491385528</v>
      </c>
      <c r="L13" s="9" t="s">
        <v>33</v>
      </c>
      <c r="M13" s="10"/>
      <c r="N13" s="5">
        <v>0</v>
      </c>
      <c r="O13" s="5">
        <f t="shared" si="1"/>
        <v>0</v>
      </c>
    </row>
    <row r="14" spans="1:15" x14ac:dyDescent="0.25">
      <c r="A14" s="50" t="s">
        <v>4</v>
      </c>
      <c r="B14" s="50"/>
      <c r="C14" s="66">
        <v>4200</v>
      </c>
      <c r="D14" s="67"/>
      <c r="E14" s="51">
        <f>E31+E32</f>
        <v>100</v>
      </c>
      <c r="F14" s="51"/>
      <c r="H14" s="22" t="s">
        <v>92</v>
      </c>
      <c r="I14" s="17">
        <v>0.74</v>
      </c>
      <c r="J14" s="15">
        <f t="shared" si="0"/>
        <v>0.29649811683628502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71">
        <v>123.59</v>
      </c>
      <c r="D15" s="72"/>
      <c r="E15" s="65">
        <f>C15/$C$14*100</f>
        <v>2.9426190476190479</v>
      </c>
      <c r="F15" s="65"/>
      <c r="H15" s="2" t="s">
        <v>43</v>
      </c>
      <c r="I15" s="17">
        <v>2.7</v>
      </c>
      <c r="J15" s="15">
        <f t="shared" si="0"/>
        <v>1.0818174533215805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71">
        <v>109.38</v>
      </c>
      <c r="D16" s="72"/>
      <c r="E16" s="65">
        <f t="shared" ref="E16:E30" si="2">C16/$C$14*100</f>
        <v>2.6042857142857141</v>
      </c>
      <c r="F16" s="65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x14ac:dyDescent="0.25">
      <c r="A17" s="57" t="s">
        <v>7</v>
      </c>
      <c r="B17" s="58"/>
      <c r="C17" s="71">
        <v>82.71</v>
      </c>
      <c r="D17" s="72"/>
      <c r="E17" s="65">
        <f t="shared" si="2"/>
        <v>1.9692857142857141</v>
      </c>
      <c r="F17" s="65"/>
      <c r="H17" s="22" t="s">
        <v>89</v>
      </c>
      <c r="I17" s="15">
        <v>5.62</v>
      </c>
      <c r="J17" s="15">
        <f t="shared" si="0"/>
        <v>2.2517829954323267</v>
      </c>
      <c r="L17" s="60" t="s">
        <v>102</v>
      </c>
      <c r="M17" s="61"/>
      <c r="N17" s="6">
        <f>SUM(N5:N16)</f>
        <v>8.6</v>
      </c>
      <c r="O17" s="6">
        <f>SUM(O5:O16)</f>
        <v>100</v>
      </c>
    </row>
    <row r="18" spans="1:20" x14ac:dyDescent="0.25">
      <c r="A18" s="57" t="s">
        <v>8</v>
      </c>
      <c r="B18" s="58"/>
      <c r="C18" s="71">
        <v>0</v>
      </c>
      <c r="D18" s="72"/>
      <c r="E18" s="65">
        <f t="shared" si="2"/>
        <v>0</v>
      </c>
      <c r="F18" s="65"/>
      <c r="H18" s="22" t="s">
        <v>93</v>
      </c>
      <c r="I18" s="15">
        <v>0</v>
      </c>
      <c r="J18" s="15">
        <f t="shared" si="0"/>
        <v>0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65">
        <f t="shared" si="2"/>
        <v>0</v>
      </c>
      <c r="F19" s="65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65">
        <f t="shared" si="2"/>
        <v>0</v>
      </c>
      <c r="F20" s="65"/>
      <c r="H20" s="22" t="s">
        <v>94</v>
      </c>
      <c r="I20" s="15">
        <v>0</v>
      </c>
      <c r="J20" s="15">
        <f t="shared" si="0"/>
        <v>0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14.33</v>
      </c>
      <c r="D21" s="72"/>
      <c r="E21" s="65">
        <f t="shared" si="2"/>
        <v>0.34119047619047616</v>
      </c>
      <c r="F21" s="65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65">
        <f t="shared" si="2"/>
        <v>0</v>
      </c>
      <c r="F22" s="65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65">
        <f t="shared" si="2"/>
        <v>0</v>
      </c>
      <c r="F23" s="65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249.57999999999998</v>
      </c>
      <c r="O23" s="25">
        <f>N23/$N$25*100</f>
        <v>96.668990626694551</v>
      </c>
    </row>
    <row r="24" spans="1:20" x14ac:dyDescent="0.25">
      <c r="A24" s="57" t="s">
        <v>14</v>
      </c>
      <c r="B24" s="58"/>
      <c r="C24" s="71">
        <v>59.65</v>
      </c>
      <c r="D24" s="72"/>
      <c r="E24" s="65">
        <f t="shared" si="2"/>
        <v>1.4202380952380953</v>
      </c>
      <c r="F24" s="65"/>
      <c r="H24" s="22" t="s">
        <v>51</v>
      </c>
      <c r="I24" s="15">
        <v>0</v>
      </c>
      <c r="J24" s="15">
        <f t="shared" si="0"/>
        <v>0</v>
      </c>
      <c r="L24" s="62" t="s">
        <v>102</v>
      </c>
      <c r="M24" s="62"/>
      <c r="N24" s="8">
        <f>N17</f>
        <v>8.6</v>
      </c>
      <c r="O24" s="25">
        <f>N24/$N$25*100</f>
        <v>3.3310093733054456</v>
      </c>
    </row>
    <row r="25" spans="1:20" x14ac:dyDescent="0.25">
      <c r="A25" s="57" t="s">
        <v>15</v>
      </c>
      <c r="B25" s="58"/>
      <c r="C25" s="71">
        <v>57.11</v>
      </c>
      <c r="D25" s="72"/>
      <c r="E25" s="65">
        <f t="shared" si="2"/>
        <v>1.3597619047619047</v>
      </c>
      <c r="F25" s="65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258.18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65">
        <f t="shared" si="2"/>
        <v>0</v>
      </c>
      <c r="F26" s="65"/>
      <c r="H26" s="22" t="s">
        <v>79</v>
      </c>
      <c r="I26" s="15">
        <v>18.46</v>
      </c>
      <c r="J26" s="15">
        <f t="shared" si="0"/>
        <v>7.3964259956727316</v>
      </c>
    </row>
    <row r="27" spans="1:20" x14ac:dyDescent="0.25">
      <c r="A27" s="57" t="s">
        <v>17</v>
      </c>
      <c r="B27" s="58"/>
      <c r="C27" s="71">
        <v>0</v>
      </c>
      <c r="D27" s="72"/>
      <c r="E27" s="65">
        <f t="shared" si="2"/>
        <v>0</v>
      </c>
      <c r="F27" s="65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57" t="s">
        <v>18</v>
      </c>
      <c r="B28" s="58"/>
      <c r="C28" s="71">
        <v>0</v>
      </c>
      <c r="D28" s="72"/>
      <c r="E28" s="65">
        <f t="shared" si="2"/>
        <v>0</v>
      </c>
      <c r="F28" s="65"/>
      <c r="H28" s="22" t="s">
        <v>84</v>
      </c>
      <c r="I28" s="15">
        <v>0.33</v>
      </c>
      <c r="J28" s="15">
        <f t="shared" si="0"/>
        <v>0.1322221331837487</v>
      </c>
    </row>
    <row r="29" spans="1:20" x14ac:dyDescent="0.25">
      <c r="A29" s="57" t="s">
        <v>19</v>
      </c>
      <c r="B29" s="58"/>
      <c r="C29" s="71">
        <v>0</v>
      </c>
      <c r="D29" s="72"/>
      <c r="E29" s="65">
        <f t="shared" si="2"/>
        <v>0</v>
      </c>
      <c r="F29" s="65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10.23</v>
      </c>
      <c r="D30" s="72"/>
      <c r="E30" s="65">
        <f t="shared" si="2"/>
        <v>0.24357142857142858</v>
      </c>
      <c r="F30" s="65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457</v>
      </c>
      <c r="D31" s="54"/>
      <c r="E31" s="56">
        <f>C31/C14*100</f>
        <v>10.880952380952381</v>
      </c>
      <c r="F31" s="54"/>
      <c r="H31" s="22" t="s">
        <v>67</v>
      </c>
      <c r="I31" s="15"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3743</v>
      </c>
      <c r="D32" s="54"/>
      <c r="E32" s="56">
        <f>C32/C14*100</f>
        <v>89.11904761904762</v>
      </c>
      <c r="F32" s="54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8">
        <v>0.28999999999999998</v>
      </c>
      <c r="J33" s="15">
        <f t="shared" si="0"/>
        <v>0.11619520794935491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0.1</v>
      </c>
      <c r="J48" s="15">
        <f t="shared" si="0"/>
        <v>4.0067313085984463E-2</v>
      </c>
    </row>
    <row r="49" spans="8:10" x14ac:dyDescent="0.25">
      <c r="H49" s="2" t="s">
        <v>56</v>
      </c>
      <c r="I49" s="15">
        <v>3.29</v>
      </c>
      <c r="J49" s="15">
        <f t="shared" si="0"/>
        <v>1.3182146005288886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0.7</v>
      </c>
      <c r="J58" s="15">
        <f t="shared" si="0"/>
        <v>0.28047119160189121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0.72</v>
      </c>
      <c r="J63" s="15">
        <f t="shared" si="0"/>
        <v>0.28848465421908809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249.57999999999998</v>
      </c>
      <c r="J67" s="20">
        <f>SUM(J5:J66)</f>
        <v>100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45" t="s">
        <v>23</v>
      </c>
      <c r="I3" s="45"/>
      <c r="J3" s="4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x14ac:dyDescent="0.25">
      <c r="H5" s="22" t="s">
        <v>80</v>
      </c>
      <c r="I5" s="15">
        <v>22.38</v>
      </c>
      <c r="J5" s="15">
        <f>I5/$I$67*100</f>
        <v>8.8982545425629187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5.25</v>
      </c>
      <c r="J6" s="15">
        <f t="shared" ref="J6:J66" si="0">I6/$I$67*100</f>
        <v>2.0873921514055103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x14ac:dyDescent="0.25">
      <c r="A7" s="68" t="s">
        <v>109</v>
      </c>
      <c r="B7" s="69"/>
      <c r="C7" s="69"/>
      <c r="D7" s="69"/>
      <c r="E7" s="69"/>
      <c r="F7" s="70"/>
      <c r="H7" s="22" t="s">
        <v>88</v>
      </c>
      <c r="I7" s="15">
        <v>26.44</v>
      </c>
      <c r="J7" s="15">
        <f t="shared" si="0"/>
        <v>10.512504472983181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x14ac:dyDescent="0.25">
      <c r="A8" s="52" t="s">
        <v>86</v>
      </c>
      <c r="B8" s="52"/>
      <c r="C8" s="52"/>
      <c r="D8" s="52"/>
      <c r="E8" s="52"/>
      <c r="F8" s="52"/>
      <c r="H8" s="22" t="s">
        <v>68</v>
      </c>
      <c r="I8" s="15">
        <v>19.62</v>
      </c>
      <c r="J8" s="15">
        <f t="shared" si="0"/>
        <v>7.8008826686811652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x14ac:dyDescent="0.25">
      <c r="A9" s="53" t="s">
        <v>87</v>
      </c>
      <c r="B9" s="53"/>
      <c r="C9" s="53"/>
      <c r="D9" s="53"/>
      <c r="E9" s="53"/>
      <c r="F9" s="53"/>
      <c r="H9" s="22" t="s">
        <v>11</v>
      </c>
      <c r="I9" s="15">
        <v>72.61</v>
      </c>
      <c r="J9" s="15">
        <f t="shared" si="0"/>
        <v>28.869627450200785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x14ac:dyDescent="0.25">
      <c r="H10" s="22" t="s">
        <v>72</v>
      </c>
      <c r="I10" s="15">
        <v>66.47</v>
      </c>
      <c r="J10" s="15">
        <f t="shared" si="0"/>
        <v>26.428372629318915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0</v>
      </c>
      <c r="J11" s="15">
        <f t="shared" si="0"/>
        <v>0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7.68</v>
      </c>
      <c r="J12" s="15">
        <f t="shared" si="0"/>
        <v>3.0535565186274893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54" t="s">
        <v>2</v>
      </c>
      <c r="B13" s="54"/>
      <c r="C13" s="55" t="s">
        <v>3</v>
      </c>
      <c r="D13" s="54"/>
      <c r="E13" s="56" t="s">
        <v>85</v>
      </c>
      <c r="F13" s="54"/>
      <c r="H13" s="22" t="s">
        <v>91</v>
      </c>
      <c r="I13" s="15">
        <v>5.47</v>
      </c>
      <c r="J13" s="15">
        <f t="shared" si="0"/>
        <v>2.1748638225120271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x14ac:dyDescent="0.25">
      <c r="A14" s="50" t="s">
        <v>4</v>
      </c>
      <c r="B14" s="50"/>
      <c r="C14" s="66">
        <v>2840</v>
      </c>
      <c r="D14" s="67"/>
      <c r="E14" s="51">
        <f>E31+E32</f>
        <v>99.999999999999986</v>
      </c>
      <c r="F14" s="51"/>
      <c r="H14" s="22" t="s">
        <v>92</v>
      </c>
      <c r="I14" s="17">
        <v>0.31</v>
      </c>
      <c r="J14" s="15">
        <f t="shared" si="0"/>
        <v>0.12325553655918252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19.75</v>
      </c>
      <c r="D15" s="72"/>
      <c r="E15" s="65">
        <f>C15/$C$14*100</f>
        <v>0.69542253521126762</v>
      </c>
      <c r="F15" s="65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124.32</v>
      </c>
      <c r="D16" s="72"/>
      <c r="E16" s="65">
        <f t="shared" ref="E16:E30" si="2">C16/$C$14*100</f>
        <v>4.3774647887323948</v>
      </c>
      <c r="F16" s="65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x14ac:dyDescent="0.25">
      <c r="A17" s="57" t="s">
        <v>7</v>
      </c>
      <c r="B17" s="58"/>
      <c r="C17" s="71">
        <v>0</v>
      </c>
      <c r="D17" s="72"/>
      <c r="E17" s="65">
        <f t="shared" si="2"/>
        <v>0</v>
      </c>
      <c r="F17" s="65"/>
      <c r="H17" s="22" t="s">
        <v>89</v>
      </c>
      <c r="I17" s="15">
        <v>0.71</v>
      </c>
      <c r="J17" s="15">
        <f t="shared" si="0"/>
        <v>0.28229493857103094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65">
        <f t="shared" si="2"/>
        <v>0</v>
      </c>
      <c r="F18" s="65"/>
      <c r="H18" s="22" t="s">
        <v>93</v>
      </c>
      <c r="I18" s="15">
        <v>0.68</v>
      </c>
      <c r="J18" s="15">
        <f t="shared" si="0"/>
        <v>0.27036698342014231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65">
        <f t="shared" si="2"/>
        <v>0</v>
      </c>
      <c r="F19" s="65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65">
        <f t="shared" si="2"/>
        <v>0</v>
      </c>
      <c r="F20" s="65"/>
      <c r="H20" s="22" t="s">
        <v>94</v>
      </c>
      <c r="I20" s="15">
        <v>14.36</v>
      </c>
      <c r="J20" s="15">
        <f t="shared" si="0"/>
        <v>5.7095145322253584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9.6999999999999993</v>
      </c>
      <c r="D21" s="72"/>
      <c r="E21" s="65">
        <f t="shared" si="2"/>
        <v>0.34154929577464788</v>
      </c>
      <c r="F21" s="65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110.85</v>
      </c>
      <c r="D22" s="72"/>
      <c r="E22" s="65">
        <f t="shared" si="2"/>
        <v>3.9031690140845066</v>
      </c>
      <c r="F22" s="65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65">
        <f t="shared" si="2"/>
        <v>0</v>
      </c>
      <c r="F23" s="65"/>
      <c r="H23" s="22" t="s">
        <v>50</v>
      </c>
      <c r="I23" s="15">
        <v>0.82</v>
      </c>
      <c r="J23" s="15">
        <f t="shared" si="0"/>
        <v>0.32603077412428927</v>
      </c>
      <c r="L23" s="60" t="s">
        <v>103</v>
      </c>
      <c r="M23" s="61"/>
      <c r="N23" s="8">
        <f>I67</f>
        <v>251.51000000000002</v>
      </c>
      <c r="O23" s="25">
        <f>N23/$N$25*100</f>
        <v>100</v>
      </c>
    </row>
    <row r="24" spans="1:20" x14ac:dyDescent="0.25">
      <c r="A24" s="57" t="s">
        <v>14</v>
      </c>
      <c r="B24" s="58"/>
      <c r="C24" s="71">
        <v>12.63</v>
      </c>
      <c r="D24" s="72"/>
      <c r="E24" s="65">
        <f t="shared" si="2"/>
        <v>0.44471830985915495</v>
      </c>
      <c r="F24" s="65"/>
      <c r="H24" s="22" t="s">
        <v>51</v>
      </c>
      <c r="I24" s="15">
        <v>0.13</v>
      </c>
      <c r="J24" s="15">
        <f t="shared" si="0"/>
        <v>5.1687805653850741E-2</v>
      </c>
      <c r="L24" s="62" t="s">
        <v>102</v>
      </c>
      <c r="M24" s="62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0</v>
      </c>
      <c r="D25" s="72"/>
      <c r="E25" s="65">
        <f t="shared" si="2"/>
        <v>0</v>
      </c>
      <c r="F25" s="65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251.51000000000002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65">
        <f t="shared" si="2"/>
        <v>0</v>
      </c>
      <c r="F26" s="65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65">
        <f t="shared" si="2"/>
        <v>0</v>
      </c>
      <c r="F27" s="65"/>
      <c r="H27" s="22" t="s">
        <v>83</v>
      </c>
      <c r="I27" s="15">
        <v>1.19</v>
      </c>
      <c r="J27" s="15">
        <f t="shared" si="0"/>
        <v>0.47314222098524905</v>
      </c>
    </row>
    <row r="28" spans="1:20" x14ac:dyDescent="0.25">
      <c r="A28" s="57" t="s">
        <v>18</v>
      </c>
      <c r="B28" s="58"/>
      <c r="C28" s="71">
        <v>0</v>
      </c>
      <c r="D28" s="72"/>
      <c r="E28" s="65">
        <f t="shared" si="2"/>
        <v>0</v>
      </c>
      <c r="F28" s="65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65">
        <f t="shared" si="2"/>
        <v>0</v>
      </c>
      <c r="F29" s="65"/>
      <c r="H29" s="22" t="s">
        <v>65</v>
      </c>
      <c r="I29" s="15">
        <v>3.81</v>
      </c>
      <c r="J29" s="15">
        <f t="shared" si="0"/>
        <v>1.5148503041628563</v>
      </c>
    </row>
    <row r="30" spans="1:20" x14ac:dyDescent="0.25">
      <c r="A30" s="57" t="s">
        <v>20</v>
      </c>
      <c r="B30" s="58"/>
      <c r="C30" s="71">
        <v>0</v>
      </c>
      <c r="D30" s="72"/>
      <c r="E30" s="65">
        <f t="shared" si="2"/>
        <v>0</v>
      </c>
      <c r="F30" s="65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54" t="s">
        <v>21</v>
      </c>
      <c r="B31" s="54"/>
      <c r="C31" s="55">
        <f>SUM(C15:D30)</f>
        <v>277.25</v>
      </c>
      <c r="D31" s="54"/>
      <c r="E31" s="56">
        <f>C31/C14*100</f>
        <v>9.762323943661972</v>
      </c>
      <c r="F31" s="54"/>
      <c r="H31" s="22" t="s">
        <v>67</v>
      </c>
      <c r="I31" s="15">
        <v>0</v>
      </c>
      <c r="J31" s="15">
        <f t="shared" si="0"/>
        <v>0</v>
      </c>
    </row>
    <row r="32" spans="1:20" x14ac:dyDescent="0.25">
      <c r="A32" s="50" t="s">
        <v>22</v>
      </c>
      <c r="B32" s="50"/>
      <c r="C32" s="56">
        <f>C14-C31</f>
        <v>2562.75</v>
      </c>
      <c r="D32" s="54"/>
      <c r="E32" s="56">
        <f>C32/C14*100</f>
        <v>90.237676056338017</v>
      </c>
      <c r="F32" s="54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50"/>
      <c r="B33" s="50"/>
      <c r="C33" s="54"/>
      <c r="D33" s="54"/>
      <c r="E33" s="54"/>
      <c r="F33" s="54"/>
      <c r="H33" s="22" t="s">
        <v>47</v>
      </c>
      <c r="I33" s="18">
        <v>0.08</v>
      </c>
      <c r="J33" s="15">
        <f t="shared" si="0"/>
        <v>3.180788040236969E-2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1.53</v>
      </c>
      <c r="J43" s="15">
        <f t="shared" si="0"/>
        <v>0.60832571269532021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1.35</v>
      </c>
      <c r="J58" s="15">
        <f t="shared" si="0"/>
        <v>0.53675798178998846</v>
      </c>
    </row>
    <row r="59" spans="8:10" x14ac:dyDescent="0.25">
      <c r="H59" s="2" t="s">
        <v>70</v>
      </c>
      <c r="I59" s="15">
        <v>0.62</v>
      </c>
      <c r="J59" s="15">
        <f t="shared" si="0"/>
        <v>0.24651107311836504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251.51000000000002</v>
      </c>
      <c r="J67" s="20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T67"/>
  <sheetViews>
    <sheetView zoomScale="85" zoomScaleNormal="85" workbookViewId="0">
      <selection activeCell="C19" sqref="C19:D19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16.670000000000002</v>
      </c>
      <c r="J5" s="15">
        <f>I5/$I$67*100</f>
        <v>7.3484681507604153</v>
      </c>
      <c r="L5" s="42" t="s">
        <v>26</v>
      </c>
      <c r="M5" s="43"/>
      <c r="N5" s="5">
        <v>30.65</v>
      </c>
      <c r="O5" s="5">
        <f>N5/$N$17*100</f>
        <v>100</v>
      </c>
    </row>
    <row r="6" spans="1:15" x14ac:dyDescent="0.25">
      <c r="H6" s="22" t="s">
        <v>57</v>
      </c>
      <c r="I6" s="15">
        <v>4.83</v>
      </c>
      <c r="J6" s="15">
        <f t="shared" ref="J6:J66" si="0">I6/$I$67*100</f>
        <v>2.1291602380427594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68" t="s">
        <v>110</v>
      </c>
      <c r="B7" s="69"/>
      <c r="C7" s="69"/>
      <c r="D7" s="69"/>
      <c r="E7" s="69"/>
      <c r="F7" s="70"/>
      <c r="H7" s="22" t="s">
        <v>88</v>
      </c>
      <c r="I7" s="15">
        <v>48.83</v>
      </c>
      <c r="J7" s="15">
        <f t="shared" si="0"/>
        <v>21.525236940709718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13.62</v>
      </c>
      <c r="J8" s="15">
        <f t="shared" si="0"/>
        <v>6.0039673793255455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20.54</v>
      </c>
      <c r="J9" s="15">
        <f t="shared" si="0"/>
        <v>9.0544412607449853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28.73</v>
      </c>
      <c r="J10" s="15">
        <f t="shared" si="0"/>
        <v>12.664756446991404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23.62</v>
      </c>
      <c r="J11" s="15">
        <f t="shared" si="0"/>
        <v>10.412166629931674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v>32.35</v>
      </c>
      <c r="J12" s="15">
        <f t="shared" si="0"/>
        <v>14.260524575710823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0.97</v>
      </c>
      <c r="J13" s="15">
        <f t="shared" si="0"/>
        <v>0.42759532730879435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76" t="s">
        <v>4</v>
      </c>
      <c r="B14" s="77"/>
      <c r="C14" s="66">
        <v>1180</v>
      </c>
      <c r="D14" s="67"/>
      <c r="E14" s="66">
        <f>E31+E32</f>
        <v>100</v>
      </c>
      <c r="F14" s="67"/>
      <c r="H14" s="22" t="s">
        <v>92</v>
      </c>
      <c r="I14" s="17">
        <v>0.43</v>
      </c>
      <c r="J14" s="15">
        <f t="shared" si="0"/>
        <v>0.1895525677760635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71">
        <v>32.51</v>
      </c>
      <c r="D15" s="72"/>
      <c r="E15" s="71">
        <f>C15/$C$14*100</f>
        <v>2.7550847457627117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71">
        <v>2.81</v>
      </c>
      <c r="D16" s="72"/>
      <c r="E16" s="71">
        <f t="shared" ref="E16:E30" si="2">C16/$C$14*100</f>
        <v>0.238135593220339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57" t="s">
        <v>7</v>
      </c>
      <c r="B17" s="58"/>
      <c r="C17" s="71">
        <v>7.23</v>
      </c>
      <c r="D17" s="72"/>
      <c r="E17" s="71">
        <f t="shared" si="2"/>
        <v>0.61271186440677972</v>
      </c>
      <c r="F17" s="72"/>
      <c r="H17" s="22" t="s">
        <v>89</v>
      </c>
      <c r="I17" s="15">
        <v>1.51</v>
      </c>
      <c r="J17" s="15">
        <f t="shared" si="0"/>
        <v>0.66563808684152526</v>
      </c>
      <c r="L17" s="60" t="s">
        <v>102</v>
      </c>
      <c r="M17" s="61"/>
      <c r="N17" s="6">
        <f>SUM(N5:N16)</f>
        <v>30.65</v>
      </c>
      <c r="O17" s="6">
        <f>SUM(O5:O16)</f>
        <v>100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1.38</v>
      </c>
      <c r="J18" s="15">
        <f t="shared" si="0"/>
        <v>0.60833149658364549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0.72</v>
      </c>
      <c r="J20" s="15">
        <f t="shared" si="0"/>
        <v>0.31739034604364119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39.72</v>
      </c>
      <c r="D21" s="72"/>
      <c r="E21" s="71">
        <f t="shared" si="2"/>
        <v>3.3661016949152542</v>
      </c>
      <c r="F21" s="72"/>
      <c r="H21" s="2" t="s">
        <v>39</v>
      </c>
      <c r="I21" s="15">
        <v>0.69</v>
      </c>
      <c r="J21" s="15">
        <f t="shared" si="0"/>
        <v>0.30416574829182275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0.34</v>
      </c>
      <c r="J23" s="15">
        <f t="shared" si="0"/>
        <v>0.14987877452060833</v>
      </c>
      <c r="L23" s="60" t="s">
        <v>103</v>
      </c>
      <c r="M23" s="61"/>
      <c r="N23" s="8">
        <f>I67</f>
        <v>226.85</v>
      </c>
      <c r="O23" s="25">
        <f>N23/$N$25*100</f>
        <v>88.097087378640765</v>
      </c>
    </row>
    <row r="24" spans="1:20" ht="14.65" customHeight="1" x14ac:dyDescent="0.25">
      <c r="A24" s="57" t="s">
        <v>14</v>
      </c>
      <c r="B24" s="58"/>
      <c r="C24" s="71">
        <v>263.51</v>
      </c>
      <c r="D24" s="72"/>
      <c r="E24" s="71">
        <f t="shared" si="2"/>
        <v>22.33135593220339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30.65</v>
      </c>
      <c r="O24" s="25">
        <f>N24/$N$25*100</f>
        <v>11.902912621359222</v>
      </c>
    </row>
    <row r="25" spans="1:20" x14ac:dyDescent="0.25">
      <c r="A25" s="57" t="s">
        <v>15</v>
      </c>
      <c r="B25" s="58"/>
      <c r="C25" s="71">
        <v>0</v>
      </c>
      <c r="D25" s="72"/>
      <c r="E25" s="71">
        <f t="shared" si="2"/>
        <v>0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257.5</v>
      </c>
      <c r="O25" s="4">
        <f>SUM(O23:O24)</f>
        <v>99.999999999999986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15.33</v>
      </c>
      <c r="J26" s="15">
        <f t="shared" si="0"/>
        <v>6.7577694511791933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1.1599999999999999</v>
      </c>
      <c r="J27" s="15">
        <f t="shared" si="0"/>
        <v>0.51135111307031078</v>
      </c>
    </row>
    <row r="28" spans="1:20" x14ac:dyDescent="0.25">
      <c r="A28" s="57" t="s">
        <v>18</v>
      </c>
      <c r="B28" s="58"/>
      <c r="C28" s="71">
        <v>0</v>
      </c>
      <c r="D28" s="72"/>
      <c r="E28" s="71">
        <f t="shared" si="2"/>
        <v>0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345.78</v>
      </c>
      <c r="D31" s="84"/>
      <c r="E31" s="85">
        <f>C31/C14*100</f>
        <v>29.303389830508475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834.22</v>
      </c>
      <c r="D32" s="92"/>
      <c r="E32" s="91">
        <f>C32/C14*100</f>
        <v>70.696610169491521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1.42</v>
      </c>
      <c r="J33" s="15">
        <f t="shared" si="0"/>
        <v>0.62596429358607009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2.83</v>
      </c>
      <c r="J47" s="15">
        <f t="shared" si="0"/>
        <v>1.2475203879215342</v>
      </c>
    </row>
    <row r="48" spans="1:10" x14ac:dyDescent="0.25">
      <c r="H48" s="2" t="s">
        <v>90</v>
      </c>
      <c r="I48" s="15">
        <v>0.37</v>
      </c>
      <c r="J48" s="15">
        <f t="shared" si="0"/>
        <v>0.16310337227242672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6.47</v>
      </c>
      <c r="J50" s="15">
        <f t="shared" si="0"/>
        <v>2.852104915142164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4.04</v>
      </c>
      <c r="J56" s="15">
        <f t="shared" si="0"/>
        <v>1.7809124972448755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226.85</v>
      </c>
      <c r="J67" s="20">
        <f>SUM(J5:J66)</f>
        <v>99.999999999999972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6.53</v>
      </c>
      <c r="O5" s="5">
        <f>N5/$N$17*100</f>
        <v>100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68" t="s">
        <v>111</v>
      </c>
      <c r="B7" s="69"/>
      <c r="C7" s="69"/>
      <c r="D7" s="69"/>
      <c r="E7" s="69"/>
      <c r="F7" s="70"/>
      <c r="H7" s="22" t="s">
        <v>88</v>
      </c>
      <c r="I7" s="15">
        <v>0</v>
      </c>
      <c r="J7" s="15">
        <f t="shared" si="0"/>
        <v>0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7.06</v>
      </c>
      <c r="J8" s="15">
        <f t="shared" si="0"/>
        <v>6.6849730139191346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0.25</v>
      </c>
      <c r="J9" s="15">
        <f t="shared" si="0"/>
        <v>0.23672000757504019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19.350000000000001</v>
      </c>
      <c r="J10" s="15">
        <f t="shared" si="0"/>
        <v>18.322128586308114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37.76</v>
      </c>
      <c r="J11" s="15">
        <f t="shared" si="0"/>
        <v>35.754189944134076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v>0</v>
      </c>
      <c r="J12" s="15">
        <f t="shared" si="0"/>
        <v>0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0</v>
      </c>
      <c r="J13" s="15">
        <f t="shared" si="0"/>
        <v>0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76" t="s">
        <v>4</v>
      </c>
      <c r="B14" s="77"/>
      <c r="C14" s="66">
        <v>300</v>
      </c>
      <c r="D14" s="67"/>
      <c r="E14" s="66">
        <f>E31+E32</f>
        <v>100</v>
      </c>
      <c r="F14" s="67"/>
      <c r="H14" s="22" t="s">
        <v>92</v>
      </c>
      <c r="I14" s="17">
        <v>0.47</v>
      </c>
      <c r="J14" s="15">
        <f t="shared" si="0"/>
        <v>0.44503361424107557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71">
        <v>24.56</v>
      </c>
      <c r="D15" s="72"/>
      <c r="E15" s="71">
        <f>C15/$C$14*100</f>
        <v>8.1866666666666656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71">
        <v>0</v>
      </c>
      <c r="D16" s="72"/>
      <c r="E16" s="71">
        <f t="shared" ref="E16:E30" si="2">C16/$C$14*100</f>
        <v>0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57" t="s">
        <v>7</v>
      </c>
      <c r="B17" s="58"/>
      <c r="C17" s="71">
        <v>0</v>
      </c>
      <c r="D17" s="72"/>
      <c r="E17" s="71">
        <f t="shared" si="2"/>
        <v>0</v>
      </c>
      <c r="F17" s="72"/>
      <c r="H17" s="22" t="s">
        <v>89</v>
      </c>
      <c r="I17" s="15">
        <v>0.66</v>
      </c>
      <c r="J17" s="15">
        <f t="shared" si="0"/>
        <v>0.62494081999810613</v>
      </c>
      <c r="L17" s="60" t="s">
        <v>102</v>
      </c>
      <c r="M17" s="61"/>
      <c r="N17" s="6">
        <f>SUM(N5:N16)</f>
        <v>6.53</v>
      </c>
      <c r="O17" s="6">
        <f>SUM(O5:O16)</f>
        <v>100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0</v>
      </c>
      <c r="J18" s="15">
        <f t="shared" si="0"/>
        <v>0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0.09</v>
      </c>
      <c r="J20" s="15">
        <f t="shared" si="0"/>
        <v>8.521920272701447E-2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14.09</v>
      </c>
      <c r="D23" s="72"/>
      <c r="E23" s="71">
        <f t="shared" si="2"/>
        <v>4.6966666666666663</v>
      </c>
      <c r="F23" s="72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105.61000000000001</v>
      </c>
      <c r="O23" s="25">
        <f>N23/$N$25*100</f>
        <v>94.176921705011594</v>
      </c>
    </row>
    <row r="24" spans="1:20" ht="14.65" customHeight="1" x14ac:dyDescent="0.25">
      <c r="A24" s="57" t="s">
        <v>14</v>
      </c>
      <c r="B24" s="58"/>
      <c r="C24" s="71">
        <v>163.24</v>
      </c>
      <c r="D24" s="72"/>
      <c r="E24" s="71">
        <f t="shared" si="2"/>
        <v>54.413333333333334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6.53</v>
      </c>
      <c r="O24" s="25">
        <f>N24/$N$25*100</f>
        <v>5.8230782949884068</v>
      </c>
    </row>
    <row r="25" spans="1:20" x14ac:dyDescent="0.25">
      <c r="A25" s="57" t="s">
        <v>15</v>
      </c>
      <c r="B25" s="58"/>
      <c r="C25" s="71">
        <v>0</v>
      </c>
      <c r="D25" s="72"/>
      <c r="E25" s="71">
        <f t="shared" si="2"/>
        <v>0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112.14000000000001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5.32</v>
      </c>
      <c r="J27" s="15">
        <f t="shared" si="0"/>
        <v>5.0374017611968558</v>
      </c>
    </row>
    <row r="28" spans="1:20" x14ac:dyDescent="0.25">
      <c r="A28" s="57" t="s">
        <v>18</v>
      </c>
      <c r="B28" s="58"/>
      <c r="C28" s="71">
        <v>0</v>
      </c>
      <c r="D28" s="72"/>
      <c r="E28" s="71">
        <f t="shared" si="2"/>
        <v>0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201.89000000000001</v>
      </c>
      <c r="D31" s="84"/>
      <c r="E31" s="85">
        <f>C31/C14*100</f>
        <v>67.296666666666667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98.109999999999985</v>
      </c>
      <c r="D32" s="92"/>
      <c r="E32" s="91">
        <f>C32/C14*100</f>
        <v>32.703333333333326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1.37</v>
      </c>
      <c r="J33" s="15">
        <f t="shared" si="0"/>
        <v>1.2972256415112204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6.92</v>
      </c>
      <c r="J35" s="15">
        <f t="shared" si="0"/>
        <v>6.5524098096771137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0.35</v>
      </c>
      <c r="J45" s="15">
        <f t="shared" si="0"/>
        <v>0.33140801060505631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21.63</v>
      </c>
      <c r="J48" s="15">
        <f t="shared" si="0"/>
        <v>20.481015055392479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2.76</v>
      </c>
      <c r="J56" s="15">
        <f t="shared" si="0"/>
        <v>2.6133888836284438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1.62</v>
      </c>
      <c r="J58" s="15">
        <f t="shared" si="0"/>
        <v>1.5339456490862606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105.61000000000001</v>
      </c>
      <c r="J67" s="20">
        <f>SUM(J5:J66)</f>
        <v>100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T67"/>
  <sheetViews>
    <sheetView zoomScale="85" zoomScaleNormal="85" workbookViewId="0">
      <selection activeCell="E24" sqref="E24:F24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3.42578125" customWidth="1"/>
    <col min="8" max="8" width="35.28515625" bestFit="1" customWidth="1"/>
    <col min="9" max="9" width="19.7109375" style="14" customWidth="1"/>
    <col min="10" max="10" width="18.28515625" style="14" customWidth="1"/>
    <col min="11" max="11" width="3" customWidth="1"/>
    <col min="12" max="12" width="26.28515625" customWidth="1"/>
    <col min="14" max="15" width="11.57031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16.309999999999999</v>
      </c>
      <c r="J5" s="15">
        <f>I5/$I$67*100</f>
        <v>6.2583937684662914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37.159999999999997</v>
      </c>
      <c r="J6" s="15">
        <f t="shared" ref="J6:J66" si="0">I6/$I$67*100</f>
        <v>14.258854226622155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112</v>
      </c>
      <c r="B7" s="69"/>
      <c r="C7" s="69"/>
      <c r="D7" s="69"/>
      <c r="E7" s="69"/>
      <c r="F7" s="70"/>
      <c r="H7" s="22" t="s">
        <v>88</v>
      </c>
      <c r="I7" s="15">
        <v>37.380000000000003</v>
      </c>
      <c r="J7" s="15">
        <f t="shared" si="0"/>
        <v>14.343271555197425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8.11</v>
      </c>
      <c r="J8" s="15">
        <f t="shared" si="0"/>
        <v>3.111929703388205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28.68</v>
      </c>
      <c r="J9" s="15">
        <f t="shared" si="0"/>
        <v>11.004949925175552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49.79</v>
      </c>
      <c r="J10" s="15">
        <f t="shared" si="0"/>
        <v>19.105176317102185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1.98</v>
      </c>
      <c r="J11" s="15">
        <f t="shared" si="0"/>
        <v>0.75975595717739164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0</v>
      </c>
      <c r="J12" s="15">
        <f t="shared" si="0"/>
        <v>0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32.270000000000003</v>
      </c>
      <c r="J13" s="15">
        <f t="shared" si="0"/>
        <v>12.382487241471935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1420</v>
      </c>
      <c r="D14" s="67"/>
      <c r="E14" s="66">
        <f>E31+E32</f>
        <v>100</v>
      </c>
      <c r="F14" s="67"/>
      <c r="H14" s="22" t="s">
        <v>92</v>
      </c>
      <c r="I14" s="17">
        <v>0.87</v>
      </c>
      <c r="J14" s="15">
        <f t="shared" si="0"/>
        <v>0.33383216300218721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0</v>
      </c>
      <c r="D15" s="72"/>
      <c r="E15" s="71">
        <f>C15/$C$14*100</f>
        <v>0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62.49</v>
      </c>
      <c r="D16" s="72"/>
      <c r="E16" s="71">
        <f t="shared" ref="E16:E30" si="2">C16/$C$14*100</f>
        <v>4.4007042253521131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2.99</v>
      </c>
      <c r="D17" s="72"/>
      <c r="E17" s="71">
        <f t="shared" si="2"/>
        <v>0.21056338028169014</v>
      </c>
      <c r="F17" s="72"/>
      <c r="H17" s="22" t="s">
        <v>89</v>
      </c>
      <c r="I17" s="15">
        <v>1.85</v>
      </c>
      <c r="J17" s="15">
        <f t="shared" si="0"/>
        <v>0.70987299029200734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1.04</v>
      </c>
      <c r="J18" s="15">
        <f t="shared" si="0"/>
        <v>0.39906373508307436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3.62</v>
      </c>
      <c r="J20" s="15">
        <f t="shared" si="0"/>
        <v>1.389048770193009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260.60999999999996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376.51</v>
      </c>
      <c r="D24" s="72"/>
      <c r="E24" s="71">
        <f t="shared" si="2"/>
        <v>26.514788732394369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20.32</v>
      </c>
      <c r="D25" s="72"/>
      <c r="E25" s="71">
        <f t="shared" si="2"/>
        <v>1.4309859154929576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260.60999999999996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18.489999999999998</v>
      </c>
      <c r="J26" s="15">
        <f t="shared" si="0"/>
        <v>7.094892751621197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57" t="s">
        <v>18</v>
      </c>
      <c r="B28" s="58"/>
      <c r="C28" s="71">
        <v>18.690000000000001</v>
      </c>
      <c r="D28" s="72"/>
      <c r="E28" s="71">
        <f t="shared" si="2"/>
        <v>1.3161971830985917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481</v>
      </c>
      <c r="D31" s="84"/>
      <c r="E31" s="85">
        <f>C31/C14*100</f>
        <v>33.87323943661972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939</v>
      </c>
      <c r="D32" s="92"/>
      <c r="E32" s="91">
        <f>C32/C14*100</f>
        <v>66.126760563380287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5.23</v>
      </c>
      <c r="J33" s="15">
        <f t="shared" si="0"/>
        <v>2.0068301293119992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12.45</v>
      </c>
      <c r="J47" s="15">
        <f t="shared" si="0"/>
        <v>4.7772533671002657</v>
      </c>
    </row>
    <row r="48" spans="1:10" x14ac:dyDescent="0.25">
      <c r="H48" s="2" t="s">
        <v>90</v>
      </c>
      <c r="I48" s="15">
        <v>0.54</v>
      </c>
      <c r="J48" s="15">
        <f t="shared" si="0"/>
        <v>0.20720617013928866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3.16</v>
      </c>
      <c r="J58" s="15">
        <f t="shared" si="0"/>
        <v>1.212539810444726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1.68</v>
      </c>
      <c r="J61" s="15">
        <f t="shared" si="0"/>
        <v>0.64464141821112009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260.60999999999996</v>
      </c>
      <c r="J67" s="20">
        <f>SUM(J5:J66)</f>
        <v>100.00000000000003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38.56</v>
      </c>
      <c r="J5" s="15">
        <f>I5/$I$67*100</f>
        <v>14.334039626779671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113</v>
      </c>
      <c r="B7" s="69"/>
      <c r="C7" s="69"/>
      <c r="D7" s="69"/>
      <c r="E7" s="69"/>
      <c r="F7" s="70"/>
      <c r="H7" s="22" t="s">
        <v>88</v>
      </c>
      <c r="I7" s="15">
        <v>15.62</v>
      </c>
      <c r="J7" s="15">
        <f t="shared" si="0"/>
        <v>5.8064755957027607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17.23</v>
      </c>
      <c r="J8" s="15">
        <f t="shared" si="0"/>
        <v>6.4049663581279503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42.81</v>
      </c>
      <c r="J9" s="15">
        <f t="shared" si="0"/>
        <v>15.913906546225046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18.100000000000001</v>
      </c>
      <c r="J10" s="15">
        <f t="shared" si="0"/>
        <v>6.7283744098732372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11.62</v>
      </c>
      <c r="J11" s="15">
        <f t="shared" si="0"/>
        <v>4.3195420244600564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3.8</v>
      </c>
      <c r="J12" s="15">
        <f t="shared" si="0"/>
        <v>1.4125868926805691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39.36</v>
      </c>
      <c r="J13" s="15">
        <f t="shared" si="0"/>
        <v>14.631426341028211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2900</v>
      </c>
      <c r="D14" s="67"/>
      <c r="E14" s="66">
        <f>E31+E32</f>
        <v>100</v>
      </c>
      <c r="F14" s="67"/>
      <c r="H14" s="22" t="s">
        <v>92</v>
      </c>
      <c r="I14" s="17">
        <v>0.4</v>
      </c>
      <c r="J14" s="15">
        <f t="shared" si="0"/>
        <v>0.14869335712427045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65.44</v>
      </c>
      <c r="D15" s="72"/>
      <c r="E15" s="71">
        <f>C15/$C$14*100</f>
        <v>2.2565517241379309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0</v>
      </c>
      <c r="D16" s="72"/>
      <c r="E16" s="71">
        <f t="shared" ref="E16:E30" si="2">C16/$C$14*100</f>
        <v>0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5.71</v>
      </c>
      <c r="D17" s="72"/>
      <c r="E17" s="71">
        <f t="shared" si="2"/>
        <v>0.19689655172413792</v>
      </c>
      <c r="F17" s="72"/>
      <c r="H17" s="22" t="s">
        <v>89</v>
      </c>
      <c r="I17" s="15">
        <v>0.69</v>
      </c>
      <c r="J17" s="15">
        <f t="shared" si="0"/>
        <v>0.25649604103936652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1.52</v>
      </c>
      <c r="J18" s="15">
        <f t="shared" si="0"/>
        <v>0.56503475707222772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1.02</v>
      </c>
      <c r="J20" s="15">
        <f t="shared" si="0"/>
        <v>0.37916806066688963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1.68</v>
      </c>
      <c r="J21" s="15">
        <f t="shared" si="0"/>
        <v>0.62451209992193579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0.02</v>
      </c>
      <c r="J23" s="15">
        <f t="shared" si="0"/>
        <v>7.4346678562135227E-3</v>
      </c>
      <c r="L23" s="60" t="s">
        <v>103</v>
      </c>
      <c r="M23" s="61"/>
      <c r="N23" s="8">
        <f>I67</f>
        <v>269.01000000000005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83.25</v>
      </c>
      <c r="D24" s="72"/>
      <c r="E24" s="71">
        <f t="shared" si="2"/>
        <v>2.8706896551724137</v>
      </c>
      <c r="F24" s="72"/>
      <c r="H24" s="22" t="s">
        <v>51</v>
      </c>
      <c r="I24" s="15">
        <v>0.46</v>
      </c>
      <c r="J24" s="15">
        <f t="shared" si="0"/>
        <v>0.17099736069291102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0</v>
      </c>
      <c r="D25" s="72"/>
      <c r="E25" s="71">
        <f t="shared" si="2"/>
        <v>0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269.01000000000005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49.51</v>
      </c>
      <c r="J26" s="15">
        <f t="shared" si="0"/>
        <v>18.404520278056573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2.31</v>
      </c>
      <c r="J27" s="15">
        <f t="shared" si="0"/>
        <v>0.85870413739266194</v>
      </c>
    </row>
    <row r="28" spans="1:20" x14ac:dyDescent="0.25">
      <c r="A28" s="57" t="s">
        <v>18</v>
      </c>
      <c r="B28" s="58"/>
      <c r="C28" s="71">
        <v>0</v>
      </c>
      <c r="D28" s="72"/>
      <c r="E28" s="71">
        <f t="shared" si="2"/>
        <v>0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154.39999999999998</v>
      </c>
      <c r="D31" s="84"/>
      <c r="E31" s="85">
        <f>C31/C14*100</f>
        <v>5.3241379310344819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2745.6</v>
      </c>
      <c r="D32" s="92"/>
      <c r="E32" s="91">
        <f>C32/C14*100</f>
        <v>94.675862068965515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4.1500000000000004</v>
      </c>
      <c r="J33" s="15">
        <f t="shared" si="0"/>
        <v>1.542693580164306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13.09</v>
      </c>
      <c r="J50" s="15">
        <f t="shared" si="0"/>
        <v>4.865990111891751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0.94</v>
      </c>
      <c r="J56" s="15">
        <f t="shared" si="0"/>
        <v>0.34942938924203554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6.12</v>
      </c>
      <c r="J58" s="15">
        <f t="shared" si="0"/>
        <v>2.2750083640013381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269.01000000000005</v>
      </c>
      <c r="J67" s="20">
        <f>SUM(J5:J66)</f>
        <v>99.999999999999972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T67"/>
  <sheetViews>
    <sheetView zoomScale="85" zoomScaleNormal="85" workbookViewId="0">
      <selection activeCell="N30" sqref="A24:N30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2.4300000000000002</v>
      </c>
      <c r="O5" s="5">
        <f>N5/$N$17*100</f>
        <v>55.227272727272727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68" t="s">
        <v>113</v>
      </c>
      <c r="B7" s="69"/>
      <c r="C7" s="69"/>
      <c r="D7" s="69"/>
      <c r="E7" s="69"/>
      <c r="F7" s="70"/>
      <c r="H7" s="22" t="s">
        <v>88</v>
      </c>
      <c r="I7" s="15">
        <v>32.14</v>
      </c>
      <c r="J7" s="15">
        <f t="shared" si="0"/>
        <v>12.868353619474698</v>
      </c>
      <c r="L7" s="42" t="s">
        <v>27</v>
      </c>
      <c r="M7" s="43"/>
      <c r="N7" s="5">
        <v>1.97</v>
      </c>
      <c r="O7" s="5">
        <f t="shared" si="1"/>
        <v>44.772727272727266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23.51</v>
      </c>
      <c r="J8" s="15">
        <f t="shared" si="0"/>
        <v>9.4130365150544542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15.33</v>
      </c>
      <c r="J9" s="15">
        <f t="shared" si="0"/>
        <v>6.1378923766816156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114.12</v>
      </c>
      <c r="J10" s="15">
        <f t="shared" si="0"/>
        <v>45.691864189622045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24.26</v>
      </c>
      <c r="J11" s="15">
        <f t="shared" si="0"/>
        <v>9.7133247918001313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13"/>
      <c r="D12" s="13"/>
      <c r="H12" s="22" t="s">
        <v>82</v>
      </c>
      <c r="I12" s="15">
        <v>0</v>
      </c>
      <c r="J12" s="15">
        <f t="shared" si="0"/>
        <v>0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3.59</v>
      </c>
      <c r="J13" s="15">
        <f t="shared" si="0"/>
        <v>1.437379884689302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76" t="s">
        <v>4</v>
      </c>
      <c r="B14" s="77"/>
      <c r="C14" s="66">
        <v>1820</v>
      </c>
      <c r="D14" s="67"/>
      <c r="E14" s="66">
        <f>E31+E32</f>
        <v>100.00000000000001</v>
      </c>
      <c r="F14" s="67"/>
      <c r="H14" s="22" t="s">
        <v>92</v>
      </c>
      <c r="I14" s="17">
        <v>0</v>
      </c>
      <c r="J14" s="15">
        <f t="shared" si="0"/>
        <v>0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57" t="s">
        <v>5</v>
      </c>
      <c r="B15" s="58"/>
      <c r="C15" s="71">
        <v>42.63</v>
      </c>
      <c r="D15" s="72"/>
      <c r="E15" s="71">
        <f>C15/$C$14*100</f>
        <v>2.3423076923076924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57" t="s">
        <v>6</v>
      </c>
      <c r="B16" s="58"/>
      <c r="C16" s="71">
        <v>47.05</v>
      </c>
      <c r="D16" s="72"/>
      <c r="E16" s="71">
        <f t="shared" ref="E16:E30" si="2">C16/$C$14*100</f>
        <v>2.5851648351648349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57" t="s">
        <v>7</v>
      </c>
      <c r="B17" s="58"/>
      <c r="C17" s="71">
        <v>23.87</v>
      </c>
      <c r="D17" s="72"/>
      <c r="E17" s="71">
        <f t="shared" si="2"/>
        <v>1.3115384615384615</v>
      </c>
      <c r="F17" s="72"/>
      <c r="H17" s="22" t="s">
        <v>89</v>
      </c>
      <c r="I17" s="15">
        <v>0.91</v>
      </c>
      <c r="J17" s="15">
        <f t="shared" si="0"/>
        <v>0.36434977578475342</v>
      </c>
      <c r="L17" s="60" t="s">
        <v>102</v>
      </c>
      <c r="M17" s="61"/>
      <c r="N17" s="6">
        <f>SUM(N5:N16)</f>
        <v>4.4000000000000004</v>
      </c>
      <c r="O17" s="6">
        <f>SUM(O5:O16)</f>
        <v>100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1.6</v>
      </c>
      <c r="J18" s="15">
        <f t="shared" si="0"/>
        <v>0.64061499039077519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1.2</v>
      </c>
      <c r="J20" s="15">
        <f t="shared" si="0"/>
        <v>0.48046124279308139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16.53</v>
      </c>
      <c r="D21" s="72"/>
      <c r="E21" s="71">
        <f t="shared" si="2"/>
        <v>0.90824175824175835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13.67</v>
      </c>
      <c r="D22" s="72"/>
      <c r="E22" s="71">
        <f t="shared" si="2"/>
        <v>0.75109890109890109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2.14</v>
      </c>
      <c r="D23" s="72"/>
      <c r="E23" s="71">
        <f t="shared" si="2"/>
        <v>0.11758241758241759</v>
      </c>
      <c r="F23" s="72"/>
      <c r="H23" s="22" t="s">
        <v>50</v>
      </c>
      <c r="I23" s="15">
        <v>0.09</v>
      </c>
      <c r="J23" s="15">
        <f t="shared" si="0"/>
        <v>3.6034593209481103E-2</v>
      </c>
      <c r="L23" s="60" t="s">
        <v>103</v>
      </c>
      <c r="M23" s="61"/>
      <c r="N23" s="8">
        <f>I67</f>
        <v>249.75999999999996</v>
      </c>
      <c r="O23" s="25">
        <f>N23/$N$25*100</f>
        <v>98.268807050676727</v>
      </c>
    </row>
    <row r="24" spans="1:20" ht="14.65" customHeight="1" x14ac:dyDescent="0.25">
      <c r="A24" s="57" t="s">
        <v>14</v>
      </c>
      <c r="B24" s="58"/>
      <c r="C24" s="71">
        <v>180.69</v>
      </c>
      <c r="D24" s="72"/>
      <c r="E24" s="71">
        <f t="shared" si="2"/>
        <v>9.9280219780219774</v>
      </c>
      <c r="F24" s="72"/>
      <c r="H24" s="22" t="s">
        <v>51</v>
      </c>
      <c r="I24" s="15">
        <v>0.2</v>
      </c>
      <c r="J24" s="15">
        <f t="shared" si="0"/>
        <v>8.0076873798846898E-2</v>
      </c>
      <c r="L24" s="60" t="s">
        <v>102</v>
      </c>
      <c r="M24" s="61"/>
      <c r="N24" s="8">
        <f>N17</f>
        <v>4.4000000000000004</v>
      </c>
      <c r="O24" s="25">
        <f>N24/$N$25*100</f>
        <v>1.7311929493232614</v>
      </c>
    </row>
    <row r="25" spans="1:20" x14ac:dyDescent="0.25">
      <c r="A25" s="57" t="s">
        <v>15</v>
      </c>
      <c r="B25" s="58"/>
      <c r="C25" s="71">
        <v>0</v>
      </c>
      <c r="D25" s="72"/>
      <c r="E25" s="71">
        <f t="shared" si="2"/>
        <v>0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254.15999999999997</v>
      </c>
      <c r="O25" s="4">
        <f>SUM(O23:O24)</f>
        <v>99.999999999999986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10.83</v>
      </c>
      <c r="J26" s="15">
        <f t="shared" si="0"/>
        <v>4.3361627162075607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0.41</v>
      </c>
      <c r="J27" s="15">
        <f t="shared" si="0"/>
        <v>0.16415759128763616</v>
      </c>
    </row>
    <row r="28" spans="1:20" x14ac:dyDescent="0.25">
      <c r="A28" s="57" t="s">
        <v>18</v>
      </c>
      <c r="B28" s="58"/>
      <c r="C28" s="71">
        <v>2.0099999999999998</v>
      </c>
      <c r="D28" s="72"/>
      <c r="E28" s="71">
        <f t="shared" si="2"/>
        <v>0.11043956043956044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328.59</v>
      </c>
      <c r="D31" s="84"/>
      <c r="E31" s="85">
        <f>C31/C14*100</f>
        <v>18.054395604395605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1491.41</v>
      </c>
      <c r="D32" s="92"/>
      <c r="E32" s="91">
        <f>C32/C14*100</f>
        <v>81.945604395604406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0.67</v>
      </c>
      <c r="J35" s="15">
        <f t="shared" si="0"/>
        <v>0.26825752722613716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6.79</v>
      </c>
      <c r="J48" s="15">
        <f t="shared" si="0"/>
        <v>2.7186098654708526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7.96</v>
      </c>
      <c r="J50" s="15">
        <f t="shared" si="0"/>
        <v>3.1870595771941068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0.26</v>
      </c>
      <c r="J55" s="15">
        <f t="shared" si="0"/>
        <v>0.10409993593850098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5.89</v>
      </c>
      <c r="J57" s="15">
        <f t="shared" si="0"/>
        <v>2.3582639333760409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249.75999999999996</v>
      </c>
      <c r="J67" s="20">
        <f>SUM(J5:J66)</f>
        <v>100.00000000000003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45.32</v>
      </c>
      <c r="J6" s="15">
        <f t="shared" ref="J6:J66" si="0">I6/$I$67*100</f>
        <v>17.903136604250612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114</v>
      </c>
      <c r="B7" s="69"/>
      <c r="C7" s="69"/>
      <c r="D7" s="69"/>
      <c r="E7" s="69"/>
      <c r="F7" s="70"/>
      <c r="H7" s="22" t="s">
        <v>88</v>
      </c>
      <c r="I7" s="15">
        <v>37.44</v>
      </c>
      <c r="J7" s="15">
        <f t="shared" si="0"/>
        <v>14.790234652761317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68.92</v>
      </c>
      <c r="J8" s="15">
        <f t="shared" si="0"/>
        <v>27.226040925969819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10.27</v>
      </c>
      <c r="J9" s="15">
        <f t="shared" si="0"/>
        <v>4.057043533222723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27.26</v>
      </c>
      <c r="J10" s="15">
        <f t="shared" si="0"/>
        <v>10.76874456822312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4.12</v>
      </c>
      <c r="J11" s="15">
        <f t="shared" si="0"/>
        <v>1.6275578731136922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45.18</v>
      </c>
      <c r="J12" s="15">
        <f t="shared" si="0"/>
        <v>17.847831239630246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4.3499999999999996</v>
      </c>
      <c r="J13" s="15">
        <f t="shared" si="0"/>
        <v>1.7184166864185824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5160</v>
      </c>
      <c r="D14" s="67"/>
      <c r="E14" s="66">
        <f>E31+E32</f>
        <v>99.999999999999986</v>
      </c>
      <c r="F14" s="67"/>
      <c r="H14" s="22" t="s">
        <v>92</v>
      </c>
      <c r="I14" s="17">
        <v>0</v>
      </c>
      <c r="J14" s="15">
        <f t="shared" si="0"/>
        <v>0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30.51</v>
      </c>
      <c r="D15" s="72"/>
      <c r="E15" s="71">
        <f>C15/$C$14*100</f>
        <v>0.59127906976744193</v>
      </c>
      <c r="F15" s="72"/>
      <c r="H15" s="2" t="s">
        <v>43</v>
      </c>
      <c r="I15" s="17">
        <v>0.51</v>
      </c>
      <c r="J15" s="15">
        <f t="shared" si="0"/>
        <v>0.20146954254562696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0</v>
      </c>
      <c r="D16" s="72"/>
      <c r="E16" s="71">
        <f t="shared" ref="E16:E30" si="2">C16/$C$14*100</f>
        <v>0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46.28</v>
      </c>
      <c r="D17" s="72"/>
      <c r="E17" s="71">
        <f t="shared" si="2"/>
        <v>0.89689922480620154</v>
      </c>
      <c r="F17" s="72"/>
      <c r="H17" s="22" t="s">
        <v>89</v>
      </c>
      <c r="I17" s="15">
        <v>0.91</v>
      </c>
      <c r="J17" s="15">
        <f t="shared" si="0"/>
        <v>0.35948487003239316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0</v>
      </c>
      <c r="J18" s="15">
        <f t="shared" si="0"/>
        <v>0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0</v>
      </c>
      <c r="J20" s="15">
        <f t="shared" si="0"/>
        <v>0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4.29</v>
      </c>
      <c r="D23" s="72"/>
      <c r="E23" s="71">
        <f t="shared" si="2"/>
        <v>8.3139534883720931E-2</v>
      </c>
      <c r="F23" s="72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253.14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516.34</v>
      </c>
      <c r="D24" s="72"/>
      <c r="E24" s="71">
        <f t="shared" si="2"/>
        <v>10.006589147286823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15.69</v>
      </c>
      <c r="D25" s="72"/>
      <c r="E25" s="71">
        <f t="shared" si="2"/>
        <v>0.30406976744186043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253.14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4.04</v>
      </c>
      <c r="J27" s="15">
        <f t="shared" si="0"/>
        <v>1.5959548076163388</v>
      </c>
    </row>
    <row r="28" spans="1:20" x14ac:dyDescent="0.25">
      <c r="A28" s="57" t="s">
        <v>18</v>
      </c>
      <c r="B28" s="58"/>
      <c r="C28" s="71">
        <v>0</v>
      </c>
      <c r="D28" s="72"/>
      <c r="E28" s="71">
        <f t="shared" si="2"/>
        <v>0</v>
      </c>
      <c r="F28" s="72"/>
      <c r="H28" s="22" t="s">
        <v>84</v>
      </c>
      <c r="I28" s="15">
        <v>3.31</v>
      </c>
      <c r="J28" s="15">
        <f t="shared" si="0"/>
        <v>1.3075768349529904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613.11000000000013</v>
      </c>
      <c r="D31" s="84"/>
      <c r="E31" s="85">
        <f>C31/C14*100</f>
        <v>11.881976744186048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4546.8899999999994</v>
      </c>
      <c r="D32" s="92"/>
      <c r="E32" s="91">
        <f>C32/C14*100</f>
        <v>88.118023255813938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0.88</v>
      </c>
      <c r="J47" s="15">
        <f t="shared" si="0"/>
        <v>0.3476337204708857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0.63</v>
      </c>
      <c r="J56" s="15">
        <f t="shared" si="0"/>
        <v>0.24887414079165682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253.14</v>
      </c>
      <c r="J67" s="20">
        <f>SUM(J5:J66)</f>
        <v>99.999999999999986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39.21</v>
      </c>
      <c r="J5" s="15">
        <f>I5/$I$67*100</f>
        <v>15.233100233100236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38.19</v>
      </c>
      <c r="J6" s="15">
        <f t="shared" ref="J6:J66" si="0">I6/$I$67*100</f>
        <v>14.836829836829837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115</v>
      </c>
      <c r="B7" s="69"/>
      <c r="C7" s="69"/>
      <c r="D7" s="69"/>
      <c r="E7" s="69"/>
      <c r="F7" s="70"/>
      <c r="H7" s="22" t="s">
        <v>88</v>
      </c>
      <c r="I7" s="15">
        <v>59.82</v>
      </c>
      <c r="J7" s="15">
        <f t="shared" si="0"/>
        <v>23.240093240093245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11.4</v>
      </c>
      <c r="J8" s="15">
        <f t="shared" si="0"/>
        <v>4.4289044289044295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19.53</v>
      </c>
      <c r="J9" s="15">
        <f t="shared" si="0"/>
        <v>7.5874125874125884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47.34</v>
      </c>
      <c r="J10" s="15">
        <f t="shared" si="0"/>
        <v>18.391608391608393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8.93</v>
      </c>
      <c r="J11" s="15">
        <f t="shared" si="0"/>
        <v>3.4693084693084693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4.22</v>
      </c>
      <c r="J12" s="15">
        <f t="shared" si="0"/>
        <v>1.6394716394716395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11.6</v>
      </c>
      <c r="J13" s="15">
        <f t="shared" si="0"/>
        <v>4.5066045066045071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2900</v>
      </c>
      <c r="D14" s="67"/>
      <c r="E14" s="66">
        <f>E31+E32</f>
        <v>100</v>
      </c>
      <c r="F14" s="67"/>
      <c r="H14" s="22" t="s">
        <v>92</v>
      </c>
      <c r="I14" s="17">
        <v>0.35</v>
      </c>
      <c r="J14" s="15">
        <f t="shared" si="0"/>
        <v>0.13597513597513597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3.68</v>
      </c>
      <c r="D15" s="72"/>
      <c r="E15" s="71">
        <f>C15/$C$14*100</f>
        <v>0.12689655172413794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3.61</v>
      </c>
      <c r="D16" s="72"/>
      <c r="E16" s="71">
        <f t="shared" ref="E16:E30" si="2">C16/$C$14*100</f>
        <v>0.12448275862068967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2.5099999999999998</v>
      </c>
      <c r="D17" s="72"/>
      <c r="E17" s="71">
        <f t="shared" si="2"/>
        <v>8.6551724137931024E-2</v>
      </c>
      <c r="F17" s="72"/>
      <c r="H17" s="22" t="s">
        <v>89</v>
      </c>
      <c r="I17" s="15">
        <v>0.82</v>
      </c>
      <c r="J17" s="15">
        <f t="shared" si="0"/>
        <v>0.31857031857031859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0</v>
      </c>
      <c r="J18" s="15">
        <f t="shared" si="0"/>
        <v>0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2.98</v>
      </c>
      <c r="J20" s="15">
        <f t="shared" si="0"/>
        <v>1.1577311577311578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0.14000000000000001</v>
      </c>
      <c r="J23" s="15">
        <f t="shared" si="0"/>
        <v>5.4390054390054399E-2</v>
      </c>
      <c r="L23" s="60" t="s">
        <v>103</v>
      </c>
      <c r="M23" s="61"/>
      <c r="N23" s="8">
        <f>I67</f>
        <v>257.39999999999998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24.17</v>
      </c>
      <c r="D24" s="72"/>
      <c r="E24" s="71">
        <f t="shared" si="2"/>
        <v>0.83344827586206893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1.83</v>
      </c>
      <c r="D25" s="72"/>
      <c r="E25" s="71">
        <f t="shared" si="2"/>
        <v>6.3103448275862062E-2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257.39999999999998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6.28</v>
      </c>
      <c r="D26" s="72"/>
      <c r="E26" s="71">
        <f t="shared" si="2"/>
        <v>0.21655172413793103</v>
      </c>
      <c r="F26" s="72"/>
      <c r="H26" s="22" t="s">
        <v>79</v>
      </c>
      <c r="I26" s="15">
        <v>2.84</v>
      </c>
      <c r="J26" s="15">
        <f t="shared" si="0"/>
        <v>1.1033411033411034</v>
      </c>
    </row>
    <row r="27" spans="1:20" x14ac:dyDescent="0.25">
      <c r="A27" s="57" t="s">
        <v>17</v>
      </c>
      <c r="B27" s="58"/>
      <c r="C27" s="71">
        <v>14.79</v>
      </c>
      <c r="D27" s="72"/>
      <c r="E27" s="71">
        <f t="shared" si="2"/>
        <v>0.5099999999999999</v>
      </c>
      <c r="F27" s="72"/>
      <c r="H27" s="22" t="s">
        <v>83</v>
      </c>
      <c r="I27" s="15">
        <v>0.38</v>
      </c>
      <c r="J27" s="15">
        <f t="shared" si="0"/>
        <v>0.14763014763014765</v>
      </c>
    </row>
    <row r="28" spans="1:20" x14ac:dyDescent="0.25">
      <c r="A28" s="57" t="s">
        <v>18</v>
      </c>
      <c r="B28" s="58"/>
      <c r="C28" s="71">
        <v>26.17</v>
      </c>
      <c r="D28" s="72"/>
      <c r="E28" s="71">
        <f t="shared" si="2"/>
        <v>0.90241379310344838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83.039999999999992</v>
      </c>
      <c r="D31" s="84"/>
      <c r="E31" s="85">
        <f>C31/C14*100</f>
        <v>2.8634482758620687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2816.96</v>
      </c>
      <c r="D32" s="92"/>
      <c r="E32" s="91">
        <f>C32/C14*100</f>
        <v>97.136551724137931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0.87</v>
      </c>
      <c r="J33" s="15">
        <f t="shared" si="0"/>
        <v>0.33799533799533804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0.63</v>
      </c>
      <c r="J42" s="15">
        <f t="shared" si="0"/>
        <v>0.24475524475524477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2.79</v>
      </c>
      <c r="J47" s="15">
        <f t="shared" si="0"/>
        <v>1.083916083916084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4.16</v>
      </c>
      <c r="J56" s="15">
        <f t="shared" si="0"/>
        <v>1.6161616161616166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1.2</v>
      </c>
      <c r="J58" s="15">
        <f t="shared" si="0"/>
        <v>0.46620046620046618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257.39999999999998</v>
      </c>
      <c r="J67" s="20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T67"/>
  <sheetViews>
    <sheetView zoomScale="85" zoomScaleNormal="85"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14.16</v>
      </c>
      <c r="J5" s="15">
        <f>I5/$I$67*100</f>
        <v>5.399428026692088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116</v>
      </c>
      <c r="B7" s="69"/>
      <c r="C7" s="69"/>
      <c r="D7" s="69"/>
      <c r="E7" s="69"/>
      <c r="F7" s="70"/>
      <c r="H7" s="22" t="s">
        <v>88</v>
      </c>
      <c r="I7" s="15">
        <v>51.68</v>
      </c>
      <c r="J7" s="15">
        <f t="shared" si="0"/>
        <v>19.706387035271689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31.16</v>
      </c>
      <c r="J8" s="15">
        <f t="shared" si="0"/>
        <v>11.881792183031459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57.6</v>
      </c>
      <c r="J9" s="15">
        <f t="shared" si="0"/>
        <v>21.96377502383222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52.16</v>
      </c>
      <c r="J10" s="15">
        <f t="shared" si="0"/>
        <v>19.889418493803621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0</v>
      </c>
      <c r="J11" s="15">
        <f t="shared" si="0"/>
        <v>0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13.24</v>
      </c>
      <c r="J12" s="15">
        <f t="shared" si="0"/>
        <v>5.0486177311725449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32.159999999999997</v>
      </c>
      <c r="J13" s="15">
        <f t="shared" si="0"/>
        <v>12.263107721639656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2280</v>
      </c>
      <c r="D14" s="67"/>
      <c r="E14" s="66">
        <f>E31+E32</f>
        <v>99.999999999999986</v>
      </c>
      <c r="F14" s="67"/>
      <c r="H14" s="22" t="s">
        <v>92</v>
      </c>
      <c r="I14" s="17">
        <v>0</v>
      </c>
      <c r="J14" s="15">
        <f t="shared" si="0"/>
        <v>0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7.43</v>
      </c>
      <c r="D15" s="72"/>
      <c r="E15" s="71">
        <f>C15/$C$14*100</f>
        <v>0.3258771929824561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1.97</v>
      </c>
      <c r="D16" s="72"/>
      <c r="E16" s="71">
        <f t="shared" ref="E16:E30" si="2">C16/$C$14*100</f>
        <v>8.6403508771929829E-2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39.549999999999997</v>
      </c>
      <c r="D17" s="72"/>
      <c r="E17" s="71">
        <f t="shared" si="2"/>
        <v>1.7346491228070173</v>
      </c>
      <c r="F17" s="72"/>
      <c r="H17" s="22" t="s">
        <v>89</v>
      </c>
      <c r="I17" s="15">
        <v>0.43</v>
      </c>
      <c r="J17" s="15">
        <f t="shared" si="0"/>
        <v>0.16396568160152525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0.92</v>
      </c>
      <c r="J18" s="15">
        <f t="shared" si="0"/>
        <v>0.35081029551954246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2.33</v>
      </c>
      <c r="J20" s="15">
        <f t="shared" si="0"/>
        <v>0.88846520495710202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0.16</v>
      </c>
      <c r="J23" s="15">
        <f t="shared" si="0"/>
        <v>6.1010486177311724E-2</v>
      </c>
      <c r="L23" s="60" t="s">
        <v>103</v>
      </c>
      <c r="M23" s="61"/>
      <c r="N23" s="8">
        <f>I67</f>
        <v>262.25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43.27</v>
      </c>
      <c r="D24" s="72"/>
      <c r="E24" s="71">
        <f t="shared" si="2"/>
        <v>1.8978070175438597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17.809999999999999</v>
      </c>
      <c r="D25" s="72"/>
      <c r="E25" s="71">
        <f t="shared" si="2"/>
        <v>0.78114035087719291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262.25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3.52</v>
      </c>
      <c r="D26" s="72"/>
      <c r="E26" s="71">
        <f t="shared" si="2"/>
        <v>0.15438596491228071</v>
      </c>
      <c r="F26" s="72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57" t="s">
        <v>18</v>
      </c>
      <c r="B28" s="58"/>
      <c r="C28" s="71">
        <v>37.22</v>
      </c>
      <c r="D28" s="72"/>
      <c r="E28" s="71">
        <f t="shared" si="2"/>
        <v>1.6324561403508773</v>
      </c>
      <c r="F28" s="72"/>
      <c r="H28" s="22" t="s">
        <v>84</v>
      </c>
      <c r="I28" s="15">
        <v>0.68</v>
      </c>
      <c r="J28" s="15">
        <f t="shared" si="0"/>
        <v>0.25929456625357489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150.76999999999998</v>
      </c>
      <c r="D31" s="84"/>
      <c r="E31" s="85">
        <f>C31/C14*100</f>
        <v>6.6127192982456133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2129.23</v>
      </c>
      <c r="D32" s="92"/>
      <c r="E32" s="91">
        <f>C32/C14*100</f>
        <v>93.387280701754378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2.78</v>
      </c>
      <c r="J56" s="15">
        <f t="shared" si="0"/>
        <v>1.0600571973307911</v>
      </c>
    </row>
    <row r="57" spans="8:10" x14ac:dyDescent="0.25">
      <c r="H57" s="2" t="s">
        <v>64</v>
      </c>
      <c r="I57" s="15">
        <v>2.79</v>
      </c>
      <c r="J57" s="15">
        <f t="shared" si="0"/>
        <v>1.0638703527168731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262.25</v>
      </c>
      <c r="J67" s="20">
        <f>SUM(J5:J66)</f>
        <v>99.999999999999986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3:T67"/>
  <sheetViews>
    <sheetView workbookViewId="0">
      <selection sqref="A1:XFD1048576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1.29</v>
      </c>
      <c r="J5" s="15">
        <f>I5/$I$67*100</f>
        <v>0.43528141449588348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25.32</v>
      </c>
      <c r="J6" s="15">
        <f t="shared" ref="J6:J66" si="0">I6/$I$67*100</f>
        <v>8.5436631124308278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117</v>
      </c>
      <c r="B7" s="69"/>
      <c r="C7" s="69"/>
      <c r="D7" s="69"/>
      <c r="E7" s="69"/>
      <c r="F7" s="70"/>
      <c r="H7" s="22" t="s">
        <v>88</v>
      </c>
      <c r="I7" s="15">
        <v>0</v>
      </c>
      <c r="J7" s="15">
        <f t="shared" si="0"/>
        <v>0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29.34</v>
      </c>
      <c r="J8" s="15">
        <f t="shared" si="0"/>
        <v>9.9001214738831163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39.47</v>
      </c>
      <c r="J9" s="15">
        <f t="shared" si="0"/>
        <v>13.318261573761642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25.61</v>
      </c>
      <c r="J10" s="15">
        <f t="shared" si="0"/>
        <v>8.641517073829128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19.420000000000002</v>
      </c>
      <c r="J11" s="15">
        <f t="shared" si="0"/>
        <v>6.5528411391550829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54.26</v>
      </c>
      <c r="J12" s="15">
        <f t="shared" si="0"/>
        <v>18.30881360507491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38.119999999999997</v>
      </c>
      <c r="J13" s="15">
        <f t="shared" si="0"/>
        <v>12.862734512079903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2540</v>
      </c>
      <c r="D14" s="67"/>
      <c r="E14" s="66">
        <f>E31+E32</f>
        <v>100</v>
      </c>
      <c r="F14" s="67"/>
      <c r="H14" s="22" t="s">
        <v>92</v>
      </c>
      <c r="I14" s="17">
        <v>0.06</v>
      </c>
      <c r="J14" s="15">
        <f t="shared" si="0"/>
        <v>2.0245647185855045E-2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0</v>
      </c>
      <c r="D15" s="72"/>
      <c r="E15" s="71">
        <f>C15/$C$14*100</f>
        <v>0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26.71</v>
      </c>
      <c r="D16" s="72"/>
      <c r="E16" s="71">
        <f t="shared" ref="E16:E30" si="2">C16/$C$14*100</f>
        <v>1.0515748031496064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63.45</v>
      </c>
      <c r="D17" s="72"/>
      <c r="E17" s="71">
        <f t="shared" si="2"/>
        <v>2.4980314960629921</v>
      </c>
      <c r="F17" s="72"/>
      <c r="H17" s="22" t="s">
        <v>89</v>
      </c>
      <c r="I17" s="15">
        <v>2.25</v>
      </c>
      <c r="J17" s="15">
        <f t="shared" si="0"/>
        <v>0.75921176946956415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3.88</v>
      </c>
      <c r="J18" s="15">
        <f t="shared" si="0"/>
        <v>1.3092185180186262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1.1299999999999999</v>
      </c>
      <c r="J20" s="15">
        <f t="shared" si="0"/>
        <v>0.38129302200026999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4.3600000000000003</v>
      </c>
      <c r="D22" s="72"/>
      <c r="E22" s="71">
        <f t="shared" si="2"/>
        <v>0.17165354330708663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</v>
      </c>
      <c r="J23" s="15">
        <f t="shared" si="0"/>
        <v>0</v>
      </c>
      <c r="L23" s="60" t="s">
        <v>103</v>
      </c>
      <c r="M23" s="61"/>
      <c r="N23" s="8">
        <f>I67</f>
        <v>296.35999999999996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385.43</v>
      </c>
      <c r="D24" s="72"/>
      <c r="E24" s="71">
        <f t="shared" si="2"/>
        <v>15.174409448818899</v>
      </c>
      <c r="F24" s="72"/>
      <c r="H24" s="22" t="s">
        <v>51</v>
      </c>
      <c r="I24" s="15">
        <v>1.7</v>
      </c>
      <c r="J24" s="15">
        <f t="shared" si="0"/>
        <v>0.57362667026589287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9.5</v>
      </c>
      <c r="D25" s="72"/>
      <c r="E25" s="71">
        <f t="shared" si="2"/>
        <v>0.37401574803149606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296.35999999999996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0.56999999999999995</v>
      </c>
      <c r="J27" s="15">
        <f t="shared" si="0"/>
        <v>0.19233364826562291</v>
      </c>
    </row>
    <row r="28" spans="1:20" x14ac:dyDescent="0.25">
      <c r="A28" s="57" t="s">
        <v>18</v>
      </c>
      <c r="B28" s="58"/>
      <c r="C28" s="71">
        <v>25.23</v>
      </c>
      <c r="D28" s="72"/>
      <c r="E28" s="71">
        <f t="shared" si="2"/>
        <v>0.99330708661417322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15.54</v>
      </c>
      <c r="D29" s="72"/>
      <c r="E29" s="71">
        <f t="shared" si="2"/>
        <v>0.6118110236220472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530.21999999999991</v>
      </c>
      <c r="D31" s="84"/>
      <c r="E31" s="85">
        <f>C31/C14*100</f>
        <v>20.874803149606297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2009.7800000000002</v>
      </c>
      <c r="D32" s="92"/>
      <c r="E32" s="91">
        <f>C32/C14*100</f>
        <v>79.125196850393706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1.28</v>
      </c>
      <c r="J47" s="15">
        <f t="shared" si="0"/>
        <v>0.43190713996490759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15.11</v>
      </c>
      <c r="J56" s="15">
        <f t="shared" si="0"/>
        <v>5.0985288163044951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14.44</v>
      </c>
      <c r="J58" s="15">
        <f t="shared" si="0"/>
        <v>4.8724524227291139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23.11</v>
      </c>
      <c r="J61" s="15">
        <f t="shared" si="0"/>
        <v>7.7979484410851674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296.35999999999996</v>
      </c>
      <c r="J67" s="20">
        <f>SUM(J5:J66)</f>
        <v>100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3:T67"/>
  <sheetViews>
    <sheetView workbookViewId="0">
      <selection activeCell="I5" sqref="I5"/>
    </sheetView>
  </sheetViews>
  <sheetFormatPr baseColWidth="10" defaultColWidth="10.85546875" defaultRowHeight="15" x14ac:dyDescent="0.25"/>
  <cols>
    <col min="1" max="1" width="43.85546875" customWidth="1"/>
    <col min="3" max="3" width="9.42578125" customWidth="1"/>
    <col min="4" max="6" width="5.7109375" customWidth="1"/>
    <col min="7" max="7" width="1.85546875" customWidth="1"/>
    <col min="8" max="8" width="35.28515625" bestFit="1" customWidth="1"/>
    <col min="9" max="9" width="19.7109375" style="14" customWidth="1"/>
    <col min="10" max="10" width="18.28515625" style="14" customWidth="1"/>
    <col min="11" max="11" width="1.85546875" customWidth="1"/>
    <col min="12" max="12" width="26.28515625" customWidth="1"/>
  </cols>
  <sheetData>
    <row r="3" spans="1:15" x14ac:dyDescent="0.25">
      <c r="A3" s="44" t="s">
        <v>0</v>
      </c>
      <c r="B3" s="44"/>
      <c r="C3" s="44"/>
      <c r="H3" s="73" t="s">
        <v>23</v>
      </c>
      <c r="I3" s="74"/>
      <c r="J3" s="75"/>
      <c r="L3" s="46" t="s">
        <v>24</v>
      </c>
      <c r="M3" s="47"/>
      <c r="N3" s="47"/>
      <c r="O3" s="47"/>
    </row>
    <row r="4" spans="1:15" ht="26.25" x14ac:dyDescent="0.25">
      <c r="A4" s="11"/>
      <c r="B4" s="11"/>
      <c r="H4" s="21" t="s">
        <v>25</v>
      </c>
      <c r="I4" s="1" t="s">
        <v>3</v>
      </c>
      <c r="J4" s="1" t="s">
        <v>85</v>
      </c>
      <c r="L4" s="48" t="s">
        <v>25</v>
      </c>
      <c r="M4" s="49"/>
      <c r="N4" s="1" t="s">
        <v>3</v>
      </c>
      <c r="O4" s="1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68" t="s">
        <v>118</v>
      </c>
      <c r="B7" s="69"/>
      <c r="C7" s="69"/>
      <c r="D7" s="69"/>
      <c r="E7" s="69"/>
      <c r="F7" s="70"/>
      <c r="H7" s="22" t="s">
        <v>88</v>
      </c>
      <c r="I7" s="15">
        <v>54.74</v>
      </c>
      <c r="J7" s="15">
        <f t="shared" si="0"/>
        <v>21.410411859037044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68" t="s">
        <v>86</v>
      </c>
      <c r="B8" s="69"/>
      <c r="C8" s="69"/>
      <c r="D8" s="69"/>
      <c r="E8" s="69"/>
      <c r="F8" s="70"/>
      <c r="H8" s="22" t="s">
        <v>68</v>
      </c>
      <c r="I8" s="15">
        <v>12.16</v>
      </c>
      <c r="J8" s="15">
        <f t="shared" si="0"/>
        <v>4.7561309500528024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78" t="s">
        <v>87</v>
      </c>
      <c r="B9" s="79"/>
      <c r="C9" s="79"/>
      <c r="D9" s="79"/>
      <c r="E9" s="79"/>
      <c r="F9" s="80"/>
      <c r="H9" s="22" t="s">
        <v>11</v>
      </c>
      <c r="I9" s="15">
        <v>79.180000000000007</v>
      </c>
      <c r="J9" s="15">
        <f t="shared" si="0"/>
        <v>30.969609261939222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49.82</v>
      </c>
      <c r="J10" s="15">
        <f t="shared" si="0"/>
        <v>19.486056244377519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12" t="s">
        <v>1</v>
      </c>
      <c r="B11" s="12"/>
      <c r="C11" s="12"/>
      <c r="D11" s="12"/>
      <c r="H11" s="23" t="s">
        <v>73</v>
      </c>
      <c r="I11" s="16">
        <v>0</v>
      </c>
      <c r="J11" s="15">
        <f t="shared" si="0"/>
        <v>0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13"/>
      <c r="D12" s="13"/>
      <c r="H12" s="22" t="s">
        <v>82</v>
      </c>
      <c r="I12" s="15">
        <v>1.95</v>
      </c>
      <c r="J12" s="15">
        <f t="shared" si="0"/>
        <v>0.76270192044432272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81" t="s">
        <v>2</v>
      </c>
      <c r="B13" s="82"/>
      <c r="C13" s="83" t="s">
        <v>3</v>
      </c>
      <c r="D13" s="84"/>
      <c r="E13" s="85" t="s">
        <v>85</v>
      </c>
      <c r="F13" s="86"/>
      <c r="H13" s="22" t="s">
        <v>91</v>
      </c>
      <c r="I13" s="15">
        <v>15.34</v>
      </c>
      <c r="J13" s="15">
        <f t="shared" si="0"/>
        <v>5.9999217741620061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76" t="s">
        <v>4</v>
      </c>
      <c r="B14" s="77"/>
      <c r="C14" s="66">
        <v>3160</v>
      </c>
      <c r="D14" s="67"/>
      <c r="E14" s="66">
        <f>E31+E32</f>
        <v>100</v>
      </c>
      <c r="F14" s="67"/>
      <c r="H14" s="22" t="s">
        <v>92</v>
      </c>
      <c r="I14" s="17">
        <v>0.22</v>
      </c>
      <c r="J14" s="15">
        <f t="shared" si="0"/>
        <v>8.6048421793718466E-2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57" t="s">
        <v>5</v>
      </c>
      <c r="B15" s="58"/>
      <c r="C15" s="71">
        <v>0</v>
      </c>
      <c r="D15" s="72"/>
      <c r="E15" s="71">
        <f>C15/$C$14*100</f>
        <v>0</v>
      </c>
      <c r="F15" s="72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57" t="s">
        <v>6</v>
      </c>
      <c r="B16" s="58"/>
      <c r="C16" s="71">
        <v>20.53</v>
      </c>
      <c r="D16" s="72"/>
      <c r="E16" s="71">
        <f t="shared" ref="E16:E30" si="2">C16/$C$14*100</f>
        <v>0.64968354430379749</v>
      </c>
      <c r="F16" s="72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57" t="s">
        <v>7</v>
      </c>
      <c r="B17" s="58"/>
      <c r="C17" s="71">
        <v>75.69</v>
      </c>
      <c r="D17" s="72"/>
      <c r="E17" s="71">
        <f t="shared" si="2"/>
        <v>2.3952531645569621</v>
      </c>
      <c r="F17" s="72"/>
      <c r="H17" s="22" t="s">
        <v>89</v>
      </c>
      <c r="I17" s="15">
        <v>0.27</v>
      </c>
      <c r="J17" s="15">
        <f t="shared" si="0"/>
        <v>0.10560488129229087</v>
      </c>
      <c r="L17" s="60" t="s">
        <v>102</v>
      </c>
      <c r="M17" s="61"/>
      <c r="N17" s="6">
        <f>SUM(N5:N16)</f>
        <v>0</v>
      </c>
      <c r="O17" s="6" t="e">
        <f>SUM(O5:O16)</f>
        <v>#DIV/0!</v>
      </c>
    </row>
    <row r="18" spans="1:20" x14ac:dyDescent="0.25">
      <c r="A18" s="57" t="s">
        <v>8</v>
      </c>
      <c r="B18" s="58"/>
      <c r="C18" s="71">
        <v>0</v>
      </c>
      <c r="D18" s="72"/>
      <c r="E18" s="71">
        <f t="shared" si="2"/>
        <v>0</v>
      </c>
      <c r="F18" s="72"/>
      <c r="H18" s="22" t="s">
        <v>93</v>
      </c>
      <c r="I18" s="15">
        <v>0.9</v>
      </c>
      <c r="J18" s="15">
        <f t="shared" si="0"/>
        <v>0.35201627097430288</v>
      </c>
      <c r="L18" s="24"/>
      <c r="M18" s="24"/>
      <c r="N18" s="24"/>
      <c r="O18" s="24"/>
    </row>
    <row r="19" spans="1:20" x14ac:dyDescent="0.25">
      <c r="A19" s="57" t="s">
        <v>9</v>
      </c>
      <c r="B19" s="58"/>
      <c r="C19" s="71">
        <v>0</v>
      </c>
      <c r="D19" s="72"/>
      <c r="E19" s="71">
        <f t="shared" si="2"/>
        <v>0</v>
      </c>
      <c r="F19" s="72"/>
      <c r="H19" s="22" t="s">
        <v>17</v>
      </c>
      <c r="I19" s="15">
        <v>0</v>
      </c>
      <c r="J19" s="15">
        <f t="shared" si="0"/>
        <v>0</v>
      </c>
      <c r="Q19" s="24"/>
      <c r="R19" s="24"/>
      <c r="S19" s="24"/>
      <c r="T19" s="24"/>
    </row>
    <row r="20" spans="1:20" x14ac:dyDescent="0.25">
      <c r="A20" s="57" t="s">
        <v>10</v>
      </c>
      <c r="B20" s="58"/>
      <c r="C20" s="71">
        <v>0</v>
      </c>
      <c r="D20" s="72"/>
      <c r="E20" s="71">
        <f t="shared" si="2"/>
        <v>0</v>
      </c>
      <c r="F20" s="72"/>
      <c r="H20" s="22" t="s">
        <v>94</v>
      </c>
      <c r="I20" s="15">
        <v>0</v>
      </c>
      <c r="J20" s="15">
        <f t="shared" si="0"/>
        <v>0</v>
      </c>
      <c r="Q20" s="24"/>
      <c r="R20" s="24"/>
      <c r="S20" s="24"/>
      <c r="T20" s="24"/>
    </row>
    <row r="21" spans="1:20" x14ac:dyDescent="0.25">
      <c r="A21" s="57" t="s">
        <v>11</v>
      </c>
      <c r="B21" s="58"/>
      <c r="C21" s="71">
        <v>0</v>
      </c>
      <c r="D21" s="72"/>
      <c r="E21" s="71">
        <f t="shared" si="2"/>
        <v>0</v>
      </c>
      <c r="F21" s="72"/>
      <c r="H21" s="2" t="s">
        <v>39</v>
      </c>
      <c r="I21" s="15">
        <v>0</v>
      </c>
      <c r="J21" s="15">
        <f t="shared" si="0"/>
        <v>0</v>
      </c>
      <c r="L21" s="24"/>
      <c r="M21" s="24"/>
      <c r="N21" s="24"/>
      <c r="O21" s="24"/>
    </row>
    <row r="22" spans="1:20" ht="14.65" customHeight="1" x14ac:dyDescent="0.25">
      <c r="A22" s="57" t="s">
        <v>12</v>
      </c>
      <c r="B22" s="58"/>
      <c r="C22" s="71">
        <v>0</v>
      </c>
      <c r="D22" s="72"/>
      <c r="E22" s="71">
        <f t="shared" si="2"/>
        <v>0</v>
      </c>
      <c r="F22" s="72"/>
      <c r="H22" s="22" t="s">
        <v>49</v>
      </c>
      <c r="I22" s="15">
        <v>0</v>
      </c>
      <c r="J22" s="15">
        <f t="shared" si="0"/>
        <v>0</v>
      </c>
      <c r="L22" s="63" t="s">
        <v>104</v>
      </c>
      <c r="M22" s="64"/>
      <c r="N22" s="3" t="s">
        <v>3</v>
      </c>
      <c r="O22" s="3" t="s">
        <v>85</v>
      </c>
    </row>
    <row r="23" spans="1:20" x14ac:dyDescent="0.25">
      <c r="A23" s="57" t="s">
        <v>13</v>
      </c>
      <c r="B23" s="58"/>
      <c r="C23" s="71">
        <v>0</v>
      </c>
      <c r="D23" s="72"/>
      <c r="E23" s="71">
        <f t="shared" si="2"/>
        <v>0</v>
      </c>
      <c r="F23" s="72"/>
      <c r="H23" s="22" t="s">
        <v>50</v>
      </c>
      <c r="I23" s="15">
        <v>0.02</v>
      </c>
      <c r="J23" s="15">
        <f t="shared" si="0"/>
        <v>7.8225837994289529E-3</v>
      </c>
      <c r="L23" s="60" t="s">
        <v>103</v>
      </c>
      <c r="M23" s="61"/>
      <c r="N23" s="8">
        <f>I67</f>
        <v>255.67</v>
      </c>
      <c r="O23" s="25">
        <f>N23/$N$25*100</f>
        <v>100</v>
      </c>
    </row>
    <row r="24" spans="1:20" ht="14.65" customHeight="1" x14ac:dyDescent="0.25">
      <c r="A24" s="57" t="s">
        <v>14</v>
      </c>
      <c r="B24" s="58"/>
      <c r="C24" s="71">
        <v>347.21</v>
      </c>
      <c r="D24" s="72"/>
      <c r="E24" s="71">
        <f t="shared" si="2"/>
        <v>10.987658227848101</v>
      </c>
      <c r="F24" s="72"/>
      <c r="H24" s="22" t="s">
        <v>51</v>
      </c>
      <c r="I24" s="15">
        <v>0</v>
      </c>
      <c r="J24" s="15">
        <f t="shared" si="0"/>
        <v>0</v>
      </c>
      <c r="L24" s="60" t="s">
        <v>102</v>
      </c>
      <c r="M24" s="61"/>
      <c r="N24" s="8">
        <f>N17</f>
        <v>0</v>
      </c>
      <c r="O24" s="25">
        <f>N24/$N$25*100</f>
        <v>0</v>
      </c>
    </row>
    <row r="25" spans="1:20" x14ac:dyDescent="0.25">
      <c r="A25" s="57" t="s">
        <v>15</v>
      </c>
      <c r="B25" s="58"/>
      <c r="C25" s="71">
        <v>0</v>
      </c>
      <c r="D25" s="72"/>
      <c r="E25" s="71">
        <f t="shared" si="2"/>
        <v>0</v>
      </c>
      <c r="F25" s="72"/>
      <c r="H25" s="22" t="s">
        <v>95</v>
      </c>
      <c r="I25" s="15">
        <v>0</v>
      </c>
      <c r="J25" s="15">
        <f t="shared" si="0"/>
        <v>0</v>
      </c>
      <c r="L25" s="63" t="s">
        <v>104</v>
      </c>
      <c r="M25" s="64"/>
      <c r="N25" s="4">
        <f>SUM(N23:N24)</f>
        <v>255.67</v>
      </c>
      <c r="O25" s="4">
        <f>SUM(O23:O24)</f>
        <v>100</v>
      </c>
    </row>
    <row r="26" spans="1:20" x14ac:dyDescent="0.25">
      <c r="A26" s="57" t="s">
        <v>16</v>
      </c>
      <c r="B26" s="58"/>
      <c r="C26" s="71">
        <v>0</v>
      </c>
      <c r="D26" s="72"/>
      <c r="E26" s="71">
        <f t="shared" si="2"/>
        <v>0</v>
      </c>
      <c r="F26" s="72"/>
      <c r="H26" s="22" t="s">
        <v>79</v>
      </c>
      <c r="I26" s="15">
        <v>19.32</v>
      </c>
      <c r="J26" s="15">
        <f t="shared" si="0"/>
        <v>7.556615950248367</v>
      </c>
    </row>
    <row r="27" spans="1:20" x14ac:dyDescent="0.25">
      <c r="A27" s="57" t="s">
        <v>17</v>
      </c>
      <c r="B27" s="58"/>
      <c r="C27" s="71">
        <v>0</v>
      </c>
      <c r="D27" s="72"/>
      <c r="E27" s="71">
        <f t="shared" si="2"/>
        <v>0</v>
      </c>
      <c r="F27" s="72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57" t="s">
        <v>18</v>
      </c>
      <c r="B28" s="58"/>
      <c r="C28" s="71">
        <v>38.81</v>
      </c>
      <c r="D28" s="72"/>
      <c r="E28" s="71">
        <f t="shared" si="2"/>
        <v>1.2281645569620254</v>
      </c>
      <c r="F28" s="72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57" t="s">
        <v>19</v>
      </c>
      <c r="B29" s="58"/>
      <c r="C29" s="71">
        <v>0</v>
      </c>
      <c r="D29" s="72"/>
      <c r="E29" s="71">
        <f t="shared" si="2"/>
        <v>0</v>
      </c>
      <c r="F29" s="72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57" t="s">
        <v>20</v>
      </c>
      <c r="B30" s="58"/>
      <c r="C30" s="71">
        <v>0</v>
      </c>
      <c r="D30" s="72"/>
      <c r="E30" s="71">
        <f t="shared" si="2"/>
        <v>0</v>
      </c>
      <c r="F30" s="72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81" t="s">
        <v>21</v>
      </c>
      <c r="B31" s="82"/>
      <c r="C31" s="83">
        <f>SUM(C15:D30)</f>
        <v>482.23999999999995</v>
      </c>
      <c r="D31" s="84"/>
      <c r="E31" s="85">
        <f>C31/C14*100</f>
        <v>15.260759493670884</v>
      </c>
      <c r="F31" s="86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87" t="s">
        <v>22</v>
      </c>
      <c r="B32" s="88"/>
      <c r="C32" s="91">
        <f>C14-C31</f>
        <v>2677.76</v>
      </c>
      <c r="D32" s="92"/>
      <c r="E32" s="91">
        <f>C32/C14*100</f>
        <v>84.739240506329111</v>
      </c>
      <c r="F32" s="92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89"/>
      <c r="B33" s="90"/>
      <c r="C33" s="93"/>
      <c r="D33" s="94"/>
      <c r="E33" s="93"/>
      <c r="F33" s="94"/>
      <c r="H33" s="22" t="s">
        <v>47</v>
      </c>
      <c r="I33" s="18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7.29</v>
      </c>
      <c r="J48" s="15">
        <f t="shared" si="0"/>
        <v>2.8513317948918528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1.3</v>
      </c>
      <c r="J50" s="15">
        <f t="shared" si="0"/>
        <v>0.50846794696288189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6.79</v>
      </c>
      <c r="J56" s="15">
        <f t="shared" si="0"/>
        <v>2.655767199906129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4.79</v>
      </c>
      <c r="J58" s="15">
        <f t="shared" si="0"/>
        <v>1.8735088199632339</v>
      </c>
    </row>
    <row r="59" spans="8:10" x14ac:dyDescent="0.25">
      <c r="H59" s="2" t="s">
        <v>70</v>
      </c>
      <c r="I59" s="15">
        <v>0.54</v>
      </c>
      <c r="J59" s="15">
        <f t="shared" si="0"/>
        <v>0.21120976258458174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1.04</v>
      </c>
      <c r="J61" s="15">
        <f t="shared" si="0"/>
        <v>0.4067743575703055</v>
      </c>
    </row>
    <row r="62" spans="8:10" x14ac:dyDescent="0.25">
      <c r="H62" s="2" t="s">
        <v>75</v>
      </c>
      <c r="I62" s="19">
        <v>0</v>
      </c>
      <c r="J62" s="15">
        <f t="shared" si="0"/>
        <v>0</v>
      </c>
    </row>
    <row r="63" spans="8:10" x14ac:dyDescent="0.25">
      <c r="H63" s="2" t="s">
        <v>76</v>
      </c>
      <c r="I63" s="19">
        <v>0</v>
      </c>
      <c r="J63" s="15">
        <f t="shared" si="0"/>
        <v>0</v>
      </c>
    </row>
    <row r="64" spans="8:10" x14ac:dyDescent="0.25">
      <c r="H64" s="2" t="s">
        <v>77</v>
      </c>
      <c r="I64" s="19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21" t="s">
        <v>103</v>
      </c>
      <c r="I67" s="20">
        <f>SUM(I5:I66)</f>
        <v>255.67</v>
      </c>
      <c r="J67" s="20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3:T67"/>
  <sheetViews>
    <sheetView workbookViewId="0">
      <selection activeCell="H31" sqref="H31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2.25</v>
      </c>
      <c r="J5" s="15">
        <f>I5/$I$67*100</f>
        <v>0.87986860628812746</v>
      </c>
      <c r="L5" s="42" t="s">
        <v>26</v>
      </c>
      <c r="M5" s="43"/>
      <c r="N5" s="5">
        <v>2.15</v>
      </c>
      <c r="O5" s="5">
        <f>N5/$N$17*100</f>
        <v>100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106" t="s">
        <v>119</v>
      </c>
      <c r="B7" s="107"/>
      <c r="C7" s="107"/>
      <c r="D7" s="107"/>
      <c r="E7" s="107"/>
      <c r="F7" s="108"/>
      <c r="H7" s="22" t="s">
        <v>88</v>
      </c>
      <c r="I7" s="15">
        <v>14.9</v>
      </c>
      <c r="J7" s="15">
        <f t="shared" si="0"/>
        <v>5.8266854371969332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25.31</v>
      </c>
      <c r="J8" s="15">
        <f t="shared" si="0"/>
        <v>9.8975441889566689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21.84</v>
      </c>
      <c r="J9" s="15">
        <f t="shared" si="0"/>
        <v>8.5405912717034234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125.61</v>
      </c>
      <c r="J10" s="15">
        <f t="shared" si="0"/>
        <v>49.120131393711866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8.89</v>
      </c>
      <c r="J11" s="15">
        <f t="shared" si="0"/>
        <v>3.4764586266228683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31"/>
      <c r="D12" s="31"/>
      <c r="H12" s="22" t="s">
        <v>82</v>
      </c>
      <c r="I12" s="15">
        <v>17.170000000000002</v>
      </c>
      <c r="J12" s="15">
        <f t="shared" si="0"/>
        <v>6.7143750977631784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14.58</v>
      </c>
      <c r="J13" s="15">
        <f t="shared" si="0"/>
        <v>5.7015485687470662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102" t="s">
        <v>4</v>
      </c>
      <c r="B14" s="103"/>
      <c r="C14" s="104">
        <v>2860</v>
      </c>
      <c r="D14" s="105"/>
      <c r="E14" s="104">
        <f>E31+E32</f>
        <v>100</v>
      </c>
      <c r="F14" s="105"/>
      <c r="H14" s="22" t="s">
        <v>92</v>
      </c>
      <c r="I14" s="17">
        <v>0.63</v>
      </c>
      <c r="J14" s="15">
        <f t="shared" si="0"/>
        <v>0.24636320976067569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118" t="s">
        <v>5</v>
      </c>
      <c r="B15" s="119"/>
      <c r="C15" s="120">
        <v>38.71</v>
      </c>
      <c r="D15" s="121"/>
      <c r="E15" s="120">
        <f>C15/$C$14*100</f>
        <v>1.3534965034965036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118" t="s">
        <v>6</v>
      </c>
      <c r="B16" s="119"/>
      <c r="C16" s="120">
        <v>62.68</v>
      </c>
      <c r="D16" s="121"/>
      <c r="E16" s="120">
        <f t="shared" ref="E16:E30" si="2">C16/$C$14*100</f>
        <v>2.1916083916083915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118" t="s">
        <v>7</v>
      </c>
      <c r="B17" s="119"/>
      <c r="C17" s="120"/>
      <c r="D17" s="121"/>
      <c r="E17" s="120">
        <f t="shared" si="2"/>
        <v>0</v>
      </c>
      <c r="F17" s="121"/>
      <c r="H17" s="22" t="s">
        <v>89</v>
      </c>
      <c r="I17" s="15">
        <v>2.93</v>
      </c>
      <c r="J17" s="15">
        <f t="shared" si="0"/>
        <v>1.1457844517440949</v>
      </c>
      <c r="L17" s="122" t="s">
        <v>102</v>
      </c>
      <c r="M17" s="123"/>
      <c r="N17" s="32">
        <f>SUM(N5:N16)</f>
        <v>2.15</v>
      </c>
      <c r="O17" s="32">
        <f>SUM(O5:O16)</f>
        <v>100</v>
      </c>
    </row>
    <row r="18" spans="1:20" x14ac:dyDescent="0.25">
      <c r="A18" s="118" t="s">
        <v>8</v>
      </c>
      <c r="B18" s="119"/>
      <c r="C18" s="120"/>
      <c r="D18" s="121"/>
      <c r="E18" s="120">
        <f t="shared" si="2"/>
        <v>0</v>
      </c>
      <c r="F18" s="121"/>
      <c r="H18" s="22" t="s">
        <v>93</v>
      </c>
      <c r="I18" s="15">
        <v>1.07</v>
      </c>
      <c r="J18" s="15">
        <f t="shared" si="0"/>
        <v>0.41842640387924285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/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/>
      <c r="D20" s="121"/>
      <c r="E20" s="120">
        <f t="shared" si="2"/>
        <v>0</v>
      </c>
      <c r="F20" s="121"/>
      <c r="H20" s="22" t="s">
        <v>94</v>
      </c>
      <c r="I20" s="15">
        <v>0.94</v>
      </c>
      <c r="J20" s="15">
        <f t="shared" si="0"/>
        <v>0.36758955107148433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/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/>
      <c r="D22" s="121"/>
      <c r="E22" s="120">
        <f t="shared" si="2"/>
        <v>0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/>
      <c r="D23" s="121"/>
      <c r="E23" s="120">
        <f t="shared" si="2"/>
        <v>0</v>
      </c>
      <c r="F23" s="121"/>
      <c r="H23" s="22" t="s">
        <v>50</v>
      </c>
      <c r="I23" s="15">
        <v>0.13</v>
      </c>
      <c r="J23" s="15">
        <f t="shared" si="0"/>
        <v>5.0836852807758473E-2</v>
      </c>
      <c r="L23" s="124" t="s">
        <v>103</v>
      </c>
      <c r="M23" s="125"/>
      <c r="N23" s="35">
        <f>I67</f>
        <v>255.72000000000006</v>
      </c>
      <c r="O23" s="36">
        <f>N23/$N$25*100</f>
        <v>99.166246558343346</v>
      </c>
    </row>
    <row r="24" spans="1:20" ht="14.65" customHeight="1" x14ac:dyDescent="0.25">
      <c r="A24" s="118" t="s">
        <v>14</v>
      </c>
      <c r="B24" s="119"/>
      <c r="C24" s="120">
        <v>15.16</v>
      </c>
      <c r="D24" s="121"/>
      <c r="E24" s="120">
        <f t="shared" si="2"/>
        <v>0.53006993006993008</v>
      </c>
      <c r="F24" s="121"/>
      <c r="H24" s="22" t="s">
        <v>51</v>
      </c>
      <c r="I24" s="15">
        <v>1.18</v>
      </c>
      <c r="J24" s="15">
        <f t="shared" si="0"/>
        <v>0.46144220240888462</v>
      </c>
      <c r="L24" s="124" t="s">
        <v>102</v>
      </c>
      <c r="M24" s="125"/>
      <c r="N24" s="35">
        <f>N17</f>
        <v>2.15</v>
      </c>
      <c r="O24" s="36">
        <f>N24/$N$25*100</f>
        <v>0.83375344165664855</v>
      </c>
    </row>
    <row r="25" spans="1:20" x14ac:dyDescent="0.25">
      <c r="A25" s="118" t="s">
        <v>15</v>
      </c>
      <c r="B25" s="119"/>
      <c r="C25" s="120">
        <v>5.91</v>
      </c>
      <c r="D25" s="121"/>
      <c r="E25" s="120">
        <f t="shared" si="2"/>
        <v>0.20664335664335667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257.87000000000006</v>
      </c>
      <c r="O25" s="37">
        <f>SUM(O23:O24)</f>
        <v>100</v>
      </c>
    </row>
    <row r="26" spans="1:20" x14ac:dyDescent="0.25">
      <c r="A26" s="118" t="s">
        <v>16</v>
      </c>
      <c r="B26" s="119"/>
      <c r="C26" s="120"/>
      <c r="D26" s="121"/>
      <c r="E26" s="120">
        <f t="shared" si="2"/>
        <v>0</v>
      </c>
      <c r="F26" s="121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118" t="s">
        <v>17</v>
      </c>
      <c r="B27" s="119"/>
      <c r="C27" s="120">
        <v>68.27</v>
      </c>
      <c r="D27" s="121"/>
      <c r="E27" s="120">
        <f t="shared" si="2"/>
        <v>2.3870629370629368</v>
      </c>
      <c r="F27" s="121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118" t="s">
        <v>18</v>
      </c>
      <c r="B28" s="119"/>
      <c r="C28" s="120"/>
      <c r="D28" s="121"/>
      <c r="E28" s="120">
        <f t="shared" si="2"/>
        <v>0</v>
      </c>
      <c r="F28" s="121"/>
      <c r="H28" s="22" t="s">
        <v>84</v>
      </c>
      <c r="I28" s="15">
        <v>0.27</v>
      </c>
      <c r="J28" s="15">
        <f t="shared" si="0"/>
        <v>0.10558423275457531</v>
      </c>
    </row>
    <row r="29" spans="1:20" x14ac:dyDescent="0.25">
      <c r="A29" s="118" t="s">
        <v>19</v>
      </c>
      <c r="B29" s="119"/>
      <c r="C29" s="120"/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53.42</v>
      </c>
      <c r="D30" s="121"/>
      <c r="E30" s="120">
        <f t="shared" si="2"/>
        <v>1.8678321678321679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244.14999999999998</v>
      </c>
      <c r="D31" s="115"/>
      <c r="E31" s="116">
        <f>C31/C14*100</f>
        <v>8.5367132867132867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2615.85</v>
      </c>
      <c r="D32" s="131"/>
      <c r="E32" s="130">
        <f>C32/C14*100</f>
        <v>91.463286713286706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4.3499999999999996</v>
      </c>
      <c r="J48" s="15">
        <f t="shared" si="0"/>
        <v>1.7010793054903797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11.09</v>
      </c>
      <c r="J56" s="15">
        <f t="shared" si="0"/>
        <v>4.3367745972157037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2.58</v>
      </c>
      <c r="J58" s="15">
        <f t="shared" si="0"/>
        <v>1.0089160018770529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255.72000000000006</v>
      </c>
      <c r="J67" s="39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3:T67"/>
  <sheetViews>
    <sheetView topLeftCell="A4" workbookViewId="0">
      <selection activeCell="A12" sqref="A12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106" t="s">
        <v>120</v>
      </c>
      <c r="B7" s="107"/>
      <c r="C7" s="107"/>
      <c r="D7" s="107"/>
      <c r="E7" s="107"/>
      <c r="F7" s="108"/>
      <c r="H7" s="22" t="s">
        <v>88</v>
      </c>
      <c r="I7" s="15">
        <v>54.6</v>
      </c>
      <c r="J7" s="15">
        <f t="shared" si="0"/>
        <v>19.863935678684477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22.5</v>
      </c>
      <c r="J8" s="15">
        <f t="shared" si="0"/>
        <v>8.1856877796776697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46.7</v>
      </c>
      <c r="J9" s="15">
        <f t="shared" si="0"/>
        <v>16.989849747153208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68.349999999999994</v>
      </c>
      <c r="J10" s="15">
        <f t="shared" si="0"/>
        <v>24.86630043293194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10.94</v>
      </c>
      <c r="J11" s="15">
        <f t="shared" si="0"/>
        <v>3.9800633026521641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31"/>
      <c r="D12" s="31"/>
      <c r="H12" s="22" t="s">
        <v>82</v>
      </c>
      <c r="I12" s="15">
        <v>0</v>
      </c>
      <c r="J12" s="15">
        <f t="shared" si="0"/>
        <v>0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39.64</v>
      </c>
      <c r="J13" s="15">
        <f t="shared" si="0"/>
        <v>14.421362826063236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102" t="s">
        <v>4</v>
      </c>
      <c r="B14" s="103"/>
      <c r="C14" s="104">
        <v>4600</v>
      </c>
      <c r="D14" s="105"/>
      <c r="E14" s="104">
        <f>E31+E32</f>
        <v>100</v>
      </c>
      <c r="F14" s="105"/>
      <c r="H14" s="22" t="s">
        <v>92</v>
      </c>
      <c r="I14" s="17">
        <v>1.03</v>
      </c>
      <c r="J14" s="15">
        <f t="shared" si="0"/>
        <v>0.37472259613635556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118" t="s">
        <v>5</v>
      </c>
      <c r="B15" s="119"/>
      <c r="C15" s="120">
        <v>42.35</v>
      </c>
      <c r="D15" s="121"/>
      <c r="E15" s="120">
        <f>C15/$C$14*100</f>
        <v>0.92065217391304344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118" t="s">
        <v>6</v>
      </c>
      <c r="B16" s="119"/>
      <c r="C16" s="120">
        <v>9.16</v>
      </c>
      <c r="D16" s="121"/>
      <c r="E16" s="120">
        <f t="shared" ref="E16:E30" si="2">C16/$C$14*100</f>
        <v>0.19913043478260872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118" t="s">
        <v>7</v>
      </c>
      <c r="B17" s="119"/>
      <c r="C17" s="120">
        <v>0</v>
      </c>
      <c r="D17" s="121"/>
      <c r="E17" s="120">
        <f t="shared" si="2"/>
        <v>0</v>
      </c>
      <c r="F17" s="121"/>
      <c r="H17" s="22" t="s">
        <v>89</v>
      </c>
      <c r="I17" s="15">
        <v>0.09</v>
      </c>
      <c r="J17" s="15">
        <f t="shared" si="0"/>
        <v>3.2742751118710674E-2</v>
      </c>
      <c r="L17" s="122" t="s">
        <v>102</v>
      </c>
      <c r="M17" s="123"/>
      <c r="N17" s="32">
        <f>SUM(N5:N16)</f>
        <v>0</v>
      </c>
      <c r="O17" s="32" t="e">
        <f>SUM(O5:O16)</f>
        <v>#DIV/0!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2.23</v>
      </c>
      <c r="J18" s="15">
        <f t="shared" si="0"/>
        <v>0.81129261105249795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0.79</v>
      </c>
      <c r="J20" s="15">
        <f t="shared" si="0"/>
        <v>0.28740859315312706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4.13</v>
      </c>
      <c r="J21" s="15">
        <f t="shared" si="0"/>
        <v>1.5025284680030564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0</v>
      </c>
      <c r="D22" s="121"/>
      <c r="E22" s="120">
        <f t="shared" si="2"/>
        <v>0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0</v>
      </c>
      <c r="J23" s="15">
        <f t="shared" si="0"/>
        <v>0</v>
      </c>
      <c r="L23" s="124" t="s">
        <v>103</v>
      </c>
      <c r="M23" s="125"/>
      <c r="N23" s="35">
        <f>I67</f>
        <v>274.86999999999989</v>
      </c>
      <c r="O23" s="36">
        <f>N23/$N$25*100</f>
        <v>100</v>
      </c>
    </row>
    <row r="24" spans="1:20" ht="14.65" customHeight="1" x14ac:dyDescent="0.25">
      <c r="A24" s="118" t="s">
        <v>14</v>
      </c>
      <c r="B24" s="119"/>
      <c r="C24" s="120">
        <v>16.309999999999999</v>
      </c>
      <c r="D24" s="121"/>
      <c r="E24" s="120">
        <f t="shared" si="2"/>
        <v>0.35456521739130431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0</v>
      </c>
      <c r="O24" s="36">
        <f>N24/$N$25*100</f>
        <v>0</v>
      </c>
    </row>
    <row r="25" spans="1:20" x14ac:dyDescent="0.25">
      <c r="A25" s="118" t="s">
        <v>15</v>
      </c>
      <c r="B25" s="119"/>
      <c r="C25" s="120">
        <v>17.82</v>
      </c>
      <c r="D25" s="121"/>
      <c r="E25" s="120">
        <f t="shared" si="2"/>
        <v>0.38739130434782609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274.86999999999989</v>
      </c>
      <c r="O25" s="37">
        <f>SUM(O23:O24)</f>
        <v>100</v>
      </c>
    </row>
    <row r="26" spans="1:20" x14ac:dyDescent="0.25">
      <c r="A26" s="118" t="s">
        <v>16</v>
      </c>
      <c r="B26" s="119"/>
      <c r="C26" s="120">
        <v>0</v>
      </c>
      <c r="D26" s="121"/>
      <c r="E26" s="120">
        <f t="shared" si="2"/>
        <v>0</v>
      </c>
      <c r="F26" s="121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0.24</v>
      </c>
      <c r="J27" s="15">
        <f t="shared" si="0"/>
        <v>8.7314002983228459E-2</v>
      </c>
    </row>
    <row r="28" spans="1:20" x14ac:dyDescent="0.25">
      <c r="A28" s="118" t="s">
        <v>18</v>
      </c>
      <c r="B28" s="119"/>
      <c r="C28" s="120">
        <v>0</v>
      </c>
      <c r="D28" s="121"/>
      <c r="E28" s="120">
        <f t="shared" si="2"/>
        <v>0</v>
      </c>
      <c r="F28" s="121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17.940000000000001</v>
      </c>
      <c r="D30" s="121"/>
      <c r="E30" s="120">
        <f t="shared" si="2"/>
        <v>0.39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103.58000000000001</v>
      </c>
      <c r="D31" s="115"/>
      <c r="E31" s="116">
        <f>C31/C14*100</f>
        <v>2.2517391304347831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4496.42</v>
      </c>
      <c r="D32" s="131"/>
      <c r="E32" s="130">
        <f>C32/C14*100</f>
        <v>97.748260869565215</v>
      </c>
      <c r="F32" s="131"/>
      <c r="H32" s="22" t="s">
        <v>96</v>
      </c>
      <c r="I32" s="15">
        <v>1.1399999999999999</v>
      </c>
      <c r="J32" s="15">
        <f t="shared" si="0"/>
        <v>0.41474151417033522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18.64</v>
      </c>
      <c r="J33" s="15">
        <f t="shared" si="0"/>
        <v>6.7813875650307445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0.76</v>
      </c>
      <c r="J47" s="15">
        <f t="shared" si="0"/>
        <v>0.2764943427802235</v>
      </c>
    </row>
    <row r="48" spans="1:10" x14ac:dyDescent="0.25">
      <c r="H48" s="2" t="s">
        <v>90</v>
      </c>
      <c r="I48" s="15">
        <v>0.9</v>
      </c>
      <c r="J48" s="15">
        <f t="shared" si="0"/>
        <v>0.32742751118710678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2.19</v>
      </c>
      <c r="J58" s="15">
        <f t="shared" si="0"/>
        <v>0.79674027722195973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274.86999999999989</v>
      </c>
      <c r="J67" s="39">
        <f>SUM(J5:J66)</f>
        <v>100.00000000000003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3:T67"/>
  <sheetViews>
    <sheetView workbookViewId="0">
      <selection activeCell="L35" sqref="L35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23.51</v>
      </c>
      <c r="J5" s="15">
        <f>I5/$I$67*100</f>
        <v>8.159228152981191</v>
      </c>
      <c r="L5" s="42" t="s">
        <v>26</v>
      </c>
      <c r="M5" s="43"/>
      <c r="N5" s="5">
        <v>3.12</v>
      </c>
      <c r="O5" s="5">
        <f>N5/$N$17*100</f>
        <v>100</v>
      </c>
    </row>
    <row r="6" spans="1:15" x14ac:dyDescent="0.25">
      <c r="H6" s="22" t="s">
        <v>57</v>
      </c>
      <c r="I6" s="15">
        <v>33.840000000000003</v>
      </c>
      <c r="J6" s="15">
        <f t="shared" ref="J6:J66" si="0">I6/$I$67*100</f>
        <v>11.744290969667524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106" t="s">
        <v>121</v>
      </c>
      <c r="B7" s="107"/>
      <c r="C7" s="107"/>
      <c r="D7" s="107"/>
      <c r="E7" s="107"/>
      <c r="F7" s="108"/>
      <c r="H7" s="22" t="s">
        <v>88</v>
      </c>
      <c r="I7" s="15">
        <v>0</v>
      </c>
      <c r="J7" s="15">
        <f t="shared" si="0"/>
        <v>0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42.64</v>
      </c>
      <c r="J8" s="15">
        <f t="shared" si="0"/>
        <v>14.798361907406123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62.49</v>
      </c>
      <c r="J9" s="15">
        <f t="shared" si="0"/>
        <v>21.687374193100577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19.21</v>
      </c>
      <c r="J10" s="15">
        <f t="shared" si="0"/>
        <v>6.6668980356771019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4.88</v>
      </c>
      <c r="J11" s="15">
        <f t="shared" si="0"/>
        <v>1.693621156382314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31"/>
      <c r="D12" s="31"/>
      <c r="H12" s="22" t="s">
        <v>82</v>
      </c>
      <c r="I12" s="15">
        <v>1.39</v>
      </c>
      <c r="J12" s="15">
        <f t="shared" si="0"/>
        <v>0.48240438675643782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7.42</v>
      </c>
      <c r="J13" s="15">
        <f t="shared" si="0"/>
        <v>2.5751370861386826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102" t="s">
        <v>4</v>
      </c>
      <c r="B14" s="103"/>
      <c r="C14" s="104">
        <v>3120</v>
      </c>
      <c r="D14" s="105"/>
      <c r="E14" s="104">
        <f>E31+E32</f>
        <v>100</v>
      </c>
      <c r="F14" s="105"/>
      <c r="H14" s="22" t="s">
        <v>92</v>
      </c>
      <c r="I14" s="17">
        <v>0.38</v>
      </c>
      <c r="J14" s="15">
        <f t="shared" si="0"/>
        <v>0.13188033594780316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118" t="s">
        <v>5</v>
      </c>
      <c r="B15" s="119"/>
      <c r="C15" s="120">
        <v>49.8</v>
      </c>
      <c r="D15" s="121"/>
      <c r="E15" s="120">
        <f>C15/$C$14*100</f>
        <v>1.596153846153846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118" t="s">
        <v>6</v>
      </c>
      <c r="B16" s="119"/>
      <c r="C16" s="120">
        <v>7.42</v>
      </c>
      <c r="D16" s="121"/>
      <c r="E16" s="120">
        <f t="shared" ref="E16:E30" si="2">C16/$C$14*100</f>
        <v>0.23782051282051284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118" t="s">
        <v>7</v>
      </c>
      <c r="B17" s="119"/>
      <c r="C17" s="120">
        <v>0</v>
      </c>
      <c r="D17" s="121"/>
      <c r="E17" s="120">
        <f t="shared" si="2"/>
        <v>0</v>
      </c>
      <c r="F17" s="121"/>
      <c r="H17" s="22" t="s">
        <v>89</v>
      </c>
      <c r="I17" s="15">
        <v>0.8</v>
      </c>
      <c r="J17" s="15">
        <f t="shared" si="0"/>
        <v>0.27764281252169087</v>
      </c>
      <c r="L17" s="122" t="s">
        <v>102</v>
      </c>
      <c r="M17" s="123"/>
      <c r="N17" s="32">
        <f>SUM(N5:N16)</f>
        <v>3.12</v>
      </c>
      <c r="O17" s="32">
        <f>SUM(O5:O16)</f>
        <v>100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0.52</v>
      </c>
      <c r="J18" s="15">
        <f t="shared" si="0"/>
        <v>0.18046782813909906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12.96</v>
      </c>
      <c r="J20" s="15">
        <f t="shared" si="0"/>
        <v>4.497813562851392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11.14</v>
      </c>
      <c r="D22" s="121"/>
      <c r="E22" s="120">
        <f t="shared" si="2"/>
        <v>0.35705128205128206</v>
      </c>
      <c r="F22" s="121"/>
      <c r="H22" s="22" t="s">
        <v>49</v>
      </c>
      <c r="I22" s="15">
        <v>2.62</v>
      </c>
      <c r="J22" s="15">
        <f t="shared" si="0"/>
        <v>0.90928021100853751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0.28000000000000003</v>
      </c>
      <c r="J23" s="15">
        <f t="shared" si="0"/>
        <v>9.7174984382591811E-2</v>
      </c>
      <c r="L23" s="124" t="s">
        <v>103</v>
      </c>
      <c r="M23" s="125"/>
      <c r="N23" s="35">
        <f>I67</f>
        <v>288.14</v>
      </c>
      <c r="O23" s="36">
        <f>N23/$N$25*100</f>
        <v>98.928792144475736</v>
      </c>
    </row>
    <row r="24" spans="1:20" ht="14.65" customHeight="1" x14ac:dyDescent="0.25">
      <c r="A24" s="118" t="s">
        <v>14</v>
      </c>
      <c r="B24" s="119"/>
      <c r="C24" s="120">
        <v>46.72</v>
      </c>
      <c r="D24" s="121"/>
      <c r="E24" s="120">
        <f t="shared" si="2"/>
        <v>1.4974358974358974</v>
      </c>
      <c r="F24" s="121"/>
      <c r="H24" s="22" t="s">
        <v>51</v>
      </c>
      <c r="I24" s="15">
        <v>0.67</v>
      </c>
      <c r="J24" s="15">
        <f t="shared" si="0"/>
        <v>0.23252585548691612</v>
      </c>
      <c r="L24" s="124" t="s">
        <v>102</v>
      </c>
      <c r="M24" s="125"/>
      <c r="N24" s="35">
        <f>N17</f>
        <v>3.12</v>
      </c>
      <c r="O24" s="36">
        <f>N24/$N$25*100</f>
        <v>1.0712078555242739</v>
      </c>
    </row>
    <row r="25" spans="1:20" x14ac:dyDescent="0.25">
      <c r="A25" s="118" t="s">
        <v>15</v>
      </c>
      <c r="B25" s="119"/>
      <c r="C25" s="120">
        <v>10.55</v>
      </c>
      <c r="D25" s="121"/>
      <c r="E25" s="120">
        <f t="shared" si="2"/>
        <v>0.33814102564102566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291.26</v>
      </c>
      <c r="O25" s="37">
        <f>SUM(O23:O24)</f>
        <v>100.00000000000001</v>
      </c>
    </row>
    <row r="26" spans="1:20" x14ac:dyDescent="0.25">
      <c r="A26" s="118" t="s">
        <v>16</v>
      </c>
      <c r="B26" s="119"/>
      <c r="C26" s="120">
        <v>7.49</v>
      </c>
      <c r="D26" s="121"/>
      <c r="E26" s="120">
        <f t="shared" si="2"/>
        <v>0.24006410256410254</v>
      </c>
      <c r="F26" s="121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118" t="s">
        <v>17</v>
      </c>
      <c r="B27" s="119"/>
      <c r="C27" s="120">
        <v>13.51</v>
      </c>
      <c r="D27" s="121"/>
      <c r="E27" s="120">
        <f t="shared" si="2"/>
        <v>0.43301282051282053</v>
      </c>
      <c r="F27" s="121"/>
      <c r="H27" s="22" t="s">
        <v>83</v>
      </c>
      <c r="I27" s="15">
        <v>10.15</v>
      </c>
      <c r="J27" s="15">
        <f t="shared" si="0"/>
        <v>3.522593183868953</v>
      </c>
    </row>
    <row r="28" spans="1:20" x14ac:dyDescent="0.25">
      <c r="A28" s="118" t="s">
        <v>18</v>
      </c>
      <c r="B28" s="119"/>
      <c r="C28" s="120">
        <v>0</v>
      </c>
      <c r="D28" s="121"/>
      <c r="E28" s="120">
        <f t="shared" si="2"/>
        <v>0</v>
      </c>
      <c r="F28" s="121"/>
      <c r="H28" s="22" t="s">
        <v>84</v>
      </c>
      <c r="I28" s="15">
        <v>1.79</v>
      </c>
      <c r="J28" s="15">
        <f t="shared" si="0"/>
        <v>0.62122579301728331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0</v>
      </c>
      <c r="D30" s="121"/>
      <c r="E30" s="120">
        <f t="shared" si="2"/>
        <v>0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146.63</v>
      </c>
      <c r="D31" s="115"/>
      <c r="E31" s="116">
        <f>C31/C14*100</f>
        <v>4.6996794871794867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2973.37</v>
      </c>
      <c r="D32" s="131"/>
      <c r="E32" s="130">
        <f>C32/C14*100</f>
        <v>95.30032051282052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19.41</v>
      </c>
      <c r="J35" s="15">
        <f t="shared" si="0"/>
        <v>6.7363087388075238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8.17</v>
      </c>
      <c r="J42" s="15">
        <f t="shared" si="0"/>
        <v>2.8354272228777679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3.15</v>
      </c>
      <c r="J48" s="15">
        <f t="shared" si="0"/>
        <v>1.0932185743041576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4.9400000000000004</v>
      </c>
      <c r="J56" s="15">
        <f t="shared" si="0"/>
        <v>1.7144443673214411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11.42</v>
      </c>
      <c r="J58" s="15">
        <f t="shared" si="0"/>
        <v>3.9633511487471371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15.5</v>
      </c>
      <c r="J61" s="15">
        <f t="shared" si="0"/>
        <v>5.3793294926077602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288.14</v>
      </c>
      <c r="J67" s="39">
        <f>SUM(J5:J66)</f>
        <v>100.00000000000001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3:T67"/>
  <sheetViews>
    <sheetView workbookViewId="0">
      <selection activeCell="H66" sqref="H66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25.64</v>
      </c>
      <c r="J5" s="15">
        <f>I5/$I$67*100</f>
        <v>8.7718097844680134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56.15</v>
      </c>
      <c r="J6" s="15">
        <f t="shared" ref="J6:J66" si="0">I6/$I$67*100</f>
        <v>19.20971604515908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106" t="s">
        <v>122</v>
      </c>
      <c r="B7" s="107"/>
      <c r="C7" s="107"/>
      <c r="D7" s="107"/>
      <c r="E7" s="107"/>
      <c r="F7" s="108"/>
      <c r="H7" s="22" t="s">
        <v>88</v>
      </c>
      <c r="I7" s="15">
        <v>1.82</v>
      </c>
      <c r="J7" s="15">
        <f t="shared" si="0"/>
        <v>0.62264796442011627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48.76</v>
      </c>
      <c r="J8" s="15">
        <f t="shared" si="0"/>
        <v>16.681491618200479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42.73</v>
      </c>
      <c r="J9" s="15">
        <f t="shared" si="0"/>
        <v>14.618542593226136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36.57</v>
      </c>
      <c r="J10" s="15">
        <f t="shared" si="0"/>
        <v>12.51111871365036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3.87</v>
      </c>
      <c r="J11" s="15">
        <f t="shared" si="0"/>
        <v>1.3239822100581593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31"/>
      <c r="D12" s="31"/>
      <c r="H12" s="22" t="s">
        <v>82</v>
      </c>
      <c r="I12" s="15">
        <v>49.82</v>
      </c>
      <c r="J12" s="15">
        <f t="shared" si="0"/>
        <v>17.044132740335272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0.28999999999999998</v>
      </c>
      <c r="J13" s="15">
        <f t="shared" si="0"/>
        <v>9.9213137187820738E-2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102" t="s">
        <v>4</v>
      </c>
      <c r="B14" s="103"/>
      <c r="C14" s="104">
        <v>3020</v>
      </c>
      <c r="D14" s="105"/>
      <c r="E14" s="104">
        <f>E31+E32</f>
        <v>100</v>
      </c>
      <c r="F14" s="105"/>
      <c r="H14" s="22" t="s">
        <v>92</v>
      </c>
      <c r="I14" s="17">
        <v>0</v>
      </c>
      <c r="J14" s="15">
        <f t="shared" si="0"/>
        <v>0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118" t="s">
        <v>5</v>
      </c>
      <c r="B15" s="119"/>
      <c r="C15" s="120">
        <v>81.34</v>
      </c>
      <c r="D15" s="121"/>
      <c r="E15" s="120">
        <f>C15/$C$14*100</f>
        <v>2.6933774834437085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118" t="s">
        <v>6</v>
      </c>
      <c r="B16" s="119"/>
      <c r="C16" s="120">
        <v>2.34</v>
      </c>
      <c r="D16" s="121"/>
      <c r="E16" s="120">
        <f t="shared" ref="E16:E30" si="2">C16/$C$14*100</f>
        <v>7.7483443708609268E-2</v>
      </c>
      <c r="F16" s="121"/>
      <c r="H16" s="22" t="s">
        <v>55</v>
      </c>
      <c r="I16" s="15">
        <v>1.87</v>
      </c>
      <c r="J16" s="15">
        <f t="shared" si="0"/>
        <v>0.63975367772836134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118" t="s">
        <v>7</v>
      </c>
      <c r="B17" s="119"/>
      <c r="C17" s="120">
        <v>24.51</v>
      </c>
      <c r="D17" s="121"/>
      <c r="E17" s="120">
        <f t="shared" si="2"/>
        <v>0.81158940397350987</v>
      </c>
      <c r="F17" s="121"/>
      <c r="H17" s="22" t="s">
        <v>89</v>
      </c>
      <c r="I17" s="15">
        <v>0.28999999999999998</v>
      </c>
      <c r="J17" s="15">
        <f t="shared" si="0"/>
        <v>9.9213137187820738E-2</v>
      </c>
      <c r="L17" s="122" t="s">
        <v>102</v>
      </c>
      <c r="M17" s="123"/>
      <c r="N17" s="32">
        <f>SUM(N5:N16)</f>
        <v>0</v>
      </c>
      <c r="O17" s="32" t="e">
        <f>SUM(O5:O16)</f>
        <v>#DIV/0!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0</v>
      </c>
      <c r="J18" s="15">
        <f t="shared" si="0"/>
        <v>0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7.0000000000000007E-2</v>
      </c>
      <c r="J19" s="15">
        <f t="shared" si="0"/>
        <v>2.3947998631542934E-2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0</v>
      </c>
      <c r="J20" s="15">
        <f t="shared" si="0"/>
        <v>0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13.41</v>
      </c>
      <c r="D21" s="121"/>
      <c r="E21" s="120">
        <f t="shared" si="2"/>
        <v>0.4440397350993377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0</v>
      </c>
      <c r="D22" s="121"/>
      <c r="E22" s="120">
        <f t="shared" si="2"/>
        <v>0</v>
      </c>
      <c r="F22" s="121"/>
      <c r="H22" s="22" t="s">
        <v>49</v>
      </c>
      <c r="I22" s="15">
        <v>0.06</v>
      </c>
      <c r="J22" s="15">
        <f t="shared" si="0"/>
        <v>2.0526855969893943E-2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0</v>
      </c>
      <c r="J23" s="15">
        <f t="shared" si="0"/>
        <v>0</v>
      </c>
      <c r="L23" s="124" t="s">
        <v>103</v>
      </c>
      <c r="M23" s="125"/>
      <c r="N23" s="35">
        <f>I67</f>
        <v>292.3</v>
      </c>
      <c r="O23" s="36">
        <f>N23/$N$25*100</f>
        <v>100</v>
      </c>
    </row>
    <row r="24" spans="1:20" ht="14.65" customHeight="1" x14ac:dyDescent="0.25">
      <c r="A24" s="118" t="s">
        <v>14</v>
      </c>
      <c r="B24" s="119"/>
      <c r="C24" s="120">
        <v>159.76</v>
      </c>
      <c r="D24" s="121"/>
      <c r="E24" s="120">
        <f t="shared" si="2"/>
        <v>5.290066225165563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0</v>
      </c>
      <c r="O24" s="36">
        <f>N24/$N$25*100</f>
        <v>0</v>
      </c>
    </row>
    <row r="25" spans="1:20" x14ac:dyDescent="0.25">
      <c r="A25" s="118" t="s">
        <v>15</v>
      </c>
      <c r="B25" s="119"/>
      <c r="C25" s="120">
        <v>0</v>
      </c>
      <c r="D25" s="121"/>
      <c r="E25" s="120">
        <f t="shared" si="2"/>
        <v>0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292.3</v>
      </c>
      <c r="O25" s="37">
        <f>SUM(O23:O24)</f>
        <v>100</v>
      </c>
    </row>
    <row r="26" spans="1:20" x14ac:dyDescent="0.25">
      <c r="A26" s="118" t="s">
        <v>16</v>
      </c>
      <c r="B26" s="119"/>
      <c r="C26" s="120">
        <v>0</v>
      </c>
      <c r="D26" s="121"/>
      <c r="E26" s="120">
        <f t="shared" si="2"/>
        <v>0</v>
      </c>
      <c r="F26" s="121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118" t="s">
        <v>18</v>
      </c>
      <c r="B28" s="119"/>
      <c r="C28" s="120">
        <v>0</v>
      </c>
      <c r="D28" s="121"/>
      <c r="E28" s="120">
        <f t="shared" si="2"/>
        <v>0</v>
      </c>
      <c r="F28" s="121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118" t="s">
        <v>19</v>
      </c>
      <c r="B29" s="119"/>
      <c r="C29" s="120">
        <v>17.48</v>
      </c>
      <c r="D29" s="121"/>
      <c r="E29" s="120">
        <f t="shared" si="2"/>
        <v>0.5788079470198676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6.59</v>
      </c>
      <c r="D30" s="121"/>
      <c r="E30" s="120">
        <f t="shared" si="2"/>
        <v>0.21821192052980132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305.43</v>
      </c>
      <c r="D31" s="115"/>
      <c r="E31" s="116">
        <f>C31/C14*100</f>
        <v>10.113576158940397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2714.57</v>
      </c>
      <c r="D32" s="131"/>
      <c r="E32" s="130">
        <f>C32/C14*100</f>
        <v>89.88642384105961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3.85</v>
      </c>
      <c r="J42" s="15">
        <f t="shared" si="0"/>
        <v>1.3171399247348614</v>
      </c>
    </row>
    <row r="43" spans="1:10" x14ac:dyDescent="0.25">
      <c r="H43" s="2" t="s">
        <v>48</v>
      </c>
      <c r="I43" s="15">
        <v>0.12</v>
      </c>
      <c r="J43" s="15">
        <f t="shared" si="0"/>
        <v>4.1053711939787886E-2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3.96</v>
      </c>
      <c r="J58" s="15">
        <f t="shared" si="0"/>
        <v>1.3547724940130002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16.43</v>
      </c>
      <c r="J61" s="15">
        <f t="shared" si="0"/>
        <v>5.6209373930892914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292.3</v>
      </c>
      <c r="J67" s="39">
        <f>SUM(J5:J66)</f>
        <v>100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3:T67"/>
  <sheetViews>
    <sheetView workbookViewId="0">
      <selection sqref="A1:XFD1048576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16.25</v>
      </c>
      <c r="J5" s="15">
        <f>I5/$I$67*100</f>
        <v>6.3843161906258574</v>
      </c>
      <c r="L5" s="42" t="s">
        <v>26</v>
      </c>
      <c r="M5" s="43"/>
      <c r="N5" s="5">
        <v>0</v>
      </c>
      <c r="O5" s="5">
        <f>N5/$N$17*100</f>
        <v>0</v>
      </c>
    </row>
    <row r="6" spans="1:15" x14ac:dyDescent="0.25">
      <c r="H6" s="22" t="s">
        <v>57</v>
      </c>
      <c r="I6" s="15">
        <v>17.37</v>
      </c>
      <c r="J6" s="15">
        <f t="shared" ref="J6:J66" si="0">I6/$I$67*100</f>
        <v>6.8243429065336088</v>
      </c>
      <c r="L6" s="42" t="s">
        <v>100</v>
      </c>
      <c r="M6" s="43"/>
      <c r="N6" s="5">
        <v>0.46</v>
      </c>
      <c r="O6" s="5">
        <f t="shared" ref="O6:O16" si="1">N6/$N$17*100</f>
        <v>100</v>
      </c>
    </row>
    <row r="7" spans="1:15" ht="14.65" customHeight="1" x14ac:dyDescent="0.25">
      <c r="A7" s="106" t="s">
        <v>123</v>
      </c>
      <c r="B7" s="107"/>
      <c r="C7" s="107"/>
      <c r="D7" s="107"/>
      <c r="E7" s="107"/>
      <c r="F7" s="108"/>
      <c r="H7" s="22" t="s">
        <v>88</v>
      </c>
      <c r="I7" s="15">
        <v>0</v>
      </c>
      <c r="J7" s="15">
        <f t="shared" si="0"/>
        <v>0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12.37</v>
      </c>
      <c r="J8" s="15">
        <f t="shared" si="0"/>
        <v>4.8599379248025754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42.25</v>
      </c>
      <c r="J9" s="15">
        <f t="shared" si="0"/>
        <v>16.599222095627226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62.46</v>
      </c>
      <c r="J10" s="15">
        <f t="shared" si="0"/>
        <v>24.539347031784065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0</v>
      </c>
      <c r="J11" s="15">
        <f t="shared" si="0"/>
        <v>0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31"/>
      <c r="D12" s="31"/>
      <c r="H12" s="22" t="s">
        <v>82</v>
      </c>
      <c r="I12" s="15">
        <v>34.72</v>
      </c>
      <c r="J12" s="15">
        <f t="shared" si="0"/>
        <v>13.640828193140292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22.17</v>
      </c>
      <c r="J13" s="15">
        <f t="shared" si="0"/>
        <v>8.7101716889954002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102" t="s">
        <v>4</v>
      </c>
      <c r="B14" s="103"/>
      <c r="C14" s="104">
        <v>1980</v>
      </c>
      <c r="D14" s="105"/>
      <c r="E14" s="104">
        <f>E31+E32</f>
        <v>100</v>
      </c>
      <c r="F14" s="105"/>
      <c r="H14" s="22" t="s">
        <v>92</v>
      </c>
      <c r="I14" s="17">
        <v>0.86</v>
      </c>
      <c r="J14" s="15">
        <f t="shared" si="0"/>
        <v>0.33787765685773768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118" t="s">
        <v>5</v>
      </c>
      <c r="B15" s="119"/>
      <c r="C15" s="120">
        <v>15.83</v>
      </c>
      <c r="D15" s="121"/>
      <c r="E15" s="120">
        <f>C15/$C$14*100</f>
        <v>0.79949494949494959</v>
      </c>
      <c r="F15" s="121"/>
      <c r="H15" s="2" t="s">
        <v>43</v>
      </c>
      <c r="I15" s="17">
        <v>9.76</v>
      </c>
      <c r="J15" s="15">
        <f t="shared" si="0"/>
        <v>3.8345185243389763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118" t="s">
        <v>6</v>
      </c>
      <c r="B16" s="119"/>
      <c r="C16" s="120">
        <v>49.76</v>
      </c>
      <c r="D16" s="121"/>
      <c r="E16" s="120">
        <f t="shared" ref="E16:E30" si="2">C16/$C$14*100</f>
        <v>2.5131313131313129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118" t="s">
        <v>7</v>
      </c>
      <c r="B17" s="119"/>
      <c r="C17" s="120">
        <v>0</v>
      </c>
      <c r="D17" s="121"/>
      <c r="E17" s="120">
        <f t="shared" si="2"/>
        <v>0</v>
      </c>
      <c r="F17" s="121"/>
      <c r="H17" s="22" t="s">
        <v>89</v>
      </c>
      <c r="I17" s="15">
        <v>6.05</v>
      </c>
      <c r="J17" s="15">
        <f t="shared" si="0"/>
        <v>2.37693002789455</v>
      </c>
      <c r="L17" s="122" t="s">
        <v>102</v>
      </c>
      <c r="M17" s="123"/>
      <c r="N17" s="32">
        <f>SUM(N5:N16)</f>
        <v>0.46</v>
      </c>
      <c r="O17" s="32">
        <f>SUM(O5:O16)</f>
        <v>100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1.1200000000000001</v>
      </c>
      <c r="J18" s="15">
        <f t="shared" si="0"/>
        <v>0.44002671590775144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4.97</v>
      </c>
      <c r="J20" s="15">
        <f t="shared" si="0"/>
        <v>1.9526185518406469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0</v>
      </c>
      <c r="D22" s="121"/>
      <c r="E22" s="120">
        <f t="shared" si="2"/>
        <v>0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5.26</v>
      </c>
      <c r="J23" s="15">
        <f t="shared" si="0"/>
        <v>2.0665540407810465</v>
      </c>
      <c r="L23" s="124" t="s">
        <v>103</v>
      </c>
      <c r="M23" s="125"/>
      <c r="N23" s="35">
        <f>I67</f>
        <v>254.53000000000009</v>
      </c>
      <c r="O23" s="36">
        <f>N23/$N$25*100</f>
        <v>99.819600768657594</v>
      </c>
    </row>
    <row r="24" spans="1:20" ht="14.65" customHeight="1" x14ac:dyDescent="0.25">
      <c r="A24" s="118" t="s">
        <v>14</v>
      </c>
      <c r="B24" s="119"/>
      <c r="C24" s="120">
        <v>37.22</v>
      </c>
      <c r="D24" s="121"/>
      <c r="E24" s="120">
        <f t="shared" si="2"/>
        <v>1.8797979797979796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0.46</v>
      </c>
      <c r="O24" s="36">
        <f>N24/$N$25*100</f>
        <v>0.18039923134240554</v>
      </c>
    </row>
    <row r="25" spans="1:20" x14ac:dyDescent="0.25">
      <c r="A25" s="118" t="s">
        <v>15</v>
      </c>
      <c r="B25" s="119"/>
      <c r="C25" s="120">
        <v>7.85</v>
      </c>
      <c r="D25" s="121"/>
      <c r="E25" s="120">
        <f t="shared" si="2"/>
        <v>0.39646464646464641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254.99000000000009</v>
      </c>
      <c r="O25" s="37">
        <f>SUM(O23:O24)</f>
        <v>100</v>
      </c>
    </row>
    <row r="26" spans="1:20" x14ac:dyDescent="0.25">
      <c r="A26" s="118" t="s">
        <v>16</v>
      </c>
      <c r="B26" s="119"/>
      <c r="C26" s="120">
        <v>7.96</v>
      </c>
      <c r="D26" s="121"/>
      <c r="E26" s="120">
        <f t="shared" si="2"/>
        <v>0.402020202020202</v>
      </c>
      <c r="F26" s="121"/>
      <c r="H26" s="22" t="s">
        <v>79</v>
      </c>
      <c r="I26" s="15">
        <v>8.89</v>
      </c>
      <c r="J26" s="15">
        <f t="shared" si="0"/>
        <v>3.4927120575177772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1.02</v>
      </c>
      <c r="J27" s="15">
        <f t="shared" si="0"/>
        <v>0.40073861627313073</v>
      </c>
    </row>
    <row r="28" spans="1:20" x14ac:dyDescent="0.25">
      <c r="A28" s="118" t="s">
        <v>18</v>
      </c>
      <c r="B28" s="119"/>
      <c r="C28" s="120">
        <v>12.37</v>
      </c>
      <c r="D28" s="121"/>
      <c r="E28" s="120">
        <f t="shared" si="2"/>
        <v>0.62474747474747472</v>
      </c>
      <c r="F28" s="121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186.17</v>
      </c>
      <c r="D30" s="121"/>
      <c r="E30" s="120">
        <f t="shared" si="2"/>
        <v>9.402525252525253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317.15999999999997</v>
      </c>
      <c r="D31" s="115"/>
      <c r="E31" s="116">
        <f>C31/C14*100</f>
        <v>16.018181818181816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1662.8400000000001</v>
      </c>
      <c r="D32" s="131"/>
      <c r="E32" s="130">
        <f>C32/C14*100</f>
        <v>83.981818181818184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4.6500000000000004</v>
      </c>
      <c r="J33" s="15">
        <f t="shared" si="0"/>
        <v>1.8268966330098608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2.37</v>
      </c>
      <c r="J43" s="15">
        <f t="shared" si="0"/>
        <v>0.93112796134050968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0.56000000000000005</v>
      </c>
      <c r="J47" s="15">
        <f t="shared" si="0"/>
        <v>0.22001335795387572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1.43</v>
      </c>
      <c r="J56" s="15">
        <f t="shared" si="0"/>
        <v>0.56181982477507542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254.53000000000009</v>
      </c>
      <c r="J67" s="39">
        <f>SUM(J5:J66)</f>
        <v>99.999999999999957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3:T67"/>
  <sheetViews>
    <sheetView workbookViewId="0">
      <selection sqref="A1:XFD1048576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66.239999999999995</v>
      </c>
      <c r="J5" s="15">
        <f>I5/$I$67*100</f>
        <v>23.434514964975588</v>
      </c>
      <c r="L5" s="42" t="s">
        <v>26</v>
      </c>
      <c r="M5" s="43"/>
      <c r="N5" s="5">
        <v>32.72</v>
      </c>
      <c r="O5" s="5">
        <f>N5/$N$17*100</f>
        <v>100</v>
      </c>
    </row>
    <row r="6" spans="1:15" x14ac:dyDescent="0.25">
      <c r="H6" s="22" t="s">
        <v>57</v>
      </c>
      <c r="I6" s="15">
        <v>29.16</v>
      </c>
      <c r="J6" s="15">
        <f t="shared" ref="J6:J66" si="0">I6/$I$67*100</f>
        <v>10.316281044364255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106" t="s">
        <v>124</v>
      </c>
      <c r="B7" s="107"/>
      <c r="C7" s="107"/>
      <c r="D7" s="107"/>
      <c r="E7" s="107"/>
      <c r="F7" s="108"/>
      <c r="H7" s="22" t="s">
        <v>88</v>
      </c>
      <c r="I7" s="15">
        <v>0</v>
      </c>
      <c r="J7" s="15">
        <f t="shared" si="0"/>
        <v>0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28.19</v>
      </c>
      <c r="J8" s="15">
        <f t="shared" si="0"/>
        <v>9.9731125734097521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30.17</v>
      </c>
      <c r="J9" s="15">
        <f t="shared" si="0"/>
        <v>10.673600792471523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41.89</v>
      </c>
      <c r="J10" s="15">
        <f t="shared" si="0"/>
        <v>14.819924998231093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16.38</v>
      </c>
      <c r="J11" s="15">
        <f t="shared" si="0"/>
        <v>5.7949479940564634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31"/>
      <c r="D12" s="31"/>
      <c r="H12" s="22" t="s">
        <v>82</v>
      </c>
      <c r="I12" s="15">
        <v>1.27</v>
      </c>
      <c r="J12" s="15">
        <f t="shared" si="0"/>
        <v>0.44930304960022649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11.9</v>
      </c>
      <c r="J13" s="15">
        <f t="shared" si="0"/>
        <v>4.2100049529470036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102" t="s">
        <v>4</v>
      </c>
      <c r="B14" s="103"/>
      <c r="C14" s="104">
        <v>3200</v>
      </c>
      <c r="D14" s="105"/>
      <c r="E14" s="104">
        <f>E31+E32</f>
        <v>100</v>
      </c>
      <c r="F14" s="105"/>
      <c r="H14" s="22" t="s">
        <v>92</v>
      </c>
      <c r="I14" s="17">
        <v>0.76</v>
      </c>
      <c r="J14" s="15">
        <f t="shared" si="0"/>
        <v>0.26887426590249774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118" t="s">
        <v>5</v>
      </c>
      <c r="B15" s="119"/>
      <c r="C15" s="120">
        <v>10.36</v>
      </c>
      <c r="D15" s="121"/>
      <c r="E15" s="120">
        <f>C15/$C$14*100</f>
        <v>0.32374999999999998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118" t="s">
        <v>6</v>
      </c>
      <c r="B16" s="119"/>
      <c r="C16" s="120">
        <v>89.72</v>
      </c>
      <c r="D16" s="121"/>
      <c r="E16" s="120">
        <f t="shared" ref="E16:E30" si="2">C16/$C$14*100</f>
        <v>2.80375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118" t="s">
        <v>7</v>
      </c>
      <c r="B17" s="119"/>
      <c r="C17" s="120">
        <v>0</v>
      </c>
      <c r="D17" s="121"/>
      <c r="E17" s="120">
        <f t="shared" si="2"/>
        <v>0</v>
      </c>
      <c r="F17" s="121"/>
      <c r="H17" s="22" t="s">
        <v>89</v>
      </c>
      <c r="I17" s="15">
        <v>17.32</v>
      </c>
      <c r="J17" s="15">
        <f t="shared" si="0"/>
        <v>6.1275030071463963</v>
      </c>
      <c r="L17" s="122" t="s">
        <v>102</v>
      </c>
      <c r="M17" s="123"/>
      <c r="N17" s="32">
        <f>SUM(N5:N16)</f>
        <v>32.72</v>
      </c>
      <c r="O17" s="32">
        <f>SUM(O5:O16)</f>
        <v>100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6.08</v>
      </c>
      <c r="J18" s="15">
        <f t="shared" si="0"/>
        <v>2.150994127219982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4.7699999999999996</v>
      </c>
      <c r="J20" s="15">
        <f t="shared" si="0"/>
        <v>1.6875398004669921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0</v>
      </c>
      <c r="D22" s="121"/>
      <c r="E22" s="120">
        <f t="shared" si="2"/>
        <v>0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0</v>
      </c>
      <c r="J23" s="15">
        <f t="shared" si="0"/>
        <v>0</v>
      </c>
      <c r="L23" s="124" t="s">
        <v>103</v>
      </c>
      <c r="M23" s="125"/>
      <c r="N23" s="35">
        <f>I67</f>
        <v>282.65999999999997</v>
      </c>
      <c r="O23" s="36">
        <f>N23/$N$25*100</f>
        <v>89.625214027522347</v>
      </c>
    </row>
    <row r="24" spans="1:20" ht="14.65" customHeight="1" x14ac:dyDescent="0.25">
      <c r="A24" s="118" t="s">
        <v>14</v>
      </c>
      <c r="B24" s="119"/>
      <c r="C24" s="120">
        <v>0</v>
      </c>
      <c r="D24" s="121"/>
      <c r="E24" s="120">
        <f t="shared" si="2"/>
        <v>0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32.72</v>
      </c>
      <c r="O24" s="36">
        <f>N24/$N$25*100</f>
        <v>10.374785972477646</v>
      </c>
    </row>
    <row r="25" spans="1:20" x14ac:dyDescent="0.25">
      <c r="A25" s="118" t="s">
        <v>15</v>
      </c>
      <c r="B25" s="119"/>
      <c r="C25" s="120">
        <v>4.5</v>
      </c>
      <c r="D25" s="121"/>
      <c r="E25" s="120">
        <f t="shared" si="2"/>
        <v>0.140625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315.38</v>
      </c>
      <c r="O25" s="37">
        <f>SUM(O23:O24)</f>
        <v>100</v>
      </c>
    </row>
    <row r="26" spans="1:20" x14ac:dyDescent="0.25">
      <c r="A26" s="118" t="s">
        <v>16</v>
      </c>
      <c r="B26" s="119"/>
      <c r="C26" s="120">
        <v>0</v>
      </c>
      <c r="D26" s="121"/>
      <c r="E26" s="120">
        <f t="shared" si="2"/>
        <v>0</v>
      </c>
      <c r="F26" s="121"/>
      <c r="H26" s="22" t="s">
        <v>79</v>
      </c>
      <c r="I26" s="15">
        <v>23.86</v>
      </c>
      <c r="J26" s="15">
        <f t="shared" si="0"/>
        <v>8.4412368216231517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118" t="s">
        <v>18</v>
      </c>
      <c r="B28" s="119"/>
      <c r="C28" s="120">
        <v>6.17</v>
      </c>
      <c r="D28" s="121"/>
      <c r="E28" s="120">
        <f t="shared" si="2"/>
        <v>0.1928125</v>
      </c>
      <c r="F28" s="121"/>
      <c r="H28" s="22" t="s">
        <v>84</v>
      </c>
      <c r="I28" s="15">
        <v>3.53</v>
      </c>
      <c r="J28" s="15">
        <f t="shared" si="0"/>
        <v>1.248850208731338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0</v>
      </c>
      <c r="D30" s="121"/>
      <c r="E30" s="120">
        <f t="shared" si="2"/>
        <v>0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110.75</v>
      </c>
      <c r="D31" s="115"/>
      <c r="E31" s="116">
        <f>C31/C14*100</f>
        <v>3.4609375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3089.25</v>
      </c>
      <c r="D32" s="131"/>
      <c r="E32" s="130">
        <f>C32/C14*100</f>
        <v>96.5390625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0.45</v>
      </c>
      <c r="J33" s="15">
        <f t="shared" si="0"/>
        <v>0.15920186796858418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0.69</v>
      </c>
      <c r="J48" s="15">
        <f t="shared" si="0"/>
        <v>0.24410953088516238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0</v>
      </c>
      <c r="J56" s="15">
        <f t="shared" si="0"/>
        <v>0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282.65999999999997</v>
      </c>
      <c r="J67" s="39">
        <f>SUM(J5:J66)</f>
        <v>100.00000000000003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3:T67"/>
  <sheetViews>
    <sheetView workbookViewId="0">
      <selection activeCell="A8" sqref="A8:F8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45.42</v>
      </c>
      <c r="J6" s="15">
        <f t="shared" ref="J6:J66" si="0">I6/$I$67*100</f>
        <v>17.946894262683738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106" t="s">
        <v>125</v>
      </c>
      <c r="B7" s="107"/>
      <c r="C7" s="107"/>
      <c r="D7" s="107"/>
      <c r="E7" s="107"/>
      <c r="F7" s="108"/>
      <c r="H7" s="22" t="s">
        <v>88</v>
      </c>
      <c r="I7" s="15">
        <v>15.27</v>
      </c>
      <c r="J7" s="15">
        <f t="shared" si="0"/>
        <v>6.0336652441915595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0</v>
      </c>
      <c r="J8" s="15">
        <f t="shared" si="0"/>
        <v>0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13.38</v>
      </c>
      <c r="J9" s="15">
        <f t="shared" si="0"/>
        <v>5.2868658131816035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11.84</v>
      </c>
      <c r="J10" s="15">
        <f t="shared" si="0"/>
        <v>4.6783625730994158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0</v>
      </c>
      <c r="J11" s="15">
        <f t="shared" si="0"/>
        <v>0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31"/>
      <c r="D12" s="31"/>
      <c r="H12" s="22" t="s">
        <v>82</v>
      </c>
      <c r="I12" s="15">
        <v>1.94</v>
      </c>
      <c r="J12" s="15">
        <f t="shared" si="0"/>
        <v>0.76655602971392445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7.19</v>
      </c>
      <c r="J13" s="15">
        <f t="shared" si="0"/>
        <v>2.8409988936304731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102" t="s">
        <v>4</v>
      </c>
      <c r="B14" s="103"/>
      <c r="C14" s="104">
        <v>3140</v>
      </c>
      <c r="D14" s="105"/>
      <c r="E14" s="104">
        <f>E31+E32</f>
        <v>100</v>
      </c>
      <c r="F14" s="105"/>
      <c r="H14" s="22" t="s">
        <v>92</v>
      </c>
      <c r="I14" s="17">
        <v>0.47</v>
      </c>
      <c r="J14" s="15">
        <f t="shared" si="0"/>
        <v>0.18571202781729096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118" t="s">
        <v>5</v>
      </c>
      <c r="B15" s="119"/>
      <c r="C15" s="120">
        <v>122.76</v>
      </c>
      <c r="D15" s="121"/>
      <c r="E15" s="120">
        <f>C15/$C$14*100</f>
        <v>3.9095541401273888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118" t="s">
        <v>6</v>
      </c>
      <c r="B16" s="119"/>
      <c r="C16" s="120">
        <v>8.1199999999999992</v>
      </c>
      <c r="D16" s="121"/>
      <c r="E16" s="120">
        <f t="shared" ref="E16:E30" si="2">C16/$C$14*100</f>
        <v>0.25859872611464962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118" t="s">
        <v>7</v>
      </c>
      <c r="B17" s="119"/>
      <c r="C17" s="120">
        <v>2.86</v>
      </c>
      <c r="D17" s="121"/>
      <c r="E17" s="120">
        <f t="shared" si="2"/>
        <v>9.1082802547770694E-2</v>
      </c>
      <c r="F17" s="121"/>
      <c r="H17" s="22" t="s">
        <v>89</v>
      </c>
      <c r="I17" s="15">
        <v>0.36</v>
      </c>
      <c r="J17" s="15">
        <f t="shared" si="0"/>
        <v>0.14224751066856331</v>
      </c>
      <c r="L17" s="122" t="s">
        <v>102</v>
      </c>
      <c r="M17" s="123"/>
      <c r="N17" s="32">
        <f>SUM(N5:N16)</f>
        <v>0</v>
      </c>
      <c r="O17" s="32" t="e">
        <f>SUM(O5:O16)</f>
        <v>#DIV/0!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0.6</v>
      </c>
      <c r="J18" s="15">
        <f t="shared" si="0"/>
        <v>0.23707918444760551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0</v>
      </c>
      <c r="J20" s="15">
        <f t="shared" si="0"/>
        <v>0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0</v>
      </c>
      <c r="D22" s="121"/>
      <c r="E22" s="120">
        <f t="shared" si="2"/>
        <v>0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0</v>
      </c>
      <c r="J23" s="15">
        <f t="shared" si="0"/>
        <v>0</v>
      </c>
      <c r="L23" s="124" t="s">
        <v>103</v>
      </c>
      <c r="M23" s="125"/>
      <c r="N23" s="35">
        <f>I67</f>
        <v>253.07999999999998</v>
      </c>
      <c r="O23" s="36">
        <f>N23/$N$25*100</f>
        <v>100</v>
      </c>
    </row>
    <row r="24" spans="1:20" ht="14.65" customHeight="1" x14ac:dyDescent="0.25">
      <c r="A24" s="118" t="s">
        <v>14</v>
      </c>
      <c r="B24" s="119"/>
      <c r="C24" s="120">
        <v>37.4</v>
      </c>
      <c r="D24" s="121"/>
      <c r="E24" s="120">
        <f t="shared" si="2"/>
        <v>1.1910828025477707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0</v>
      </c>
      <c r="O24" s="36">
        <f>N24/$N$25*100</f>
        <v>0</v>
      </c>
    </row>
    <row r="25" spans="1:20" x14ac:dyDescent="0.25">
      <c r="A25" s="118" t="s">
        <v>15</v>
      </c>
      <c r="B25" s="119"/>
      <c r="C25" s="120">
        <v>3.62</v>
      </c>
      <c r="D25" s="121"/>
      <c r="E25" s="120">
        <f t="shared" si="2"/>
        <v>0.11528662420382166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253.07999999999998</v>
      </c>
      <c r="O25" s="37">
        <f>SUM(O23:O24)</f>
        <v>100</v>
      </c>
    </row>
    <row r="26" spans="1:20" x14ac:dyDescent="0.25">
      <c r="A26" s="118" t="s">
        <v>16</v>
      </c>
      <c r="B26" s="119"/>
      <c r="C26" s="120">
        <v>0</v>
      </c>
      <c r="D26" s="121"/>
      <c r="E26" s="120">
        <f t="shared" si="2"/>
        <v>0</v>
      </c>
      <c r="F26" s="121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118" t="s">
        <v>18</v>
      </c>
      <c r="B28" s="119"/>
      <c r="C28" s="120">
        <v>0</v>
      </c>
      <c r="D28" s="121"/>
      <c r="E28" s="120">
        <f t="shared" si="2"/>
        <v>0</v>
      </c>
      <c r="F28" s="121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0</v>
      </c>
      <c r="D30" s="121"/>
      <c r="E30" s="120">
        <f t="shared" si="2"/>
        <v>0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174.76000000000002</v>
      </c>
      <c r="D31" s="115"/>
      <c r="E31" s="116">
        <f>C31/C14*100</f>
        <v>5.565605095541402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2965.24</v>
      </c>
      <c r="D32" s="131"/>
      <c r="E32" s="130">
        <f>C32/C14*100</f>
        <v>94.4343949044586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0.42</v>
      </c>
      <c r="J33" s="15">
        <f t="shared" si="0"/>
        <v>0.16595542911332387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153.91999999999999</v>
      </c>
      <c r="J35" s="15">
        <f t="shared" si="0"/>
        <v>60.818713450292393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2.27</v>
      </c>
      <c r="J56" s="15">
        <f t="shared" si="0"/>
        <v>0.89694958116010759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253.07999999999998</v>
      </c>
      <c r="J67" s="39">
        <f>SUM(J5:J66)</f>
        <v>99.999999999999986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3:T67"/>
  <sheetViews>
    <sheetView workbookViewId="0">
      <selection sqref="A1:XFD1048576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0</v>
      </c>
      <c r="J5" s="15">
        <f>I5/$I$67*100</f>
        <v>0</v>
      </c>
      <c r="L5" s="42" t="s">
        <v>26</v>
      </c>
      <c r="M5" s="43"/>
      <c r="N5" s="5">
        <v>0</v>
      </c>
      <c r="O5" s="5" t="e">
        <f>N5/$N$17*100</f>
        <v>#DIV/0!</v>
      </c>
    </row>
    <row r="6" spans="1:15" x14ac:dyDescent="0.25">
      <c r="H6" s="22" t="s">
        <v>57</v>
      </c>
      <c r="I6" s="15">
        <v>45.42</v>
      </c>
      <c r="J6" s="15">
        <f t="shared" ref="J6:J66" si="0">I6/$I$67*100</f>
        <v>17.946894262683738</v>
      </c>
      <c r="L6" s="42" t="s">
        <v>100</v>
      </c>
      <c r="M6" s="43"/>
      <c r="N6" s="5">
        <v>0</v>
      </c>
      <c r="O6" s="5" t="e">
        <f t="shared" ref="O6:O16" si="1">N6/$N$17*100</f>
        <v>#DIV/0!</v>
      </c>
    </row>
    <row r="7" spans="1:15" ht="14.65" customHeight="1" x14ac:dyDescent="0.25">
      <c r="A7" s="106" t="s">
        <v>126</v>
      </c>
      <c r="B7" s="107"/>
      <c r="C7" s="107"/>
      <c r="D7" s="107"/>
      <c r="E7" s="107"/>
      <c r="F7" s="108"/>
      <c r="H7" s="22" t="s">
        <v>88</v>
      </c>
      <c r="I7" s="15">
        <v>15.27</v>
      </c>
      <c r="J7" s="15">
        <f t="shared" si="0"/>
        <v>6.0336652441915595</v>
      </c>
      <c r="L7" s="42" t="s">
        <v>27</v>
      </c>
      <c r="M7" s="43"/>
      <c r="N7" s="5">
        <v>0</v>
      </c>
      <c r="O7" s="5" t="e">
        <f t="shared" si="1"/>
        <v>#DIV/0!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0</v>
      </c>
      <c r="J8" s="15">
        <f t="shared" si="0"/>
        <v>0</v>
      </c>
      <c r="L8" s="42" t="s">
        <v>28</v>
      </c>
      <c r="M8" s="43"/>
      <c r="N8" s="5">
        <v>0</v>
      </c>
      <c r="O8" s="5" t="e">
        <f t="shared" si="1"/>
        <v>#DIV/0!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13.38</v>
      </c>
      <c r="J9" s="15">
        <f t="shared" si="0"/>
        <v>5.2868658131816035</v>
      </c>
      <c r="L9" s="42" t="s">
        <v>29</v>
      </c>
      <c r="M9" s="43"/>
      <c r="N9" s="5">
        <v>0</v>
      </c>
      <c r="O9" s="5" t="e">
        <f t="shared" si="1"/>
        <v>#DIV/0!</v>
      </c>
    </row>
    <row r="10" spans="1:15" ht="14.65" customHeight="1" x14ac:dyDescent="0.25">
      <c r="H10" s="22" t="s">
        <v>72</v>
      </c>
      <c r="I10" s="15">
        <v>11.84</v>
      </c>
      <c r="J10" s="15">
        <f t="shared" si="0"/>
        <v>4.6783625730994158</v>
      </c>
      <c r="L10" s="42" t="s">
        <v>30</v>
      </c>
      <c r="M10" s="43"/>
      <c r="N10" s="5">
        <v>0</v>
      </c>
      <c r="O10" s="5" t="e">
        <f t="shared" si="1"/>
        <v>#DIV/0!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0</v>
      </c>
      <c r="J11" s="15">
        <f t="shared" si="0"/>
        <v>0</v>
      </c>
      <c r="L11" s="42" t="s">
        <v>31</v>
      </c>
      <c r="M11" s="43"/>
      <c r="N11" s="5">
        <v>0</v>
      </c>
      <c r="O11" s="5" t="e">
        <f t="shared" si="1"/>
        <v>#DIV/0!</v>
      </c>
    </row>
    <row r="12" spans="1:15" x14ac:dyDescent="0.25">
      <c r="C12" s="31"/>
      <c r="D12" s="31"/>
      <c r="H12" s="22" t="s">
        <v>82</v>
      </c>
      <c r="I12" s="15">
        <v>1.94</v>
      </c>
      <c r="J12" s="15">
        <f t="shared" si="0"/>
        <v>0.76655602971392445</v>
      </c>
      <c r="L12" s="9" t="s">
        <v>32</v>
      </c>
      <c r="M12" s="10"/>
      <c r="N12" s="5">
        <v>0</v>
      </c>
      <c r="O12" s="5" t="e">
        <f t="shared" si="1"/>
        <v>#DIV/0!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7.19</v>
      </c>
      <c r="J13" s="15">
        <f t="shared" si="0"/>
        <v>2.8409988936304731</v>
      </c>
      <c r="L13" s="9" t="s">
        <v>33</v>
      </c>
      <c r="M13" s="10"/>
      <c r="N13" s="5">
        <v>0</v>
      </c>
      <c r="O13" s="5" t="e">
        <f t="shared" si="1"/>
        <v>#DIV/0!</v>
      </c>
    </row>
    <row r="14" spans="1:15" ht="14.65" customHeight="1" x14ac:dyDescent="0.25">
      <c r="A14" s="102" t="s">
        <v>4</v>
      </c>
      <c r="B14" s="103"/>
      <c r="C14" s="104">
        <v>3140</v>
      </c>
      <c r="D14" s="105"/>
      <c r="E14" s="104">
        <f>E31+E32</f>
        <v>100</v>
      </c>
      <c r="F14" s="105"/>
      <c r="H14" s="22" t="s">
        <v>92</v>
      </c>
      <c r="I14" s="17">
        <v>0.47</v>
      </c>
      <c r="J14" s="15">
        <f t="shared" si="0"/>
        <v>0.18571202781729096</v>
      </c>
      <c r="L14" s="9" t="s">
        <v>34</v>
      </c>
      <c r="M14" s="10"/>
      <c r="N14" s="5">
        <v>0</v>
      </c>
      <c r="O14" s="5" t="e">
        <f t="shared" si="1"/>
        <v>#DIV/0!</v>
      </c>
    </row>
    <row r="15" spans="1:15" ht="14.65" customHeight="1" x14ac:dyDescent="0.25">
      <c r="A15" s="118" t="s">
        <v>5</v>
      </c>
      <c r="B15" s="119"/>
      <c r="C15" s="120">
        <v>122.76</v>
      </c>
      <c r="D15" s="121"/>
      <c r="E15" s="120">
        <f>C15/$C$14*100</f>
        <v>3.9095541401273888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 t="e">
        <f t="shared" si="1"/>
        <v>#DIV/0!</v>
      </c>
    </row>
    <row r="16" spans="1:15" x14ac:dyDescent="0.25">
      <c r="A16" s="118" t="s">
        <v>6</v>
      </c>
      <c r="B16" s="119"/>
      <c r="C16" s="120">
        <v>8.1199999999999992</v>
      </c>
      <c r="D16" s="121"/>
      <c r="E16" s="120">
        <f t="shared" ref="E16:E30" si="2">C16/$C$14*100</f>
        <v>0.25859872611464962</v>
      </c>
      <c r="F16" s="121"/>
      <c r="H16" s="22" t="s">
        <v>55</v>
      </c>
      <c r="I16" s="15">
        <v>0</v>
      </c>
      <c r="J16" s="15">
        <f t="shared" si="0"/>
        <v>0</v>
      </c>
      <c r="L16" s="9" t="s">
        <v>36</v>
      </c>
      <c r="M16" s="10"/>
      <c r="N16" s="5">
        <v>0</v>
      </c>
      <c r="O16" s="5" t="e">
        <f t="shared" si="1"/>
        <v>#DIV/0!</v>
      </c>
    </row>
    <row r="17" spans="1:20" ht="14.65" customHeight="1" x14ac:dyDescent="0.25">
      <c r="A17" s="118" t="s">
        <v>7</v>
      </c>
      <c r="B17" s="119"/>
      <c r="C17" s="120">
        <v>2.86</v>
      </c>
      <c r="D17" s="121"/>
      <c r="E17" s="120">
        <f t="shared" si="2"/>
        <v>9.1082802547770694E-2</v>
      </c>
      <c r="F17" s="121"/>
      <c r="H17" s="22" t="s">
        <v>89</v>
      </c>
      <c r="I17" s="15">
        <v>0.36</v>
      </c>
      <c r="J17" s="15">
        <f t="shared" si="0"/>
        <v>0.14224751066856331</v>
      </c>
      <c r="L17" s="122" t="s">
        <v>102</v>
      </c>
      <c r="M17" s="123"/>
      <c r="N17" s="32">
        <f>SUM(N5:N16)</f>
        <v>0</v>
      </c>
      <c r="O17" s="32" t="e">
        <f>SUM(O5:O16)</f>
        <v>#DIV/0!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0.6</v>
      </c>
      <c r="J18" s="15">
        <f t="shared" si="0"/>
        <v>0.23707918444760551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0</v>
      </c>
      <c r="J19" s="15">
        <f t="shared" si="0"/>
        <v>0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0</v>
      </c>
      <c r="J20" s="15">
        <f t="shared" si="0"/>
        <v>0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0</v>
      </c>
      <c r="D22" s="121"/>
      <c r="E22" s="120">
        <f t="shared" si="2"/>
        <v>0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0</v>
      </c>
      <c r="J23" s="15">
        <f t="shared" si="0"/>
        <v>0</v>
      </c>
      <c r="L23" s="124" t="s">
        <v>103</v>
      </c>
      <c r="M23" s="125"/>
      <c r="N23" s="35">
        <f>I67</f>
        <v>253.07999999999998</v>
      </c>
      <c r="O23" s="36">
        <f>N23/$N$25*100</f>
        <v>100</v>
      </c>
    </row>
    <row r="24" spans="1:20" ht="14.65" customHeight="1" x14ac:dyDescent="0.25">
      <c r="A24" s="118" t="s">
        <v>14</v>
      </c>
      <c r="B24" s="119"/>
      <c r="C24" s="120">
        <v>37.4</v>
      </c>
      <c r="D24" s="121"/>
      <c r="E24" s="120">
        <f t="shared" si="2"/>
        <v>1.1910828025477707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0</v>
      </c>
      <c r="O24" s="36">
        <f>N24/$N$25*100</f>
        <v>0</v>
      </c>
    </row>
    <row r="25" spans="1:20" x14ac:dyDescent="0.25">
      <c r="A25" s="118" t="s">
        <v>15</v>
      </c>
      <c r="B25" s="119"/>
      <c r="C25" s="120">
        <v>3.62</v>
      </c>
      <c r="D25" s="121"/>
      <c r="E25" s="120">
        <f t="shared" si="2"/>
        <v>0.11528662420382166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253.07999999999998</v>
      </c>
      <c r="O25" s="37">
        <f>SUM(O23:O24)</f>
        <v>100</v>
      </c>
    </row>
    <row r="26" spans="1:20" x14ac:dyDescent="0.25">
      <c r="A26" s="118" t="s">
        <v>16</v>
      </c>
      <c r="B26" s="119"/>
      <c r="C26" s="120">
        <v>0</v>
      </c>
      <c r="D26" s="121"/>
      <c r="E26" s="120">
        <f t="shared" si="2"/>
        <v>0</v>
      </c>
      <c r="F26" s="121"/>
      <c r="H26" s="22" t="s">
        <v>79</v>
      </c>
      <c r="I26" s="15">
        <v>0</v>
      </c>
      <c r="J26" s="15">
        <f t="shared" si="0"/>
        <v>0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118" t="s">
        <v>18</v>
      </c>
      <c r="B28" s="119"/>
      <c r="C28" s="120">
        <v>0</v>
      </c>
      <c r="D28" s="121"/>
      <c r="E28" s="120">
        <f t="shared" si="2"/>
        <v>0</v>
      </c>
      <c r="F28" s="121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0</v>
      </c>
      <c r="D30" s="121"/>
      <c r="E30" s="120">
        <f t="shared" si="2"/>
        <v>0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174.76000000000002</v>
      </c>
      <c r="D31" s="115"/>
      <c r="E31" s="116">
        <f>C31/C14*100</f>
        <v>5.565605095541402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2965.24</v>
      </c>
      <c r="D32" s="131"/>
      <c r="E32" s="130">
        <f>C32/C14*100</f>
        <v>94.4343949044586</v>
      </c>
      <c r="F32" s="131"/>
      <c r="H32" s="22" t="s">
        <v>96</v>
      </c>
      <c r="I32" s="15">
        <v>0</v>
      </c>
      <c r="J32" s="15">
        <f t="shared" si="0"/>
        <v>0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0.42</v>
      </c>
      <c r="J33" s="15">
        <f t="shared" si="0"/>
        <v>0.16595542911332387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153.91999999999999</v>
      </c>
      <c r="J35" s="15">
        <f t="shared" si="0"/>
        <v>60.818713450292393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2.27</v>
      </c>
      <c r="J56" s="15">
        <f t="shared" si="0"/>
        <v>0.89694958116010759</v>
      </c>
    </row>
    <row r="57" spans="8:10" x14ac:dyDescent="0.25">
      <c r="H57" s="2" t="s">
        <v>64</v>
      </c>
      <c r="I57" s="15">
        <v>0</v>
      </c>
      <c r="J57" s="15">
        <f t="shared" si="0"/>
        <v>0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</v>
      </c>
      <c r="J59" s="15">
        <f t="shared" si="0"/>
        <v>0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253.07999999999998</v>
      </c>
      <c r="J67" s="39">
        <f>SUM(J5:J66)</f>
        <v>99.999999999999986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3:T67"/>
  <sheetViews>
    <sheetView workbookViewId="0">
      <selection activeCell="A7" sqref="A7:F7"/>
    </sheetView>
  </sheetViews>
  <sheetFormatPr baseColWidth="10" defaultColWidth="10.85546875" defaultRowHeight="15" x14ac:dyDescent="0.25"/>
  <cols>
    <col min="1" max="1" width="43.85546875" style="26" customWidth="1"/>
    <col min="2" max="2" width="10.85546875" style="26"/>
    <col min="3" max="3" width="9.42578125" style="26" customWidth="1"/>
    <col min="4" max="6" width="5.7109375" style="26" customWidth="1"/>
    <col min="7" max="7" width="1.85546875" style="26" customWidth="1"/>
    <col min="8" max="8" width="35.28515625" style="26" bestFit="1" customWidth="1"/>
    <col min="9" max="9" width="19.7109375" style="40" customWidth="1"/>
    <col min="10" max="10" width="18.28515625" style="40" customWidth="1"/>
    <col min="11" max="11" width="1.85546875" style="26" customWidth="1"/>
    <col min="12" max="12" width="26.28515625" style="26" customWidth="1"/>
    <col min="13" max="16384" width="10.85546875" style="26"/>
  </cols>
  <sheetData>
    <row r="3" spans="1:15" x14ac:dyDescent="0.25">
      <c r="A3" s="95" t="s">
        <v>0</v>
      </c>
      <c r="B3" s="95"/>
      <c r="C3" s="95"/>
      <c r="H3" s="96" t="s">
        <v>23</v>
      </c>
      <c r="I3" s="97"/>
      <c r="J3" s="98"/>
      <c r="L3" s="99" t="s">
        <v>24</v>
      </c>
      <c r="M3" s="99"/>
      <c r="N3" s="99"/>
      <c r="O3" s="99"/>
    </row>
    <row r="4" spans="1:15" ht="26.25" x14ac:dyDescent="0.25">
      <c r="A4" s="27"/>
      <c r="B4" s="27"/>
      <c r="H4" s="28" t="s">
        <v>25</v>
      </c>
      <c r="I4" s="29" t="s">
        <v>3</v>
      </c>
      <c r="J4" s="29" t="s">
        <v>85</v>
      </c>
      <c r="L4" s="100" t="s">
        <v>25</v>
      </c>
      <c r="M4" s="101"/>
      <c r="N4" s="29" t="s">
        <v>3</v>
      </c>
      <c r="O4" s="29" t="s">
        <v>85</v>
      </c>
    </row>
    <row r="5" spans="1:15" ht="14.65" customHeight="1" x14ac:dyDescent="0.25">
      <c r="H5" s="22" t="s">
        <v>80</v>
      </c>
      <c r="I5" s="15">
        <v>48.91</v>
      </c>
      <c r="J5" s="15">
        <f>I5/$I$67*100</f>
        <v>19.117417135709818</v>
      </c>
      <c r="L5" s="42" t="s">
        <v>26</v>
      </c>
      <c r="M5" s="43"/>
      <c r="N5" s="5">
        <v>10.16</v>
      </c>
      <c r="O5" s="5">
        <f>N5/$N$17*100</f>
        <v>100</v>
      </c>
    </row>
    <row r="6" spans="1:15" x14ac:dyDescent="0.25">
      <c r="H6" s="22" t="s">
        <v>57</v>
      </c>
      <c r="I6" s="15">
        <v>0</v>
      </c>
      <c r="J6" s="15">
        <f t="shared" ref="J6:J66" si="0">I6/$I$67*100</f>
        <v>0</v>
      </c>
      <c r="L6" s="42" t="s">
        <v>100</v>
      </c>
      <c r="M6" s="43"/>
      <c r="N6" s="5">
        <v>0</v>
      </c>
      <c r="O6" s="5">
        <f t="shared" ref="O6:O16" si="1">N6/$N$17*100</f>
        <v>0</v>
      </c>
    </row>
    <row r="7" spans="1:15" ht="14.65" customHeight="1" x14ac:dyDescent="0.25">
      <c r="A7" s="106" t="s">
        <v>127</v>
      </c>
      <c r="B7" s="107"/>
      <c r="C7" s="107"/>
      <c r="D7" s="107"/>
      <c r="E7" s="107"/>
      <c r="F7" s="108"/>
      <c r="H7" s="22" t="s">
        <v>88</v>
      </c>
      <c r="I7" s="15">
        <v>22.32</v>
      </c>
      <c r="J7" s="15">
        <f t="shared" si="0"/>
        <v>8.7242026266416506</v>
      </c>
      <c r="L7" s="42" t="s">
        <v>27</v>
      </c>
      <c r="M7" s="43"/>
      <c r="N7" s="5">
        <v>0</v>
      </c>
      <c r="O7" s="5">
        <f t="shared" si="1"/>
        <v>0</v>
      </c>
    </row>
    <row r="8" spans="1:15" ht="14.65" customHeight="1" x14ac:dyDescent="0.25">
      <c r="A8" s="106" t="s">
        <v>86</v>
      </c>
      <c r="B8" s="107"/>
      <c r="C8" s="107"/>
      <c r="D8" s="107"/>
      <c r="E8" s="107"/>
      <c r="F8" s="108"/>
      <c r="H8" s="22" t="s">
        <v>68</v>
      </c>
      <c r="I8" s="15">
        <v>42.56</v>
      </c>
      <c r="J8" s="15">
        <f t="shared" si="0"/>
        <v>16.635397123202004</v>
      </c>
      <c r="L8" s="42" t="s">
        <v>28</v>
      </c>
      <c r="M8" s="43"/>
      <c r="N8" s="5">
        <v>0</v>
      </c>
      <c r="O8" s="5">
        <f t="shared" si="1"/>
        <v>0</v>
      </c>
    </row>
    <row r="9" spans="1:15" ht="14.65" customHeight="1" x14ac:dyDescent="0.25">
      <c r="A9" s="109" t="s">
        <v>87</v>
      </c>
      <c r="B9" s="110"/>
      <c r="C9" s="110"/>
      <c r="D9" s="110"/>
      <c r="E9" s="110"/>
      <c r="F9" s="111"/>
      <c r="H9" s="22" t="s">
        <v>11</v>
      </c>
      <c r="I9" s="15">
        <v>39.64</v>
      </c>
      <c r="J9" s="15">
        <f t="shared" si="0"/>
        <v>15.494058786741716</v>
      </c>
      <c r="L9" s="42" t="s">
        <v>29</v>
      </c>
      <c r="M9" s="43"/>
      <c r="N9" s="5">
        <v>0</v>
      </c>
      <c r="O9" s="5">
        <f t="shared" si="1"/>
        <v>0</v>
      </c>
    </row>
    <row r="10" spans="1:15" ht="14.65" customHeight="1" x14ac:dyDescent="0.25">
      <c r="H10" s="22" t="s">
        <v>72</v>
      </c>
      <c r="I10" s="15">
        <v>9.69</v>
      </c>
      <c r="J10" s="15">
        <f t="shared" si="0"/>
        <v>3.7875234521575987</v>
      </c>
      <c r="L10" s="42" t="s">
        <v>30</v>
      </c>
      <c r="M10" s="43"/>
      <c r="N10" s="5">
        <v>0</v>
      </c>
      <c r="O10" s="5">
        <f t="shared" si="1"/>
        <v>0</v>
      </c>
    </row>
    <row r="11" spans="1:15" x14ac:dyDescent="0.25">
      <c r="A11" s="30" t="s">
        <v>1</v>
      </c>
      <c r="B11" s="30"/>
      <c r="C11" s="30"/>
      <c r="D11" s="30"/>
      <c r="H11" s="22" t="s">
        <v>73</v>
      </c>
      <c r="I11" s="15">
        <v>12.74</v>
      </c>
      <c r="J11" s="15">
        <f t="shared" si="0"/>
        <v>4.9796747967479682</v>
      </c>
      <c r="L11" s="42" t="s">
        <v>31</v>
      </c>
      <c r="M11" s="43"/>
      <c r="N11" s="5">
        <v>0</v>
      </c>
      <c r="O11" s="5">
        <f t="shared" si="1"/>
        <v>0</v>
      </c>
    </row>
    <row r="12" spans="1:15" x14ac:dyDescent="0.25">
      <c r="C12" s="31"/>
      <c r="D12" s="31"/>
      <c r="H12" s="22" t="s">
        <v>82</v>
      </c>
      <c r="I12" s="15">
        <v>25.66</v>
      </c>
      <c r="J12" s="15">
        <f t="shared" si="0"/>
        <v>10.029706066291432</v>
      </c>
      <c r="L12" s="9" t="s">
        <v>32</v>
      </c>
      <c r="M12" s="10"/>
      <c r="N12" s="5">
        <v>0</v>
      </c>
      <c r="O12" s="5">
        <f t="shared" si="1"/>
        <v>0</v>
      </c>
    </row>
    <row r="13" spans="1:15" x14ac:dyDescent="0.25">
      <c r="A13" s="112" t="s">
        <v>2</v>
      </c>
      <c r="B13" s="113"/>
      <c r="C13" s="114" t="s">
        <v>3</v>
      </c>
      <c r="D13" s="115"/>
      <c r="E13" s="116" t="s">
        <v>85</v>
      </c>
      <c r="F13" s="117"/>
      <c r="H13" s="22" t="s">
        <v>91</v>
      </c>
      <c r="I13" s="15">
        <v>0.64</v>
      </c>
      <c r="J13" s="15">
        <f t="shared" si="0"/>
        <v>0.25015634771732337</v>
      </c>
      <c r="L13" s="9" t="s">
        <v>33</v>
      </c>
      <c r="M13" s="10"/>
      <c r="N13" s="5">
        <v>0</v>
      </c>
      <c r="O13" s="5">
        <f t="shared" si="1"/>
        <v>0</v>
      </c>
    </row>
    <row r="14" spans="1:15" ht="14.65" customHeight="1" x14ac:dyDescent="0.25">
      <c r="A14" s="102" t="s">
        <v>4</v>
      </c>
      <c r="B14" s="103"/>
      <c r="C14" s="104">
        <v>2760</v>
      </c>
      <c r="D14" s="105"/>
      <c r="E14" s="104">
        <f>E31+E32</f>
        <v>100</v>
      </c>
      <c r="F14" s="105"/>
      <c r="H14" s="22" t="s">
        <v>92</v>
      </c>
      <c r="I14" s="17">
        <v>11.76</v>
      </c>
      <c r="J14" s="15">
        <f t="shared" si="0"/>
        <v>4.5966228893058165</v>
      </c>
      <c r="L14" s="9" t="s">
        <v>34</v>
      </c>
      <c r="M14" s="10"/>
      <c r="N14" s="5">
        <v>0</v>
      </c>
      <c r="O14" s="5">
        <f t="shared" si="1"/>
        <v>0</v>
      </c>
    </row>
    <row r="15" spans="1:15" ht="14.65" customHeight="1" x14ac:dyDescent="0.25">
      <c r="A15" s="118" t="s">
        <v>5</v>
      </c>
      <c r="B15" s="119"/>
      <c r="C15" s="120">
        <v>44.65</v>
      </c>
      <c r="D15" s="121"/>
      <c r="E15" s="120">
        <f>C15/$C$14*100</f>
        <v>1.6177536231884055</v>
      </c>
      <c r="F15" s="121"/>
      <c r="H15" s="2" t="s">
        <v>43</v>
      </c>
      <c r="I15" s="17">
        <v>0</v>
      </c>
      <c r="J15" s="15">
        <f t="shared" si="0"/>
        <v>0</v>
      </c>
      <c r="L15" s="9" t="s">
        <v>35</v>
      </c>
      <c r="M15" s="10"/>
      <c r="N15" s="5">
        <v>0</v>
      </c>
      <c r="O15" s="5">
        <f t="shared" si="1"/>
        <v>0</v>
      </c>
    </row>
    <row r="16" spans="1:15" x14ac:dyDescent="0.25">
      <c r="A16" s="118" t="s">
        <v>6</v>
      </c>
      <c r="B16" s="119"/>
      <c r="C16" s="120">
        <v>35.67</v>
      </c>
      <c r="D16" s="121"/>
      <c r="E16" s="120">
        <f t="shared" ref="E16:E30" si="2">C16/$C$14*100</f>
        <v>1.2923913043478261</v>
      </c>
      <c r="F16" s="121"/>
      <c r="H16" s="22" t="s">
        <v>55</v>
      </c>
      <c r="I16" s="15">
        <v>5.47</v>
      </c>
      <c r="J16" s="15">
        <f t="shared" si="0"/>
        <v>2.1380550343964981</v>
      </c>
      <c r="L16" s="9" t="s">
        <v>36</v>
      </c>
      <c r="M16" s="10"/>
      <c r="N16" s="5">
        <v>0</v>
      </c>
      <c r="O16" s="5">
        <f t="shared" si="1"/>
        <v>0</v>
      </c>
    </row>
    <row r="17" spans="1:20" ht="14.65" customHeight="1" x14ac:dyDescent="0.25">
      <c r="A17" s="118" t="s">
        <v>7</v>
      </c>
      <c r="B17" s="119"/>
      <c r="C17" s="120">
        <v>16.510000000000002</v>
      </c>
      <c r="D17" s="121"/>
      <c r="E17" s="120">
        <f t="shared" si="2"/>
        <v>0.59818840579710153</v>
      </c>
      <c r="F17" s="121"/>
      <c r="H17" s="22" t="s">
        <v>89</v>
      </c>
      <c r="I17" s="15">
        <v>7.14</v>
      </c>
      <c r="J17" s="15">
        <f t="shared" si="0"/>
        <v>2.7908067542213888</v>
      </c>
      <c r="L17" s="122" t="s">
        <v>102</v>
      </c>
      <c r="M17" s="123"/>
      <c r="N17" s="32">
        <f>SUM(N5:N16)</f>
        <v>10.16</v>
      </c>
      <c r="O17" s="32">
        <f>SUM(O5:O16)</f>
        <v>100</v>
      </c>
    </row>
    <row r="18" spans="1:20" x14ac:dyDescent="0.25">
      <c r="A18" s="118" t="s">
        <v>8</v>
      </c>
      <c r="B18" s="119"/>
      <c r="C18" s="120">
        <v>0</v>
      </c>
      <c r="D18" s="121"/>
      <c r="E18" s="120">
        <f t="shared" si="2"/>
        <v>0</v>
      </c>
      <c r="F18" s="121"/>
      <c r="H18" s="22" t="s">
        <v>93</v>
      </c>
      <c r="I18" s="15">
        <v>0</v>
      </c>
      <c r="J18" s="15">
        <f t="shared" si="0"/>
        <v>0</v>
      </c>
      <c r="L18" s="33"/>
      <c r="M18" s="33"/>
      <c r="N18" s="33"/>
      <c r="O18" s="33"/>
    </row>
    <row r="19" spans="1:20" x14ac:dyDescent="0.25">
      <c r="A19" s="118" t="s">
        <v>9</v>
      </c>
      <c r="B19" s="119"/>
      <c r="C19" s="120">
        <v>0</v>
      </c>
      <c r="D19" s="121"/>
      <c r="E19" s="120">
        <f t="shared" si="2"/>
        <v>0</v>
      </c>
      <c r="F19" s="121"/>
      <c r="H19" s="22" t="s">
        <v>17</v>
      </c>
      <c r="I19" s="15">
        <v>6.03</v>
      </c>
      <c r="J19" s="15">
        <f t="shared" si="0"/>
        <v>2.3569418386491559</v>
      </c>
      <c r="Q19" s="33"/>
      <c r="R19" s="33"/>
      <c r="S19" s="33"/>
      <c r="T19" s="33"/>
    </row>
    <row r="20" spans="1:20" x14ac:dyDescent="0.25">
      <c r="A20" s="118" t="s">
        <v>10</v>
      </c>
      <c r="B20" s="119"/>
      <c r="C20" s="120">
        <v>0</v>
      </c>
      <c r="D20" s="121"/>
      <c r="E20" s="120">
        <f t="shared" si="2"/>
        <v>0</v>
      </c>
      <c r="F20" s="121"/>
      <c r="H20" s="22" t="s">
        <v>94</v>
      </c>
      <c r="I20" s="15">
        <v>0</v>
      </c>
      <c r="J20" s="15">
        <f t="shared" si="0"/>
        <v>0</v>
      </c>
      <c r="Q20" s="33"/>
      <c r="R20" s="33"/>
      <c r="S20" s="33"/>
      <c r="T20" s="33"/>
    </row>
    <row r="21" spans="1:20" x14ac:dyDescent="0.25">
      <c r="A21" s="118" t="s">
        <v>11</v>
      </c>
      <c r="B21" s="119"/>
      <c r="C21" s="120">
        <v>0</v>
      </c>
      <c r="D21" s="121"/>
      <c r="E21" s="120">
        <f t="shared" si="2"/>
        <v>0</v>
      </c>
      <c r="F21" s="121"/>
      <c r="H21" s="2" t="s">
        <v>39</v>
      </c>
      <c r="I21" s="15">
        <v>0</v>
      </c>
      <c r="J21" s="15">
        <f t="shared" si="0"/>
        <v>0</v>
      </c>
      <c r="L21" s="33"/>
      <c r="M21" s="33"/>
      <c r="N21" s="33"/>
      <c r="O21" s="33"/>
    </row>
    <row r="22" spans="1:20" ht="14.65" customHeight="1" x14ac:dyDescent="0.25">
      <c r="A22" s="118" t="s">
        <v>12</v>
      </c>
      <c r="B22" s="119"/>
      <c r="C22" s="120">
        <v>3.89</v>
      </c>
      <c r="D22" s="121"/>
      <c r="E22" s="120">
        <f t="shared" si="2"/>
        <v>0.14094202898550726</v>
      </c>
      <c r="F22" s="121"/>
      <c r="H22" s="22" t="s">
        <v>49</v>
      </c>
      <c r="I22" s="15">
        <v>0</v>
      </c>
      <c r="J22" s="15">
        <f t="shared" si="0"/>
        <v>0</v>
      </c>
      <c r="L22" s="122" t="s">
        <v>104</v>
      </c>
      <c r="M22" s="123"/>
      <c r="N22" s="34" t="s">
        <v>3</v>
      </c>
      <c r="O22" s="34" t="s">
        <v>85</v>
      </c>
    </row>
    <row r="23" spans="1:20" x14ac:dyDescent="0.25">
      <c r="A23" s="118" t="s">
        <v>13</v>
      </c>
      <c r="B23" s="119"/>
      <c r="C23" s="120">
        <v>0</v>
      </c>
      <c r="D23" s="121"/>
      <c r="E23" s="120">
        <f t="shared" si="2"/>
        <v>0</v>
      </c>
      <c r="F23" s="121"/>
      <c r="H23" s="22" t="s">
        <v>50</v>
      </c>
      <c r="I23" s="15">
        <v>7.34</v>
      </c>
      <c r="J23" s="15">
        <f t="shared" si="0"/>
        <v>2.868980612883052</v>
      </c>
      <c r="L23" s="124" t="s">
        <v>103</v>
      </c>
      <c r="M23" s="125"/>
      <c r="N23" s="35">
        <f>I67</f>
        <v>255.83999999999997</v>
      </c>
      <c r="O23" s="36">
        <f>N23/$N$25*100</f>
        <v>96.180451127819538</v>
      </c>
    </row>
    <row r="24" spans="1:20" ht="14.65" customHeight="1" x14ac:dyDescent="0.25">
      <c r="A24" s="118" t="s">
        <v>14</v>
      </c>
      <c r="B24" s="119"/>
      <c r="C24" s="120">
        <v>31.65</v>
      </c>
      <c r="D24" s="121"/>
      <c r="E24" s="120">
        <f t="shared" si="2"/>
        <v>1.1467391304347825</v>
      </c>
      <c r="F24" s="121"/>
      <c r="H24" s="22" t="s">
        <v>51</v>
      </c>
      <c r="I24" s="15">
        <v>0</v>
      </c>
      <c r="J24" s="15">
        <f t="shared" si="0"/>
        <v>0</v>
      </c>
      <c r="L24" s="124" t="s">
        <v>102</v>
      </c>
      <c r="M24" s="125"/>
      <c r="N24" s="35">
        <f>N17</f>
        <v>10.16</v>
      </c>
      <c r="O24" s="36">
        <f>N24/$N$25*100</f>
        <v>3.8195488721804511</v>
      </c>
    </row>
    <row r="25" spans="1:20" x14ac:dyDescent="0.25">
      <c r="A25" s="118" t="s">
        <v>15</v>
      </c>
      <c r="B25" s="119"/>
      <c r="C25" s="120">
        <v>4.16</v>
      </c>
      <c r="D25" s="121"/>
      <c r="E25" s="120">
        <f t="shared" si="2"/>
        <v>0.15072463768115943</v>
      </c>
      <c r="F25" s="121"/>
      <c r="H25" s="22" t="s">
        <v>95</v>
      </c>
      <c r="I25" s="15">
        <v>0</v>
      </c>
      <c r="J25" s="15">
        <f t="shared" si="0"/>
        <v>0</v>
      </c>
      <c r="L25" s="122" t="s">
        <v>104</v>
      </c>
      <c r="M25" s="123"/>
      <c r="N25" s="37">
        <f>SUM(N23:N24)</f>
        <v>266</v>
      </c>
      <c r="O25" s="37">
        <f>SUM(O23:O24)</f>
        <v>99.999999999999986</v>
      </c>
    </row>
    <row r="26" spans="1:20" x14ac:dyDescent="0.25">
      <c r="A26" s="118" t="s">
        <v>16</v>
      </c>
      <c r="B26" s="119"/>
      <c r="C26" s="120">
        <v>0</v>
      </c>
      <c r="D26" s="121"/>
      <c r="E26" s="120">
        <f t="shared" si="2"/>
        <v>0</v>
      </c>
      <c r="F26" s="121"/>
      <c r="H26" s="22" t="s">
        <v>79</v>
      </c>
      <c r="I26" s="15">
        <v>5.57</v>
      </c>
      <c r="J26" s="15">
        <f t="shared" si="0"/>
        <v>2.1771419637273302</v>
      </c>
    </row>
    <row r="27" spans="1:20" x14ac:dyDescent="0.25">
      <c r="A27" s="118" t="s">
        <v>17</v>
      </c>
      <c r="B27" s="119"/>
      <c r="C27" s="120">
        <v>0</v>
      </c>
      <c r="D27" s="121"/>
      <c r="E27" s="120">
        <f t="shared" si="2"/>
        <v>0</v>
      </c>
      <c r="F27" s="121"/>
      <c r="H27" s="22" t="s">
        <v>83</v>
      </c>
      <c r="I27" s="15">
        <v>0</v>
      </c>
      <c r="J27" s="15">
        <f t="shared" si="0"/>
        <v>0</v>
      </c>
    </row>
    <row r="28" spans="1:20" x14ac:dyDescent="0.25">
      <c r="A28" s="118" t="s">
        <v>18</v>
      </c>
      <c r="B28" s="119"/>
      <c r="C28" s="120">
        <v>10.18</v>
      </c>
      <c r="D28" s="121"/>
      <c r="E28" s="120">
        <f t="shared" si="2"/>
        <v>0.36884057971014489</v>
      </c>
      <c r="F28" s="121"/>
      <c r="H28" s="22" t="s">
        <v>84</v>
      </c>
      <c r="I28" s="15">
        <v>0</v>
      </c>
      <c r="J28" s="15">
        <f t="shared" si="0"/>
        <v>0</v>
      </c>
    </row>
    <row r="29" spans="1:20" x14ac:dyDescent="0.25">
      <c r="A29" s="118" t="s">
        <v>19</v>
      </c>
      <c r="B29" s="119"/>
      <c r="C29" s="120">
        <v>0</v>
      </c>
      <c r="D29" s="121"/>
      <c r="E29" s="120">
        <f t="shared" si="2"/>
        <v>0</v>
      </c>
      <c r="F29" s="121"/>
      <c r="H29" s="22" t="s">
        <v>65</v>
      </c>
      <c r="I29" s="15">
        <v>0</v>
      </c>
      <c r="J29" s="15">
        <f t="shared" si="0"/>
        <v>0</v>
      </c>
    </row>
    <row r="30" spans="1:20" x14ac:dyDescent="0.25">
      <c r="A30" s="118" t="s">
        <v>20</v>
      </c>
      <c r="B30" s="119"/>
      <c r="C30" s="120">
        <v>0</v>
      </c>
      <c r="D30" s="121"/>
      <c r="E30" s="120">
        <f t="shared" si="2"/>
        <v>0</v>
      </c>
      <c r="F30" s="121"/>
      <c r="H30" s="22" t="s">
        <v>66</v>
      </c>
      <c r="I30" s="15">
        <v>0</v>
      </c>
      <c r="J30" s="15">
        <f t="shared" si="0"/>
        <v>0</v>
      </c>
    </row>
    <row r="31" spans="1:20" x14ac:dyDescent="0.25">
      <c r="A31" s="112" t="s">
        <v>21</v>
      </c>
      <c r="B31" s="113"/>
      <c r="C31" s="114">
        <f>SUM(C15:D30)</f>
        <v>146.71</v>
      </c>
      <c r="D31" s="115"/>
      <c r="E31" s="116">
        <f>C31/C14*100</f>
        <v>5.3155797101449274</v>
      </c>
      <c r="F31" s="117"/>
      <c r="H31" s="22" t="s">
        <v>67</v>
      </c>
      <c r="I31" s="15">
        <v>0</v>
      </c>
      <c r="J31" s="15">
        <f t="shared" si="0"/>
        <v>0</v>
      </c>
    </row>
    <row r="32" spans="1:20" ht="14.65" customHeight="1" x14ac:dyDescent="0.25">
      <c r="A32" s="126" t="s">
        <v>22</v>
      </c>
      <c r="B32" s="127"/>
      <c r="C32" s="130">
        <f>C14-C31</f>
        <v>2613.29</v>
      </c>
      <c r="D32" s="131"/>
      <c r="E32" s="130">
        <f>C32/C14*100</f>
        <v>94.684420289855069</v>
      </c>
      <c r="F32" s="131"/>
      <c r="H32" s="22" t="s">
        <v>96</v>
      </c>
      <c r="I32" s="15">
        <v>1.19</v>
      </c>
      <c r="J32" s="15">
        <f t="shared" si="0"/>
        <v>0.4651344590368981</v>
      </c>
    </row>
    <row r="33" spans="1:10" x14ac:dyDescent="0.25">
      <c r="A33" s="128"/>
      <c r="B33" s="129"/>
      <c r="C33" s="132"/>
      <c r="D33" s="133"/>
      <c r="E33" s="132"/>
      <c r="F33" s="133"/>
      <c r="H33" s="22" t="s">
        <v>47</v>
      </c>
      <c r="I33" s="15">
        <v>0</v>
      </c>
      <c r="J33" s="15">
        <f t="shared" si="0"/>
        <v>0</v>
      </c>
    </row>
    <row r="34" spans="1:10" x14ac:dyDescent="0.25">
      <c r="H34" s="22" t="s">
        <v>97</v>
      </c>
      <c r="I34" s="15">
        <v>0</v>
      </c>
      <c r="J34" s="15">
        <f t="shared" si="0"/>
        <v>0</v>
      </c>
    </row>
    <row r="35" spans="1:10" x14ac:dyDescent="0.25">
      <c r="H35" s="2" t="s">
        <v>37</v>
      </c>
      <c r="I35" s="15">
        <v>0</v>
      </c>
      <c r="J35" s="15">
        <f t="shared" si="0"/>
        <v>0</v>
      </c>
    </row>
    <row r="36" spans="1:10" x14ac:dyDescent="0.25">
      <c r="H36" s="2" t="s">
        <v>38</v>
      </c>
      <c r="I36" s="15">
        <v>0</v>
      </c>
      <c r="J36" s="15">
        <f t="shared" si="0"/>
        <v>0</v>
      </c>
    </row>
    <row r="37" spans="1:10" x14ac:dyDescent="0.25">
      <c r="H37" s="2" t="s">
        <v>40</v>
      </c>
      <c r="I37" s="15">
        <v>0</v>
      </c>
      <c r="J37" s="15">
        <f t="shared" si="0"/>
        <v>0</v>
      </c>
    </row>
    <row r="38" spans="1:10" x14ac:dyDescent="0.25">
      <c r="H38" s="2" t="s">
        <v>41</v>
      </c>
      <c r="I38" s="15">
        <v>0</v>
      </c>
      <c r="J38" s="15">
        <f t="shared" si="0"/>
        <v>0</v>
      </c>
    </row>
    <row r="39" spans="1:10" x14ac:dyDescent="0.25">
      <c r="H39" s="2" t="s">
        <v>42</v>
      </c>
      <c r="I39" s="15">
        <v>0</v>
      </c>
      <c r="J39" s="15">
        <f t="shared" si="0"/>
        <v>0</v>
      </c>
    </row>
    <row r="40" spans="1:10" x14ac:dyDescent="0.25">
      <c r="H40" s="2" t="s">
        <v>44</v>
      </c>
      <c r="I40" s="15">
        <v>0</v>
      </c>
      <c r="J40" s="15">
        <f t="shared" si="0"/>
        <v>0</v>
      </c>
    </row>
    <row r="41" spans="1:10" x14ac:dyDescent="0.25">
      <c r="H41" s="2" t="s">
        <v>45</v>
      </c>
      <c r="I41" s="15">
        <v>0</v>
      </c>
      <c r="J41" s="15">
        <f t="shared" si="0"/>
        <v>0</v>
      </c>
    </row>
    <row r="42" spans="1:10" x14ac:dyDescent="0.25">
      <c r="H42" s="2" t="s">
        <v>46</v>
      </c>
      <c r="I42" s="15">
        <v>0</v>
      </c>
      <c r="J42" s="15">
        <f t="shared" si="0"/>
        <v>0</v>
      </c>
    </row>
    <row r="43" spans="1:10" x14ac:dyDescent="0.25">
      <c r="H43" s="2" t="s">
        <v>48</v>
      </c>
      <c r="I43" s="15">
        <v>0</v>
      </c>
      <c r="J43" s="15">
        <f t="shared" si="0"/>
        <v>0</v>
      </c>
    </row>
    <row r="44" spans="1:10" x14ac:dyDescent="0.25">
      <c r="H44" s="2" t="s">
        <v>52</v>
      </c>
      <c r="I44" s="15">
        <v>0</v>
      </c>
      <c r="J44" s="15">
        <f t="shared" si="0"/>
        <v>0</v>
      </c>
    </row>
    <row r="45" spans="1:10" x14ac:dyDescent="0.25">
      <c r="H45" s="2" t="s">
        <v>53</v>
      </c>
      <c r="I45" s="15">
        <v>0</v>
      </c>
      <c r="J45" s="15">
        <f t="shared" si="0"/>
        <v>0</v>
      </c>
    </row>
    <row r="46" spans="1:10" x14ac:dyDescent="0.25">
      <c r="H46" s="2" t="s">
        <v>54</v>
      </c>
      <c r="I46" s="15">
        <v>0</v>
      </c>
      <c r="J46" s="15">
        <f t="shared" si="0"/>
        <v>0</v>
      </c>
    </row>
    <row r="47" spans="1:10" x14ac:dyDescent="0.25">
      <c r="H47" s="2" t="s">
        <v>98</v>
      </c>
      <c r="I47" s="15">
        <v>0</v>
      </c>
      <c r="J47" s="15">
        <f t="shared" si="0"/>
        <v>0</v>
      </c>
    </row>
    <row r="48" spans="1:10" x14ac:dyDescent="0.25">
      <c r="H48" s="2" t="s">
        <v>90</v>
      </c>
      <c r="I48" s="15">
        <v>0</v>
      </c>
      <c r="J48" s="15">
        <f t="shared" si="0"/>
        <v>0</v>
      </c>
    </row>
    <row r="49" spans="8:10" x14ac:dyDescent="0.25">
      <c r="H49" s="2" t="s">
        <v>56</v>
      </c>
      <c r="I49" s="15">
        <v>0</v>
      </c>
      <c r="J49" s="15">
        <f t="shared" si="0"/>
        <v>0</v>
      </c>
    </row>
    <row r="50" spans="8:10" x14ac:dyDescent="0.25">
      <c r="H50" s="2" t="s">
        <v>58</v>
      </c>
      <c r="I50" s="15">
        <v>0</v>
      </c>
      <c r="J50" s="15">
        <f t="shared" si="0"/>
        <v>0</v>
      </c>
    </row>
    <row r="51" spans="8:10" x14ac:dyDescent="0.25">
      <c r="H51" s="2" t="s">
        <v>59</v>
      </c>
      <c r="I51" s="15">
        <v>0</v>
      </c>
      <c r="J51" s="15">
        <f t="shared" si="0"/>
        <v>0</v>
      </c>
    </row>
    <row r="52" spans="8:10" x14ac:dyDescent="0.25">
      <c r="H52" s="2" t="s">
        <v>60</v>
      </c>
      <c r="I52" s="15">
        <v>0</v>
      </c>
      <c r="J52" s="15">
        <f t="shared" si="0"/>
        <v>0</v>
      </c>
    </row>
    <row r="53" spans="8:10" x14ac:dyDescent="0.25">
      <c r="H53" s="2" t="s">
        <v>61</v>
      </c>
      <c r="I53" s="15">
        <v>0</v>
      </c>
      <c r="J53" s="15">
        <f t="shared" si="0"/>
        <v>0</v>
      </c>
    </row>
    <row r="54" spans="8:10" x14ac:dyDescent="0.25">
      <c r="H54" s="2" t="s">
        <v>62</v>
      </c>
      <c r="I54" s="15">
        <v>0</v>
      </c>
      <c r="J54" s="15">
        <f t="shared" si="0"/>
        <v>0</v>
      </c>
    </row>
    <row r="55" spans="8:10" x14ac:dyDescent="0.25">
      <c r="H55" s="2" t="s">
        <v>63</v>
      </c>
      <c r="I55" s="15">
        <v>0</v>
      </c>
      <c r="J55" s="15">
        <f t="shared" si="0"/>
        <v>0</v>
      </c>
    </row>
    <row r="56" spans="8:10" x14ac:dyDescent="0.25">
      <c r="H56" s="2" t="s">
        <v>99</v>
      </c>
      <c r="I56" s="15">
        <v>8.64</v>
      </c>
      <c r="J56" s="15">
        <f t="shared" si="0"/>
        <v>3.377110694183866</v>
      </c>
    </row>
    <row r="57" spans="8:10" x14ac:dyDescent="0.25">
      <c r="H57" s="2" t="s">
        <v>64</v>
      </c>
      <c r="I57" s="15">
        <v>0.43</v>
      </c>
      <c r="J57" s="15">
        <f t="shared" si="0"/>
        <v>0.16807379612257661</v>
      </c>
    </row>
    <row r="58" spans="8:10" x14ac:dyDescent="0.25">
      <c r="H58" s="2" t="s">
        <v>69</v>
      </c>
      <c r="I58" s="15">
        <v>0</v>
      </c>
      <c r="J58" s="15">
        <f t="shared" si="0"/>
        <v>0</v>
      </c>
    </row>
    <row r="59" spans="8:10" x14ac:dyDescent="0.25">
      <c r="H59" s="2" t="s">
        <v>70</v>
      </c>
      <c r="I59" s="15">
        <v>0.11</v>
      </c>
      <c r="J59" s="15">
        <f t="shared" si="0"/>
        <v>4.299562226391495E-2</v>
      </c>
    </row>
    <row r="60" spans="8:10" x14ac:dyDescent="0.25">
      <c r="H60" s="2" t="s">
        <v>71</v>
      </c>
      <c r="I60" s="15">
        <v>0</v>
      </c>
      <c r="J60" s="15">
        <f t="shared" si="0"/>
        <v>0</v>
      </c>
    </row>
    <row r="61" spans="8:10" x14ac:dyDescent="0.25">
      <c r="H61" s="2" t="s">
        <v>74</v>
      </c>
      <c r="I61" s="15">
        <v>0</v>
      </c>
      <c r="J61" s="15">
        <f t="shared" si="0"/>
        <v>0</v>
      </c>
    </row>
    <row r="62" spans="8:10" x14ac:dyDescent="0.25">
      <c r="H62" s="2" t="s">
        <v>75</v>
      </c>
      <c r="I62" s="15">
        <v>0</v>
      </c>
      <c r="J62" s="15">
        <f t="shared" si="0"/>
        <v>0</v>
      </c>
    </row>
    <row r="63" spans="8:10" x14ac:dyDescent="0.25">
      <c r="H63" s="2" t="s">
        <v>76</v>
      </c>
      <c r="I63" s="15">
        <v>0</v>
      </c>
      <c r="J63" s="15">
        <f t="shared" si="0"/>
        <v>0</v>
      </c>
    </row>
    <row r="64" spans="8:10" x14ac:dyDescent="0.25">
      <c r="H64" s="2" t="s">
        <v>77</v>
      </c>
      <c r="I64" s="15">
        <v>0</v>
      </c>
      <c r="J64" s="15">
        <f t="shared" si="0"/>
        <v>0</v>
      </c>
    </row>
    <row r="65" spans="8:10" x14ac:dyDescent="0.25">
      <c r="H65" s="2" t="s">
        <v>78</v>
      </c>
      <c r="I65" s="15">
        <v>0</v>
      </c>
      <c r="J65" s="15">
        <f t="shared" si="0"/>
        <v>0</v>
      </c>
    </row>
    <row r="66" spans="8:10" x14ac:dyDescent="0.25">
      <c r="H66" s="2" t="s">
        <v>81</v>
      </c>
      <c r="I66" s="15">
        <v>0</v>
      </c>
      <c r="J66" s="15">
        <f t="shared" si="0"/>
        <v>0</v>
      </c>
    </row>
    <row r="67" spans="8:10" x14ac:dyDescent="0.25">
      <c r="H67" s="38" t="s">
        <v>103</v>
      </c>
      <c r="I67" s="39">
        <f>SUM(I5:I66)</f>
        <v>255.83999999999997</v>
      </c>
      <c r="J67" s="39">
        <f>SUM(J5:J66)</f>
        <v>100.00000000000003</v>
      </c>
    </row>
  </sheetData>
  <mergeCells count="79">
    <mergeCell ref="A31:B31"/>
    <mergeCell ref="C31:D31"/>
    <mergeCell ref="E31:F31"/>
    <mergeCell ref="A32:B33"/>
    <mergeCell ref="C32:D33"/>
    <mergeCell ref="E32:F3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25:B25"/>
    <mergeCell ref="C25:D25"/>
    <mergeCell ref="E25:F25"/>
    <mergeCell ref="L25:M25"/>
    <mergeCell ref="A26:B26"/>
    <mergeCell ref="C26:D26"/>
    <mergeCell ref="E26:F26"/>
    <mergeCell ref="A24:B24"/>
    <mergeCell ref="C24:D24"/>
    <mergeCell ref="E24:F24"/>
    <mergeCell ref="L24:M24"/>
    <mergeCell ref="A21:B21"/>
    <mergeCell ref="C21:D21"/>
    <mergeCell ref="E21:F21"/>
    <mergeCell ref="A22:B22"/>
    <mergeCell ref="C22:D22"/>
    <mergeCell ref="E22:F22"/>
    <mergeCell ref="L22:M22"/>
    <mergeCell ref="A23:B23"/>
    <mergeCell ref="C23:D23"/>
    <mergeCell ref="E23:F23"/>
    <mergeCell ref="L23:M23"/>
    <mergeCell ref="A19:B19"/>
    <mergeCell ref="C19:D19"/>
    <mergeCell ref="E19:F19"/>
    <mergeCell ref="A20:B20"/>
    <mergeCell ref="C20:D20"/>
    <mergeCell ref="E20:F20"/>
    <mergeCell ref="A17:B17"/>
    <mergeCell ref="C17:D17"/>
    <mergeCell ref="E17:F17"/>
    <mergeCell ref="L17:M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4:B14"/>
    <mergeCell ref="C14:D14"/>
    <mergeCell ref="E14:F14"/>
    <mergeCell ref="A7:F7"/>
    <mergeCell ref="L7:M7"/>
    <mergeCell ref="A8:F8"/>
    <mergeCell ref="L8:M8"/>
    <mergeCell ref="A9:F9"/>
    <mergeCell ref="L9:M9"/>
    <mergeCell ref="L10:M10"/>
    <mergeCell ref="L11:M11"/>
    <mergeCell ref="A13:B13"/>
    <mergeCell ref="C13:D13"/>
    <mergeCell ref="E13:F13"/>
    <mergeCell ref="L6:M6"/>
    <mergeCell ref="A3:C3"/>
    <mergeCell ref="H3:J3"/>
    <mergeCell ref="L3:O3"/>
    <mergeCell ref="L4:M4"/>
    <mergeCell ref="L5:M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31451F-46E6-4AE5-B1D8-66A25E229AEE}"/>
</file>

<file path=customXml/itemProps2.xml><?xml version="1.0" encoding="utf-8"?>
<ds:datastoreItem xmlns:ds="http://schemas.openxmlformats.org/officeDocument/2006/customXml" ds:itemID="{61F0C85B-E691-4EBB-977E-F6B25FD46B72}">
  <ds:schemaRefs>
    <ds:schemaRef ds:uri="http://schemas.microsoft.com/office/2006/metadata/properties"/>
    <ds:schemaRef ds:uri="http://schemas.microsoft.com/office/infopath/2007/PartnerControls"/>
    <ds:schemaRef ds:uri="030e344d-32a5-4217-bfd0-de1d202a8b10"/>
    <ds:schemaRef ds:uri="fe2c56db-766c-4c36-b3e5-267db87031a2"/>
  </ds:schemaRefs>
</ds:datastoreItem>
</file>

<file path=customXml/itemProps3.xml><?xml version="1.0" encoding="utf-8"?>
<ds:datastoreItem xmlns:ds="http://schemas.openxmlformats.org/officeDocument/2006/customXml" ds:itemID="{3E27D847-332D-4AC3-B883-491A6A6E36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26</vt:i4>
      </vt:variant>
    </vt:vector>
  </HeadingPairs>
  <TitlesOfParts>
    <vt:vector size="26" baseType="lpstr">
      <vt:lpstr>Resum</vt:lpstr>
      <vt:lpstr>Sant Andreu</vt:lpstr>
      <vt:lpstr>Badalona (pomar)</vt:lpstr>
      <vt:lpstr>Collserola</vt:lpstr>
      <vt:lpstr>Montjuic</vt:lpstr>
      <vt:lpstr>Vall d'Hebron</vt:lpstr>
      <vt:lpstr>Badalona (Gorg)</vt:lpstr>
      <vt:lpstr>Badia del Vallès</vt:lpstr>
      <vt:lpstr>Montcada i Reixac</vt:lpstr>
      <vt:lpstr>Pallejà</vt:lpstr>
      <vt:lpstr>L'Hospitalet</vt:lpstr>
      <vt:lpstr>L'Hospitalet(2)</vt:lpstr>
      <vt:lpstr>Sant Andreu de la Barca</vt:lpstr>
      <vt:lpstr>Cornella de Llobregat</vt:lpstr>
      <vt:lpstr>Barberà del Valles</vt:lpstr>
      <vt:lpstr>Sant Viçents dels Horts</vt:lpstr>
      <vt:lpstr>Molins de Rei</vt:lpstr>
      <vt:lpstr>Sant Cugat</vt:lpstr>
      <vt:lpstr>Punt Verde de Sant Andreu</vt:lpstr>
      <vt:lpstr>Sant Boi</vt:lpstr>
      <vt:lpstr>Viladecans</vt:lpstr>
      <vt:lpstr>Castelldefels</vt:lpstr>
      <vt:lpstr>El Prat</vt:lpstr>
      <vt:lpstr>Sant Adria del Besos</vt:lpstr>
      <vt:lpstr>Gavà</vt:lpstr>
      <vt:lpstr>Tiana - Montgat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ESTER GARCIA GARCIA</dc:creator>
  <cp:lastModifiedBy>Jordi Roda Comas</cp:lastModifiedBy>
  <cp:lastPrinted>2023-03-28T09:56:16Z</cp:lastPrinted>
  <dcterms:created xsi:type="dcterms:W3CDTF">2023-03-28T09:28:08Z</dcterms:created>
  <dcterms:modified xsi:type="dcterms:W3CDTF">2023-10-31T16:36:00Z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0x01010073F9EE2DDEA51545B2B9A06B4EA553F9</vt:lpwstr>
  </property>
</Properties>
</file>