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0" yWindow="-20" windowWidth="14400" windowHeight="7490"/>
  </bookViews>
  <sheets>
    <sheet name="Full3" sheetId="3" r:id="rId1"/>
  </sheets>
  <calcPr calcId="145621"/>
</workbook>
</file>

<file path=xl/calcChain.xml><?xml version="1.0" encoding="utf-8"?>
<calcChain xmlns="http://schemas.openxmlformats.org/spreadsheetml/2006/main">
  <c r="M70" i="3" l="1"/>
  <c r="L12" i="3" l="1"/>
  <c r="M12" i="3"/>
  <c r="M14" i="3" l="1"/>
  <c r="M77" i="3"/>
  <c r="M75" i="3"/>
  <c r="L57" i="3"/>
  <c r="M65" i="3"/>
  <c r="M66" i="3"/>
  <c r="M67" i="3"/>
  <c r="M68" i="3"/>
  <c r="M69" i="3"/>
  <c r="M52" i="3"/>
  <c r="M53" i="3"/>
  <c r="M54" i="3"/>
  <c r="M55" i="3"/>
  <c r="M56" i="3"/>
  <c r="M57" i="3"/>
  <c r="M58" i="3"/>
  <c r="M59" i="3"/>
  <c r="M60" i="3"/>
  <c r="M61" i="3"/>
  <c r="M62" i="3"/>
  <c r="M51" i="3"/>
  <c r="L51" i="3"/>
  <c r="L52" i="3"/>
  <c r="M44" i="3"/>
  <c r="M45" i="3"/>
  <c r="M46" i="3"/>
  <c r="M47" i="3"/>
  <c r="M48" i="3"/>
  <c r="M49" i="3"/>
  <c r="M43" i="3"/>
  <c r="M41" i="3"/>
  <c r="M40" i="3"/>
  <c r="M39" i="3"/>
  <c r="M38" i="3"/>
  <c r="M37" i="3"/>
  <c r="M36" i="3"/>
  <c r="M35" i="3"/>
  <c r="M34" i="3"/>
  <c r="M33" i="3"/>
  <c r="M32" i="3"/>
  <c r="M31" i="3"/>
  <c r="M30" i="3"/>
  <c r="M27" i="3"/>
  <c r="M28" i="3"/>
  <c r="M26" i="3"/>
  <c r="M25" i="3"/>
  <c r="M24" i="3"/>
  <c r="M23" i="3"/>
  <c r="L21" i="3"/>
  <c r="M15" i="3"/>
  <c r="M16" i="3"/>
  <c r="M17" i="3"/>
  <c r="M19" i="3"/>
  <c r="M5" i="3"/>
  <c r="M8" i="3"/>
  <c r="M9" i="3"/>
  <c r="M6" i="3"/>
  <c r="M7" i="3"/>
  <c r="M10" i="3"/>
  <c r="M11" i="3"/>
  <c r="M13" i="3"/>
  <c r="M18" i="3"/>
  <c r="M20" i="3"/>
  <c r="M21" i="3"/>
  <c r="M4" i="3"/>
  <c r="P82" i="3"/>
  <c r="P84" i="3" s="1"/>
  <c r="L65" i="3"/>
  <c r="L62" i="3"/>
  <c r="L60" i="3"/>
  <c r="L59" i="3"/>
  <c r="L58" i="3"/>
  <c r="L56" i="3"/>
  <c r="L55" i="3"/>
  <c r="L54" i="3"/>
  <c r="L53" i="3"/>
  <c r="L49" i="3"/>
  <c r="L48" i="3"/>
  <c r="L47" i="3"/>
  <c r="L46" i="3"/>
  <c r="L45" i="3"/>
  <c r="L44" i="3"/>
  <c r="L43" i="3"/>
  <c r="L41" i="3"/>
  <c r="L40" i="3"/>
  <c r="L39" i="3"/>
  <c r="L38" i="3"/>
  <c r="L37" i="3"/>
  <c r="L36" i="3"/>
  <c r="L35" i="3"/>
  <c r="L34" i="3"/>
  <c r="L33" i="3"/>
  <c r="L32" i="3"/>
  <c r="L20" i="3"/>
  <c r="L26" i="3"/>
  <c r="L25" i="3"/>
  <c r="L24" i="3"/>
  <c r="L23" i="3"/>
  <c r="L19" i="3"/>
  <c r="L18" i="3"/>
  <c r="L17" i="3"/>
  <c r="L16" i="3"/>
  <c r="L15" i="3"/>
  <c r="L14" i="3"/>
  <c r="L13" i="3"/>
  <c r="L11" i="3"/>
  <c r="L9" i="3"/>
  <c r="L8" i="3"/>
  <c r="L5" i="3"/>
  <c r="L4" i="3"/>
  <c r="P81" i="3"/>
  <c r="P83" i="3" s="1"/>
  <c r="L82" i="3" l="1"/>
  <c r="L84" i="3" s="1"/>
  <c r="P85" i="3"/>
  <c r="M73" i="3"/>
  <c r="M81" i="3" s="1"/>
  <c r="M82" i="3"/>
  <c r="M84" i="3" s="1"/>
  <c r="L42" i="3"/>
  <c r="L22" i="3"/>
  <c r="L81" i="3" s="1"/>
  <c r="M74" i="3"/>
  <c r="L50" i="3"/>
  <c r="M83" i="3" l="1"/>
  <c r="M85" i="3" s="1"/>
  <c r="M79" i="3"/>
  <c r="L83" i="3"/>
  <c r="L85" i="3" s="1"/>
  <c r="M89" i="3" l="1"/>
</calcChain>
</file>

<file path=xl/sharedStrings.xml><?xml version="1.0" encoding="utf-8"?>
<sst xmlns="http://schemas.openxmlformats.org/spreadsheetml/2006/main" count="98" uniqueCount="97">
  <si>
    <t>Codi</t>
  </si>
  <si>
    <t>Descripció</t>
  </si>
  <si>
    <t>Preu u/t sortida</t>
  </si>
  <si>
    <t>BALA DE PALLA</t>
  </si>
  <si>
    <t xml:space="preserve">Import </t>
  </si>
  <si>
    <t>TOTAL</t>
  </si>
  <si>
    <t>Iva 21%</t>
  </si>
  <si>
    <t>Iva 10%</t>
  </si>
  <si>
    <t>Preu ut Proveïdor</t>
  </si>
  <si>
    <t>Import Proveïdor</t>
  </si>
  <si>
    <t>Tipus d'IVA %</t>
  </si>
  <si>
    <t>Tipus Iva</t>
  </si>
  <si>
    <t>TERRES</t>
  </si>
  <si>
    <t>SUBSTRATS</t>
  </si>
  <si>
    <t>ESMENES</t>
  </si>
  <si>
    <t>ENCOIXINATS</t>
  </si>
  <si>
    <t>ÀRIDS</t>
  </si>
  <si>
    <t>ALTRES</t>
  </si>
  <si>
    <t>ENCEBALL PER A GESPA (B-B)</t>
  </si>
  <si>
    <t>ENCOIXINAT ESTELLA FUSTA (B-B)</t>
  </si>
  <si>
    <t>FEMS COMPOSTATS (B-B)</t>
  </si>
  <si>
    <t>TORBA IMPORTACIÓ  (s. 250L)</t>
  </si>
  <si>
    <t>Tècnic Gestió de Residus i Brigada de Reforç</t>
  </si>
  <si>
    <t>Raúl Suárez Camps</t>
  </si>
  <si>
    <t>Preu u/t sortida expedient anterior</t>
  </si>
  <si>
    <t>Import sortida expedient anterior</t>
  </si>
  <si>
    <t>Import sortida expedient</t>
  </si>
  <si>
    <t>TERRA PLANTACIÓ ARBRAT - AMSTERDAM Nº3 (B-B)</t>
  </si>
  <si>
    <t>TERRA PLANTACIÓ ARBRAT - BARREJA ESPECIAL 2010 (B-B)</t>
  </si>
  <si>
    <t>COMPOST ORGÀNIC, "MANTILLO" (B-B)</t>
  </si>
  <si>
    <t>COMPOST ORGÀNIC ESCORÇA DE PI - ROLDÓ (B-B)</t>
  </si>
  <si>
    <t>TERRA ADOBADA 75% + TORBA ROSA 25% (B-B)</t>
  </si>
  <si>
    <t>TERRA ROSERS (B-B)</t>
  </si>
  <si>
    <t>TERRA ESPECIAL GRUPS DE FLOR (B-B)</t>
  </si>
  <si>
    <t>VERMICULITA (s. 100L)</t>
  </si>
  <si>
    <t>Preu oferta</t>
  </si>
  <si>
    <t>Rebaixa</t>
  </si>
  <si>
    <t>Quantitat estimada anual</t>
  </si>
  <si>
    <t>ULL DE PERDIU CANTO VIU 3-5 mm (B-B)</t>
  </si>
  <si>
    <t>ARGILA EXPANDIDA (s. 50 L)</t>
  </si>
  <si>
    <t>TERRA DE REBAIX (m3)</t>
  </si>
  <si>
    <t>COMPOST ORGÀNIC, "MANTILLO" (m3)</t>
  </si>
  <si>
    <t>SUBSTRAT TIPUS UNIVERSAL (s. 50 L)</t>
  </si>
  <si>
    <t>SUBSTRAT TIPUS UNIVERSAL (s. 80 L)</t>
  </si>
  <si>
    <t>SAULO GARBELLAT 0/6 mm (B-B)</t>
  </si>
  <si>
    <t>TERRA DE JARDÍ ADOBADA &lt;3% M.O. (B-B)</t>
  </si>
  <si>
    <t>TERRA VEGETAL DE JARDI &gt;3% M.O. (B-B)</t>
  </si>
  <si>
    <t>SUBSTRAT ARRELAMENT (B-B)</t>
  </si>
  <si>
    <t>ENCOIXINAT ESCORÇA PI DECORACIO 15/35(B-B)</t>
  </si>
  <si>
    <t>ENCOIXINAT ESCORÇA PI DECORACIO 25/60(B-B)</t>
  </si>
  <si>
    <t>FIBRA DE COCO (s. 50L)</t>
  </si>
  <si>
    <t>COMPOST VEGETAL (B-B)</t>
  </si>
  <si>
    <t>COMPOST VEGETAL (m3)</t>
  </si>
  <si>
    <t>PAUTER 2023 (sense transport en big bag)</t>
  </si>
  <si>
    <t>BURÉS 2023 (sense transport en big bag)</t>
  </si>
  <si>
    <t>BRUC JARDI 2023 (sense transport en big bag)</t>
  </si>
  <si>
    <t>TRANSPORT BIG BAG 4-6 u. (previsió 25%)</t>
  </si>
  <si>
    <t>TRANSPORT BIG BAG 7-10 UNITATS (previsió 60%)</t>
  </si>
  <si>
    <t>BARREJA SORRENCA DRENATGE  PER CACTUS (B-B)</t>
  </si>
  <si>
    <t>SORRA FINA RENTADA 0/2 - 0/4 mm (B-B)</t>
  </si>
  <si>
    <t>PERLITA (s. 100 L)</t>
  </si>
  <si>
    <t>SORRA FINA RENTADA 0/2 - 0/4mm (t)</t>
  </si>
  <si>
    <t>SUBSTRAT ARRELAMENT (s. 70 L)</t>
  </si>
  <si>
    <t>SUBSTRAT PER PLANTES ACIDÒFILES (s. 50 L)</t>
  </si>
  <si>
    <t>SORRA RENTADA DE RIU (ROSA) 0-3 mm   (B-B)</t>
  </si>
  <si>
    <t>SORRA RENTADA DE RIU (ROSA) 0-3 mm  (t)</t>
  </si>
  <si>
    <t>ULL DE PERDIU CANTO VIU 3-5 mm (t)</t>
  </si>
  <si>
    <t>SAULO GARBELLAT 0/6 mm (t)</t>
  </si>
  <si>
    <t>GRAVETA RIU 14-25 mm  (t)</t>
  </si>
  <si>
    <t>GRAVETA RIU  14-25 mm  (B-B)</t>
  </si>
  <si>
    <t xml:space="preserve">TRANSPORT BIG BAG 1-3 u. (previsió 15% del total) </t>
  </si>
  <si>
    <t>GRAVA DRENATGE 25-40 mm (t)</t>
  </si>
  <si>
    <t>GRAVA DRENATGE 25-40 mm (B-B)</t>
  </si>
  <si>
    <t>SORRA SILICIA SECA 0,2/0,6 mm  (s. 20 kg)</t>
  </si>
  <si>
    <t>SORRA SILICIA SECA 0,2/0,6 mm (B-B)</t>
  </si>
  <si>
    <t>INCREMENT TRANSPORT BIG BAG (total estimat 2800ut)</t>
  </si>
  <si>
    <t>Barcelona</t>
  </si>
  <si>
    <t>ANNEX 1  EXP  24/0008</t>
  </si>
  <si>
    <t>BIOCHAR</t>
  </si>
  <si>
    <r>
      <t>TERRA DE JARDÍ ADOBADA &lt;3% M.O.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</si>
  <si>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ADOBADA 75% + TORBA ROSA 25%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</si>
  <si>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VEGETAL DE JARDI &gt;3% M.O.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</si>
  <si>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VEGETAL SENSE SAULÓ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</si>
  <si>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PLANTACIÓ ARBRAT - BARREJA ESPECIAL 2010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</si>
  <si>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PLANTACIÓ ARBRAT - AMSTERDAM Nº3 ( 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</si>
  <si>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ROSERS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</si>
  <si>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TERRA ESPECIAL GRUPS DE FLOR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</si>
  <si>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BARREJA SORRENCA DRENATGE  PER CACTUS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</si>
  <si>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COMPOST ORGÀNIC ESCORÇA DE PI - ROLDÓ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 xml:space="preserve">) </t>
    </r>
  </si>
  <si>
    <r>
      <t>ENCEBALL PER A GESPA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</si>
  <si>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FEMS COMPOSTATS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</si>
  <si>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ENCOIXINAT ESCORÇA PI DECORACIO 15/35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</si>
  <si>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ENCOIXINAT ESCORÇA PI DECORACIO 25/60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</si>
  <si>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ENCOIXINAT ESTELLA FUSTA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</si>
  <si>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ENCOIXINAT RESTES DE PODA TRITURADA (m</t>
    </r>
    <r>
      <rPr>
        <vertAlign val="superscript"/>
        <sz val="7"/>
        <rFont val="Arial"/>
        <family val="2"/>
      </rPr>
      <t>3</t>
    </r>
    <r>
      <rPr>
        <sz val="7"/>
        <rFont val="Arial"/>
        <family val="2"/>
      </rPr>
      <t>)</t>
    </r>
  </si>
  <si>
    <r>
      <t>INCREMENT TRANSPORT CAMIÓ &lt; 10m</t>
    </r>
    <r>
      <rPr>
        <b/>
        <vertAlign val="superscript"/>
        <sz val="7"/>
        <rFont val="Arial"/>
        <family val="2"/>
      </rPr>
      <t>3</t>
    </r>
    <r>
      <rPr>
        <b/>
        <sz val="7"/>
        <rFont val="Arial"/>
        <family val="2"/>
      </rPr>
      <t xml:space="preserve"> (total estimat 5740 m</t>
    </r>
    <r>
      <rPr>
        <b/>
        <vertAlign val="superscript"/>
        <sz val="7"/>
        <rFont val="Arial"/>
        <family val="2"/>
      </rPr>
      <t>3</t>
    </r>
    <r>
      <rPr>
        <b/>
        <sz val="7"/>
        <rFont val="Arial"/>
        <family val="2"/>
      </rPr>
      <t>)</t>
    </r>
  </si>
  <si>
    <r>
      <t>TRANSPORT CAMIÓ &lt; 10m</t>
    </r>
    <r>
      <rPr>
        <vertAlign val="superscript"/>
        <sz val="7"/>
        <color indexed="8"/>
        <rFont val="Arial"/>
        <family val="2"/>
      </rPr>
      <t xml:space="preserve">3 </t>
    </r>
    <r>
      <rPr>
        <sz val="7"/>
        <color indexed="8"/>
        <rFont val="Arial"/>
        <family val="2"/>
      </rPr>
      <t>(previsió 15%)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</si>
</sst>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];[Red]&quot;-&quot;#,##0.00&quot; &quot;[$€]"/>
    <numFmt numFmtId="165" formatCode="#,##0\ &quot;€&quot;"/>
  </numFmts>
  <fonts count="18">
    <font>
      <sz val="10"/>
      <color theme="1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i/>
      <sz val="16"/>
      <color rgb="FF000000"/>
      <name val="Arial1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b/>
      <i/>
      <u/>
      <sz val="10"/>
      <color rgb="FF000000"/>
      <name val="Arial1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7"/>
      <name val="Arial"/>
      <family val="2"/>
    </font>
    <font>
      <b/>
      <vertAlign val="superscript"/>
      <sz val="7"/>
      <name val="Arial"/>
      <family val="2"/>
    </font>
    <font>
      <vertAlign val="superscript"/>
      <sz val="7"/>
      <color indexed="8"/>
      <name val="Arial"/>
      <family val="2"/>
    </font>
    <font>
      <sz val="7"/>
      <color indexed="8"/>
      <name val="Arial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43" fontId="3" fillId="0" borderId="0" applyFont="0" applyFill="0" applyBorder="0" applyAlignment="0" applyProtection="0"/>
    <xf numFmtId="0" fontId="4" fillId="0" borderId="0">
      <alignment horizontal="center"/>
    </xf>
    <xf numFmtId="0" fontId="4" fillId="0" borderId="0">
      <alignment horizontal="center" textRotation="90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3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7" fillId="0" borderId="0"/>
    <xf numFmtId="164" fontId="7" fillId="0" borderId="0"/>
  </cellStyleXfs>
  <cellXfs count="102">
    <xf numFmtId="0" fontId="0" fillId="0" borderId="0" xfId="0"/>
    <xf numFmtId="0" fontId="8" fillId="0" borderId="0" xfId="0" applyFont="1"/>
    <xf numFmtId="0" fontId="1" fillId="0" borderId="0" xfId="0" applyFont="1"/>
    <xf numFmtId="0" fontId="8" fillId="0" borderId="0" xfId="0" applyFont="1" applyFill="1"/>
    <xf numFmtId="0" fontId="0" fillId="0" borderId="0" xfId="0" applyFont="1"/>
    <xf numFmtId="0" fontId="0" fillId="0" borderId="0" xfId="0" applyFont="1" applyBorder="1"/>
    <xf numFmtId="0" fontId="8" fillId="0" borderId="0" xfId="0" applyFont="1" applyBorder="1"/>
    <xf numFmtId="0" fontId="9" fillId="0" borderId="0" xfId="0" applyFont="1"/>
    <xf numFmtId="0" fontId="8" fillId="3" borderId="0" xfId="0" applyFont="1" applyFill="1"/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  <xf numFmtId="43" fontId="0" fillId="3" borderId="0" xfId="0" applyNumberFormat="1" applyFont="1" applyFill="1"/>
    <xf numFmtId="0" fontId="0" fillId="0" borderId="0" xfId="0" applyFill="1"/>
    <xf numFmtId="0" fontId="0" fillId="0" borderId="0" xfId="0" applyFont="1" applyFill="1"/>
    <xf numFmtId="0" fontId="0" fillId="0" borderId="0" xfId="0" applyBorder="1"/>
    <xf numFmtId="4" fontId="8" fillId="0" borderId="0" xfId="0" applyNumberFormat="1" applyFont="1"/>
    <xf numFmtId="4" fontId="0" fillId="0" borderId="0" xfId="0" applyNumberFormat="1" applyFont="1"/>
    <xf numFmtId="4" fontId="0" fillId="0" borderId="0" xfId="0" applyNumberFormat="1" applyFont="1" applyBorder="1"/>
    <xf numFmtId="4" fontId="0" fillId="0" borderId="0" xfId="0" applyNumberFormat="1"/>
    <xf numFmtId="0" fontId="2" fillId="0" borderId="0" xfId="0" applyFont="1" applyFill="1"/>
    <xf numFmtId="0" fontId="10" fillId="2" borderId="1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4" fontId="10" fillId="2" borderId="1" xfId="0" applyNumberFormat="1" applyFont="1" applyFill="1" applyBorder="1" applyAlignment="1">
      <alignment wrapText="1"/>
    </xf>
    <xf numFmtId="0" fontId="10" fillId="2" borderId="1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wrapText="1"/>
    </xf>
    <xf numFmtId="0" fontId="10" fillId="3" borderId="5" xfId="0" applyFont="1" applyFill="1" applyBorder="1" applyAlignment="1">
      <alignment wrapText="1"/>
    </xf>
    <xf numFmtId="2" fontId="11" fillId="3" borderId="5" xfId="0" applyNumberFormat="1" applyFont="1" applyFill="1" applyBorder="1"/>
    <xf numFmtId="4" fontId="10" fillId="3" borderId="5" xfId="0" applyNumberFormat="1" applyFont="1" applyFill="1" applyBorder="1" applyAlignment="1">
      <alignment wrapText="1"/>
    </xf>
    <xf numFmtId="0" fontId="10" fillId="3" borderId="5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wrapText="1"/>
    </xf>
    <xf numFmtId="0" fontId="11" fillId="0" borderId="1" xfId="0" applyFont="1" applyFill="1" applyBorder="1"/>
    <xf numFmtId="0" fontId="11" fillId="0" borderId="1" xfId="0" quotePrefix="1" applyFont="1" applyFill="1" applyBorder="1" applyAlignment="1">
      <alignment wrapText="1"/>
    </xf>
    <xf numFmtId="2" fontId="12" fillId="3" borderId="1" xfId="6" applyNumberFormat="1" applyFont="1" applyFill="1" applyBorder="1"/>
    <xf numFmtId="2" fontId="12" fillId="0" borderId="1" xfId="6" applyNumberFormat="1" applyFont="1" applyFill="1" applyBorder="1"/>
    <xf numFmtId="2" fontId="11" fillId="0" borderId="1" xfId="0" applyNumberFormat="1" applyFont="1" applyFill="1" applyBorder="1"/>
    <xf numFmtId="4" fontId="12" fillId="0" borderId="1" xfId="6" applyNumberFormat="1" applyFont="1" applyFill="1" applyBorder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4" fontId="11" fillId="0" borderId="1" xfId="0" applyNumberFormat="1" applyFont="1" applyFill="1" applyBorder="1"/>
    <xf numFmtId="0" fontId="11" fillId="0" borderId="1" xfId="0" applyFont="1" applyFill="1" applyBorder="1" applyAlignment="1">
      <alignment wrapText="1"/>
    </xf>
    <xf numFmtId="0" fontId="12" fillId="3" borderId="1" xfId="0" applyFont="1" applyFill="1" applyBorder="1"/>
    <xf numFmtId="2" fontId="11" fillId="0" borderId="1" xfId="6" applyNumberFormat="1" applyFont="1" applyFill="1" applyBorder="1"/>
    <xf numFmtId="4" fontId="11" fillId="0" borderId="1" xfId="6" applyNumberFormat="1" applyFont="1" applyFill="1" applyBorder="1"/>
    <xf numFmtId="0" fontId="11" fillId="0" borderId="2" xfId="0" quotePrefix="1" applyFont="1" applyFill="1" applyBorder="1" applyAlignment="1">
      <alignment wrapText="1"/>
    </xf>
    <xf numFmtId="0" fontId="11" fillId="0" borderId="2" xfId="0" applyFont="1" applyFill="1" applyBorder="1"/>
    <xf numFmtId="2" fontId="12" fillId="3" borderId="2" xfId="6" applyNumberFormat="1" applyFont="1" applyFill="1" applyBorder="1"/>
    <xf numFmtId="2" fontId="11" fillId="0" borderId="2" xfId="0" applyNumberFormat="1" applyFont="1" applyFill="1" applyBorder="1"/>
    <xf numFmtId="0" fontId="10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horizontal="center" wrapText="1"/>
    </xf>
    <xf numFmtId="0" fontId="11" fillId="0" borderId="3" xfId="0" applyFont="1" applyFill="1" applyBorder="1"/>
    <xf numFmtId="0" fontId="11" fillId="0" borderId="3" xfId="0" quotePrefix="1" applyFont="1" applyFill="1" applyBorder="1" applyAlignment="1">
      <alignment wrapText="1"/>
    </xf>
    <xf numFmtId="0" fontId="10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wrapText="1"/>
    </xf>
    <xf numFmtId="0" fontId="12" fillId="3" borderId="0" xfId="0" applyFont="1" applyFill="1"/>
    <xf numFmtId="0" fontId="10" fillId="3" borderId="9" xfId="0" applyFont="1" applyFill="1" applyBorder="1" applyAlignment="1">
      <alignment wrapText="1"/>
    </xf>
    <xf numFmtId="0" fontId="10" fillId="3" borderId="8" xfId="0" applyFont="1" applyFill="1" applyBorder="1" applyAlignment="1">
      <alignment wrapText="1"/>
    </xf>
    <xf numFmtId="2" fontId="11" fillId="3" borderId="8" xfId="0" applyNumberFormat="1" applyFont="1" applyFill="1" applyBorder="1"/>
    <xf numFmtId="4" fontId="10" fillId="3" borderId="8" xfId="0" applyNumberFormat="1" applyFont="1" applyFill="1" applyBorder="1" applyAlignment="1">
      <alignment wrapText="1"/>
    </xf>
    <xf numFmtId="0" fontId="10" fillId="3" borderId="8" xfId="0" applyFont="1" applyFill="1" applyBorder="1" applyAlignment="1">
      <alignment horizontal="center" wrapText="1"/>
    </xf>
    <xf numFmtId="0" fontId="10" fillId="3" borderId="10" xfId="0" applyFont="1" applyFill="1" applyBorder="1" applyAlignment="1">
      <alignment wrapText="1"/>
    </xf>
    <xf numFmtId="2" fontId="11" fillId="3" borderId="1" xfId="0" applyNumberFormat="1" applyFont="1" applyFill="1" applyBorder="1"/>
    <xf numFmtId="0" fontId="10" fillId="3" borderId="7" xfId="0" applyFont="1" applyFill="1" applyBorder="1" applyAlignment="1">
      <alignment wrapText="1"/>
    </xf>
    <xf numFmtId="0" fontId="10" fillId="3" borderId="11" xfId="0" applyFont="1" applyFill="1" applyBorder="1" applyAlignment="1">
      <alignment wrapText="1"/>
    </xf>
    <xf numFmtId="2" fontId="11" fillId="3" borderId="11" xfId="0" applyNumberFormat="1" applyFont="1" applyFill="1" applyBorder="1"/>
    <xf numFmtId="4" fontId="10" fillId="3" borderId="11" xfId="0" applyNumberFormat="1" applyFont="1" applyFill="1" applyBorder="1" applyAlignment="1">
      <alignment wrapText="1"/>
    </xf>
    <xf numFmtId="0" fontId="10" fillId="3" borderId="11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wrapText="1"/>
    </xf>
    <xf numFmtId="0" fontId="11" fillId="0" borderId="1" xfId="0" quotePrefix="1" applyFont="1" applyFill="1" applyBorder="1" applyAlignment="1">
      <alignment horizontal="left" wrapText="1"/>
    </xf>
    <xf numFmtId="0" fontId="11" fillId="0" borderId="1" xfId="0" quotePrefix="1" applyFont="1" applyFill="1" applyBorder="1" applyAlignment="1"/>
    <xf numFmtId="0" fontId="12" fillId="0" borderId="0" xfId="0" applyFont="1"/>
    <xf numFmtId="0" fontId="11" fillId="0" borderId="4" xfId="0" applyFont="1" applyFill="1" applyBorder="1"/>
    <xf numFmtId="0" fontId="11" fillId="0" borderId="5" xfId="0" quotePrefix="1" applyFont="1" applyFill="1" applyBorder="1" applyAlignment="1">
      <alignment wrapText="1"/>
    </xf>
    <xf numFmtId="0" fontId="11" fillId="0" borderId="5" xfId="0" applyFont="1" applyFill="1" applyBorder="1"/>
    <xf numFmtId="2" fontId="12" fillId="3" borderId="5" xfId="6" applyNumberFormat="1" applyFont="1" applyFill="1" applyBorder="1"/>
    <xf numFmtId="2" fontId="12" fillId="0" borderId="5" xfId="6" applyNumberFormat="1" applyFont="1" applyFill="1" applyBorder="1"/>
    <xf numFmtId="4" fontId="12" fillId="0" borderId="5" xfId="6" applyNumberFormat="1" applyFont="1" applyFill="1" applyBorder="1"/>
    <xf numFmtId="4" fontId="11" fillId="0" borderId="6" xfId="0" applyNumberFormat="1" applyFont="1" applyFill="1" applyBorder="1"/>
    <xf numFmtId="0" fontId="12" fillId="0" borderId="1" xfId="0" applyFont="1" applyFill="1" applyBorder="1"/>
    <xf numFmtId="2" fontId="12" fillId="3" borderId="1" xfId="0" applyNumberFormat="1" applyFont="1" applyFill="1" applyBorder="1"/>
    <xf numFmtId="0" fontId="12" fillId="3" borderId="5" xfId="0" applyFont="1" applyFill="1" applyBorder="1"/>
    <xf numFmtId="4" fontId="10" fillId="3" borderId="5" xfId="0" applyNumberFormat="1" applyFont="1" applyFill="1" applyBorder="1" applyAlignment="1">
      <alignment horizontal="center" wrapText="1"/>
    </xf>
    <xf numFmtId="0" fontId="12" fillId="3" borderId="6" xfId="0" applyFont="1" applyFill="1" applyBorder="1"/>
    <xf numFmtId="0" fontId="12" fillId="0" borderId="3" xfId="0" applyFont="1" applyFill="1" applyBorder="1"/>
    <xf numFmtId="0" fontId="12" fillId="3" borderId="3" xfId="0" applyFont="1" applyFill="1" applyBorder="1"/>
    <xf numFmtId="4" fontId="12" fillId="0" borderId="3" xfId="0" applyNumberFormat="1" applyFont="1" applyFill="1" applyBorder="1"/>
    <xf numFmtId="0" fontId="12" fillId="0" borderId="3" xfId="0" applyFont="1" applyBorder="1"/>
    <xf numFmtId="4" fontId="12" fillId="0" borderId="1" xfId="0" applyNumberFormat="1" applyFont="1" applyFill="1" applyBorder="1"/>
    <xf numFmtId="0" fontId="12" fillId="0" borderId="1" xfId="0" applyFont="1" applyBorder="1"/>
    <xf numFmtId="0" fontId="12" fillId="0" borderId="0" xfId="0" applyFont="1" applyFill="1"/>
    <xf numFmtId="0" fontId="12" fillId="0" borderId="0" xfId="0" applyFont="1" applyFill="1" applyBorder="1"/>
    <xf numFmtId="0" fontId="12" fillId="3" borderId="0" xfId="0" applyFont="1" applyFill="1" applyBorder="1"/>
    <xf numFmtId="4" fontId="12" fillId="0" borderId="0" xfId="0" applyNumberFormat="1" applyFont="1" applyFill="1"/>
    <xf numFmtId="165" fontId="12" fillId="0" borderId="0" xfId="0" applyNumberFormat="1" applyFont="1" applyFill="1"/>
    <xf numFmtId="44" fontId="17" fillId="3" borderId="1" xfId="5" applyFont="1" applyFill="1" applyBorder="1"/>
    <xf numFmtId="9" fontId="12" fillId="3" borderId="0" xfId="0" applyNumberFormat="1" applyFont="1" applyFill="1"/>
    <xf numFmtId="9" fontId="12" fillId="0" borderId="0" xfId="0" applyNumberFormat="1" applyFont="1" applyFill="1"/>
    <xf numFmtId="43" fontId="12" fillId="3" borderId="1" xfId="1" applyFont="1" applyFill="1" applyBorder="1"/>
    <xf numFmtId="43" fontId="12" fillId="0" borderId="1" xfId="1" applyFont="1" applyFill="1" applyBorder="1"/>
    <xf numFmtId="0" fontId="11" fillId="3" borderId="0" xfId="0" applyFont="1" applyFill="1"/>
    <xf numFmtId="0" fontId="11" fillId="0" borderId="0" xfId="0" applyFont="1" applyFill="1"/>
    <xf numFmtId="4" fontId="11" fillId="0" borderId="0" xfId="0" applyNumberFormat="1" applyFont="1" applyFill="1"/>
  </cellXfs>
  <cellStyles count="21">
    <cellStyle name="Coma" xfId="1" builtinId="3"/>
    <cellStyle name="Heading" xfId="2"/>
    <cellStyle name="Heading1" xfId="3"/>
    <cellStyle name="Moneda 10" xfId="4"/>
    <cellStyle name="Moneda 3" xfId="5"/>
    <cellStyle name="Moneda 5" xfId="6"/>
    <cellStyle name="Moneda 5 2" xfId="7"/>
    <cellStyle name="Normal" xfId="0" builtinId="0"/>
    <cellStyle name="Normal 10" xfId="8"/>
    <cellStyle name="Normal 11" xfId="9"/>
    <cellStyle name="Normal 2 2" xfId="10"/>
    <cellStyle name="Normal 2 2 2" xfId="11"/>
    <cellStyle name="Normal 2 3" xfId="12"/>
    <cellStyle name="Normal 2 4" xfId="13"/>
    <cellStyle name="Normal 3 2" xfId="14"/>
    <cellStyle name="Normal 3 3" xfId="15"/>
    <cellStyle name="Normal 4 2" xfId="16"/>
    <cellStyle name="Normal 5 2" xfId="17"/>
    <cellStyle name="Normal 7 2" xfId="18"/>
    <cellStyle name="Result" xfId="19"/>
    <cellStyle name="Result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zoomScale="85" zoomScaleNormal="85" workbookViewId="0">
      <pane ySplit="2" topLeftCell="A48" activePane="bottomLeft" state="frozen"/>
      <selection pane="bottomLeft" activeCell="T2" sqref="T2"/>
    </sheetView>
  </sheetViews>
  <sheetFormatPr defaultColWidth="10.81640625" defaultRowHeight="12.5"/>
  <cols>
    <col min="1" max="1" width="5.81640625" customWidth="1"/>
    <col min="2" max="2" width="31.453125" customWidth="1"/>
    <col min="3" max="3" width="9.7265625" customWidth="1"/>
    <col min="4" max="10" width="8.7265625" style="11" hidden="1" customWidth="1"/>
    <col min="11" max="11" width="8.7265625" customWidth="1"/>
    <col min="12" max="12" width="13.1796875" style="11" hidden="1" customWidth="1"/>
    <col min="13" max="13" width="9.81640625" style="19" customWidth="1"/>
    <col min="14" max="14" width="9" bestFit="1" customWidth="1"/>
    <col min="15" max="15" width="7.453125" bestFit="1" customWidth="1"/>
    <col min="16" max="16" width="10.453125" customWidth="1"/>
    <col min="17" max="17" width="8.7265625" customWidth="1"/>
  </cols>
  <sheetData>
    <row r="1" spans="1:17" ht="25">
      <c r="A1" s="2" t="s">
        <v>77</v>
      </c>
      <c r="B1" s="1"/>
      <c r="C1" s="1"/>
      <c r="D1" s="8"/>
      <c r="E1" s="8"/>
      <c r="F1" s="8"/>
      <c r="G1" s="8"/>
      <c r="H1" s="8"/>
      <c r="I1" s="8"/>
      <c r="J1" s="8"/>
      <c r="K1" s="1"/>
      <c r="L1" s="8"/>
      <c r="M1" s="16"/>
    </row>
    <row r="2" spans="1:17" ht="29">
      <c r="A2" s="21" t="s">
        <v>0</v>
      </c>
      <c r="B2" s="21" t="s">
        <v>1</v>
      </c>
      <c r="C2" s="21" t="s">
        <v>37</v>
      </c>
      <c r="D2" s="22" t="s">
        <v>24</v>
      </c>
      <c r="E2" s="22" t="s">
        <v>35</v>
      </c>
      <c r="F2" s="22" t="s">
        <v>36</v>
      </c>
      <c r="G2" s="22" t="s">
        <v>55</v>
      </c>
      <c r="H2" s="22" t="s">
        <v>53</v>
      </c>
      <c r="I2" s="22" t="s">
        <v>54</v>
      </c>
      <c r="J2" s="22"/>
      <c r="K2" s="21" t="s">
        <v>2</v>
      </c>
      <c r="L2" s="22" t="s">
        <v>25</v>
      </c>
      <c r="M2" s="23" t="s">
        <v>26</v>
      </c>
      <c r="N2" s="21" t="s">
        <v>8</v>
      </c>
      <c r="O2" s="24" t="s">
        <v>10</v>
      </c>
      <c r="P2" s="21" t="s">
        <v>9</v>
      </c>
    </row>
    <row r="3" spans="1:17">
      <c r="A3" s="25"/>
      <c r="B3" s="26" t="s">
        <v>12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8"/>
      <c r="N3" s="26"/>
      <c r="O3" s="29"/>
      <c r="P3" s="30"/>
    </row>
    <row r="4" spans="1:17" s="13" customFormat="1">
      <c r="A4" s="31"/>
      <c r="B4" s="32" t="s">
        <v>45</v>
      </c>
      <c r="C4" s="31">
        <v>250</v>
      </c>
      <c r="D4" s="33">
        <v>28</v>
      </c>
      <c r="E4" s="33">
        <v>29</v>
      </c>
      <c r="F4" s="33"/>
      <c r="G4" s="33">
        <v>30.65</v>
      </c>
      <c r="H4" s="33">
        <v>23.9</v>
      </c>
      <c r="I4" s="33">
        <v>25.75</v>
      </c>
      <c r="J4" s="33">
        <v>32.119999999999997</v>
      </c>
      <c r="K4" s="34">
        <v>32</v>
      </c>
      <c r="L4" s="35" t="e">
        <f>#REF! *D4</f>
        <v>#REF!</v>
      </c>
      <c r="M4" s="36">
        <f>K4*C4</f>
        <v>8000</v>
      </c>
      <c r="N4" s="37"/>
      <c r="O4" s="38"/>
      <c r="P4" s="39"/>
    </row>
    <row r="5" spans="1:17" s="13" customFormat="1">
      <c r="A5" s="31"/>
      <c r="B5" s="32" t="s">
        <v>79</v>
      </c>
      <c r="C5" s="31">
        <v>200</v>
      </c>
      <c r="D5" s="33">
        <v>25</v>
      </c>
      <c r="E5" s="33">
        <v>25</v>
      </c>
      <c r="F5" s="33"/>
      <c r="G5" s="33">
        <v>28.5</v>
      </c>
      <c r="H5" s="33">
        <v>18</v>
      </c>
      <c r="I5" s="33">
        <v>17.75</v>
      </c>
      <c r="J5" s="33">
        <v>25.7</v>
      </c>
      <c r="K5" s="34">
        <v>25</v>
      </c>
      <c r="L5" s="35" t="e">
        <f>#REF! *D5</f>
        <v>#REF!</v>
      </c>
      <c r="M5" s="36">
        <f t="shared" ref="M5:M58" si="0">K5*C5</f>
        <v>5000</v>
      </c>
      <c r="N5" s="34"/>
      <c r="O5" s="34"/>
      <c r="P5" s="39"/>
    </row>
    <row r="6" spans="1:17" s="13" customFormat="1">
      <c r="A6" s="31"/>
      <c r="B6" s="32" t="s">
        <v>31</v>
      </c>
      <c r="C6" s="31">
        <v>50</v>
      </c>
      <c r="D6" s="33"/>
      <c r="E6" s="33"/>
      <c r="F6" s="33"/>
      <c r="G6" s="33"/>
      <c r="H6" s="33">
        <v>31.6</v>
      </c>
      <c r="I6" s="33">
        <v>32</v>
      </c>
      <c r="J6" s="33">
        <v>38.159999999999997</v>
      </c>
      <c r="K6" s="34">
        <v>40</v>
      </c>
      <c r="L6" s="35"/>
      <c r="M6" s="36">
        <f>K6*C6</f>
        <v>2000</v>
      </c>
      <c r="N6" s="34"/>
      <c r="O6" s="34"/>
      <c r="P6" s="39"/>
    </row>
    <row r="7" spans="1:17" s="13" customFormat="1">
      <c r="A7" s="31"/>
      <c r="B7" s="32" t="s">
        <v>80</v>
      </c>
      <c r="C7" s="31">
        <v>200</v>
      </c>
      <c r="D7" s="33"/>
      <c r="E7" s="33"/>
      <c r="F7" s="33"/>
      <c r="G7" s="33"/>
      <c r="H7" s="33">
        <v>24.5</v>
      </c>
      <c r="I7" s="33">
        <v>25</v>
      </c>
      <c r="J7" s="33">
        <v>29.7</v>
      </c>
      <c r="K7" s="34">
        <v>30</v>
      </c>
      <c r="L7" s="35"/>
      <c r="M7" s="36">
        <f>K7*C7</f>
        <v>6000</v>
      </c>
      <c r="N7" s="34"/>
      <c r="O7" s="34"/>
      <c r="P7" s="39"/>
    </row>
    <row r="8" spans="1:17" s="13" customFormat="1">
      <c r="A8" s="31"/>
      <c r="B8" s="40" t="s">
        <v>46</v>
      </c>
      <c r="C8" s="31">
        <v>200</v>
      </c>
      <c r="D8" s="33">
        <v>35</v>
      </c>
      <c r="E8" s="33">
        <v>29</v>
      </c>
      <c r="F8" s="33"/>
      <c r="G8" s="33">
        <v>32.25</v>
      </c>
      <c r="H8" s="33">
        <v>26.5</v>
      </c>
      <c r="I8" s="33">
        <v>31.95</v>
      </c>
      <c r="J8" s="33">
        <v>36.28</v>
      </c>
      <c r="K8" s="34">
        <v>35</v>
      </c>
      <c r="L8" s="35" t="e">
        <f>#REF! *D8</f>
        <v>#REF!</v>
      </c>
      <c r="M8" s="36">
        <f t="shared" si="0"/>
        <v>7000</v>
      </c>
      <c r="N8" s="37"/>
      <c r="O8" s="38"/>
      <c r="P8" s="37"/>
    </row>
    <row r="9" spans="1:17" s="13" customFormat="1">
      <c r="A9" s="31"/>
      <c r="B9" s="40" t="s">
        <v>81</v>
      </c>
      <c r="C9" s="31">
        <v>100</v>
      </c>
      <c r="D9" s="33">
        <v>32</v>
      </c>
      <c r="E9" s="33">
        <v>25</v>
      </c>
      <c r="F9" s="33"/>
      <c r="G9" s="33">
        <v>32.5</v>
      </c>
      <c r="H9" s="33">
        <v>19.899999999999999</v>
      </c>
      <c r="I9" s="33">
        <v>23.95</v>
      </c>
      <c r="J9" s="33">
        <v>30.54</v>
      </c>
      <c r="K9" s="34">
        <v>28</v>
      </c>
      <c r="L9" s="35" t="e">
        <f>#REF! *D9</f>
        <v>#REF!</v>
      </c>
      <c r="M9" s="36">
        <f t="shared" si="0"/>
        <v>2800</v>
      </c>
      <c r="N9" s="37"/>
      <c r="O9" s="38"/>
      <c r="P9" s="37"/>
    </row>
    <row r="10" spans="1:17" s="13" customFormat="1">
      <c r="A10" s="31"/>
      <c r="B10" s="32" t="s">
        <v>82</v>
      </c>
      <c r="C10" s="31">
        <v>50</v>
      </c>
      <c r="D10" s="33"/>
      <c r="E10" s="33"/>
      <c r="F10" s="33"/>
      <c r="G10" s="33"/>
      <c r="H10" s="33">
        <v>40</v>
      </c>
      <c r="I10" s="41"/>
      <c r="J10" s="33">
        <v>48</v>
      </c>
      <c r="K10" s="34">
        <v>45</v>
      </c>
      <c r="L10" s="35"/>
      <c r="M10" s="36">
        <f t="shared" si="0"/>
        <v>2250</v>
      </c>
      <c r="N10" s="34"/>
      <c r="O10" s="34"/>
      <c r="P10" s="39"/>
    </row>
    <row r="11" spans="1:17" s="20" customFormat="1">
      <c r="A11" s="31"/>
      <c r="B11" s="40" t="s">
        <v>40</v>
      </c>
      <c r="C11" s="40">
        <v>50</v>
      </c>
      <c r="D11" s="40">
        <v>15</v>
      </c>
      <c r="E11" s="40">
        <v>10</v>
      </c>
      <c r="F11" s="40"/>
      <c r="G11" s="40"/>
      <c r="H11" s="40"/>
      <c r="I11" s="40"/>
      <c r="J11" s="42"/>
      <c r="K11" s="42">
        <v>15</v>
      </c>
      <c r="L11" s="35" t="e">
        <f>#REF! *D11</f>
        <v>#REF!</v>
      </c>
      <c r="M11" s="43">
        <f>K11*C11</f>
        <v>750</v>
      </c>
      <c r="N11" s="37"/>
      <c r="O11" s="38"/>
      <c r="P11" s="37"/>
    </row>
    <row r="12" spans="1:17" s="13" customFormat="1" ht="15">
      <c r="A12" s="31"/>
      <c r="B12" s="40" t="s">
        <v>28</v>
      </c>
      <c r="C12" s="31">
        <v>1000</v>
      </c>
      <c r="D12" s="33">
        <v>62</v>
      </c>
      <c r="E12" s="33">
        <v>32</v>
      </c>
      <c r="F12" s="33"/>
      <c r="G12" s="33"/>
      <c r="H12" s="33"/>
      <c r="I12" s="33"/>
      <c r="J12" s="33"/>
      <c r="K12" s="34">
        <v>50</v>
      </c>
      <c r="L12" s="35" t="e">
        <f>#REF! *D12</f>
        <v>#REF!</v>
      </c>
      <c r="M12" s="36">
        <f t="shared" si="0"/>
        <v>50000</v>
      </c>
      <c r="N12" s="37"/>
      <c r="O12" s="38"/>
      <c r="P12" s="37"/>
    </row>
    <row r="13" spans="1:17" s="14" customFormat="1" ht="15.5">
      <c r="A13" s="31"/>
      <c r="B13" s="40" t="s">
        <v>83</v>
      </c>
      <c r="C13" s="31">
        <v>50</v>
      </c>
      <c r="D13" s="33">
        <v>55</v>
      </c>
      <c r="E13" s="33">
        <v>35</v>
      </c>
      <c r="F13" s="33"/>
      <c r="G13" s="33"/>
      <c r="H13" s="33"/>
      <c r="I13" s="33"/>
      <c r="J13" s="33"/>
      <c r="K13" s="34">
        <v>40</v>
      </c>
      <c r="L13" s="35" t="e">
        <f>#REF! *D13</f>
        <v>#REF!</v>
      </c>
      <c r="M13" s="36">
        <f t="shared" si="0"/>
        <v>2000</v>
      </c>
      <c r="N13" s="37"/>
      <c r="O13" s="38"/>
      <c r="P13" s="37"/>
      <c r="Q13" s="13"/>
    </row>
    <row r="14" spans="1:17" s="14" customFormat="1">
      <c r="A14" s="31"/>
      <c r="B14" s="40" t="s">
        <v>27</v>
      </c>
      <c r="C14" s="31">
        <v>30</v>
      </c>
      <c r="D14" s="33">
        <v>68</v>
      </c>
      <c r="E14" s="33">
        <v>50</v>
      </c>
      <c r="F14" s="33"/>
      <c r="G14" s="33"/>
      <c r="H14" s="33"/>
      <c r="I14" s="33"/>
      <c r="J14" s="33"/>
      <c r="K14" s="34">
        <v>60</v>
      </c>
      <c r="L14" s="35" t="e">
        <f>#REF! *D14</f>
        <v>#REF!</v>
      </c>
      <c r="M14" s="36">
        <f t="shared" si="0"/>
        <v>1800</v>
      </c>
      <c r="N14" s="37"/>
      <c r="O14" s="38"/>
      <c r="P14" s="37"/>
      <c r="Q14" s="13"/>
    </row>
    <row r="15" spans="1:17" s="14" customFormat="1">
      <c r="A15" s="31"/>
      <c r="B15" s="40" t="s">
        <v>84</v>
      </c>
      <c r="C15" s="31">
        <v>10</v>
      </c>
      <c r="D15" s="33">
        <v>62</v>
      </c>
      <c r="E15" s="33">
        <v>50</v>
      </c>
      <c r="F15" s="33"/>
      <c r="G15" s="33"/>
      <c r="H15" s="33"/>
      <c r="I15" s="33"/>
      <c r="J15" s="33"/>
      <c r="K15" s="34">
        <v>60</v>
      </c>
      <c r="L15" s="35" t="e">
        <f>#REF! *D15</f>
        <v>#REF!</v>
      </c>
      <c r="M15" s="36">
        <f t="shared" si="0"/>
        <v>600</v>
      </c>
      <c r="N15" s="37"/>
      <c r="O15" s="38"/>
      <c r="P15" s="37"/>
      <c r="Q15" s="13"/>
    </row>
    <row r="16" spans="1:17" s="13" customFormat="1">
      <c r="A16" s="31"/>
      <c r="B16" s="40" t="s">
        <v>32</v>
      </c>
      <c r="C16" s="31">
        <v>100</v>
      </c>
      <c r="D16" s="33">
        <v>43</v>
      </c>
      <c r="E16" s="33">
        <v>35</v>
      </c>
      <c r="F16" s="33"/>
      <c r="G16" s="33"/>
      <c r="H16" s="33"/>
      <c r="I16" s="33"/>
      <c r="J16" s="33"/>
      <c r="K16" s="34">
        <v>42</v>
      </c>
      <c r="L16" s="35" t="e">
        <f>#REF! *D16</f>
        <v>#REF!</v>
      </c>
      <c r="M16" s="36">
        <f t="shared" si="0"/>
        <v>4200</v>
      </c>
      <c r="N16" s="37"/>
      <c r="O16" s="38"/>
      <c r="P16" s="37"/>
    </row>
    <row r="17" spans="1:17" s="13" customFormat="1">
      <c r="A17" s="31"/>
      <c r="B17" s="40" t="s">
        <v>85</v>
      </c>
      <c r="C17" s="31">
        <v>200</v>
      </c>
      <c r="D17" s="33">
        <v>33</v>
      </c>
      <c r="E17" s="33">
        <v>32</v>
      </c>
      <c r="F17" s="33"/>
      <c r="G17" s="33"/>
      <c r="H17" s="33"/>
      <c r="I17" s="33"/>
      <c r="J17" s="33"/>
      <c r="K17" s="34">
        <v>38</v>
      </c>
      <c r="L17" s="35" t="e">
        <f>#REF! *D17</f>
        <v>#REF!</v>
      </c>
      <c r="M17" s="36">
        <f t="shared" si="0"/>
        <v>7600</v>
      </c>
      <c r="N17" s="37"/>
      <c r="O17" s="38"/>
      <c r="P17" s="37"/>
    </row>
    <row r="18" spans="1:17" s="13" customFormat="1">
      <c r="A18" s="31"/>
      <c r="B18" s="32" t="s">
        <v>33</v>
      </c>
      <c r="C18" s="31">
        <v>200</v>
      </c>
      <c r="D18" s="33">
        <v>38</v>
      </c>
      <c r="E18" s="33">
        <v>29</v>
      </c>
      <c r="F18" s="33"/>
      <c r="G18" s="33"/>
      <c r="H18" s="33"/>
      <c r="I18" s="33"/>
      <c r="J18" s="33">
        <v>40</v>
      </c>
      <c r="K18" s="34">
        <v>35</v>
      </c>
      <c r="L18" s="35" t="e">
        <f>#REF! *D18</f>
        <v>#REF!</v>
      </c>
      <c r="M18" s="36">
        <f t="shared" si="0"/>
        <v>7000</v>
      </c>
      <c r="N18" s="37"/>
      <c r="O18" s="38"/>
      <c r="P18" s="37"/>
    </row>
    <row r="19" spans="1:17" s="13" customFormat="1">
      <c r="A19" s="31"/>
      <c r="B19" s="44" t="s">
        <v>86</v>
      </c>
      <c r="C19" s="45">
        <v>150</v>
      </c>
      <c r="D19" s="46">
        <v>30</v>
      </c>
      <c r="E19" s="46">
        <v>23.5</v>
      </c>
      <c r="F19" s="46"/>
      <c r="G19" s="46"/>
      <c r="H19" s="46"/>
      <c r="I19" s="46"/>
      <c r="J19" s="33">
        <v>35</v>
      </c>
      <c r="K19" s="34">
        <v>30</v>
      </c>
      <c r="L19" s="47" t="e">
        <f>#REF! *D19</f>
        <v>#REF!</v>
      </c>
      <c r="M19" s="36">
        <f t="shared" si="0"/>
        <v>4500</v>
      </c>
      <c r="N19" s="48"/>
      <c r="O19" s="49"/>
      <c r="P19" s="48"/>
    </row>
    <row r="20" spans="1:17" s="13" customFormat="1">
      <c r="A20" s="31"/>
      <c r="B20" s="31" t="s">
        <v>58</v>
      </c>
      <c r="C20" s="31">
        <v>25</v>
      </c>
      <c r="D20" s="33">
        <v>65</v>
      </c>
      <c r="E20" s="33">
        <v>30</v>
      </c>
      <c r="F20" s="33"/>
      <c r="G20" s="33"/>
      <c r="H20" s="33">
        <v>45.9</v>
      </c>
      <c r="I20" s="33">
        <v>46.5</v>
      </c>
      <c r="J20" s="33">
        <v>55.440000000000005</v>
      </c>
      <c r="K20" s="34">
        <v>55</v>
      </c>
      <c r="L20" s="35" t="e">
        <f>#REF! *D20</f>
        <v>#REF!</v>
      </c>
      <c r="M20" s="36">
        <f t="shared" si="0"/>
        <v>1375</v>
      </c>
      <c r="N20" s="37"/>
      <c r="O20" s="38"/>
      <c r="P20" s="37"/>
    </row>
    <row r="21" spans="1:17" s="13" customFormat="1">
      <c r="A21" s="31"/>
      <c r="B21" s="31" t="s">
        <v>87</v>
      </c>
      <c r="C21" s="31">
        <v>50</v>
      </c>
      <c r="D21" s="33"/>
      <c r="E21" s="33"/>
      <c r="F21" s="33"/>
      <c r="G21" s="33"/>
      <c r="H21" s="33">
        <v>39</v>
      </c>
      <c r="I21" s="33">
        <v>38.5</v>
      </c>
      <c r="J21" s="33">
        <v>46.5</v>
      </c>
      <c r="K21" s="34">
        <v>46</v>
      </c>
      <c r="L21" s="35" t="e">
        <f>#REF! *D21</f>
        <v>#REF!</v>
      </c>
      <c r="M21" s="36">
        <f t="shared" si="0"/>
        <v>2300</v>
      </c>
      <c r="N21" s="37"/>
      <c r="O21" s="38"/>
      <c r="P21" s="37"/>
    </row>
    <row r="22" spans="1:17">
      <c r="A22" s="25"/>
      <c r="B22" s="26" t="s">
        <v>13</v>
      </c>
      <c r="C22" s="26"/>
      <c r="D22" s="26"/>
      <c r="E22" s="26"/>
      <c r="F22" s="26"/>
      <c r="G22" s="26"/>
      <c r="H22" s="26"/>
      <c r="I22" s="26"/>
      <c r="J22" s="33"/>
      <c r="K22" s="26"/>
      <c r="L22" s="27" t="e">
        <f>SUM(L4:L21)</f>
        <v>#REF!</v>
      </c>
      <c r="M22" s="28"/>
      <c r="N22" s="26"/>
      <c r="O22" s="29"/>
      <c r="P22" s="30"/>
      <c r="Q22" s="13"/>
    </row>
    <row r="23" spans="1:17" s="13" customFormat="1">
      <c r="A23" s="50"/>
      <c r="B23" s="51" t="s">
        <v>21</v>
      </c>
      <c r="C23" s="31">
        <v>50</v>
      </c>
      <c r="D23" s="34">
        <v>20</v>
      </c>
      <c r="E23" s="34">
        <v>23.5</v>
      </c>
      <c r="F23" s="34"/>
      <c r="G23" s="34">
        <v>28.07</v>
      </c>
      <c r="H23" s="34">
        <v>29.5</v>
      </c>
      <c r="I23" s="34">
        <v>30.47</v>
      </c>
      <c r="J23" s="34">
        <v>35.215999999999994</v>
      </c>
      <c r="K23" s="34">
        <v>35</v>
      </c>
      <c r="L23" s="35" t="e">
        <f>#REF! *D23</f>
        <v>#REF!</v>
      </c>
      <c r="M23" s="36">
        <f t="shared" si="0"/>
        <v>1750</v>
      </c>
      <c r="N23" s="52"/>
      <c r="O23" s="53"/>
      <c r="P23" s="52"/>
    </row>
    <row r="24" spans="1:17" s="13" customFormat="1">
      <c r="A24" s="31"/>
      <c r="B24" s="32" t="s">
        <v>42</v>
      </c>
      <c r="C24" s="31">
        <v>300</v>
      </c>
      <c r="D24" s="33">
        <v>5</v>
      </c>
      <c r="E24" s="33">
        <v>5</v>
      </c>
      <c r="F24" s="33"/>
      <c r="G24" s="33">
        <v>5.95</v>
      </c>
      <c r="H24" s="33"/>
      <c r="I24" s="33">
        <v>4.7699999999999996</v>
      </c>
      <c r="J24" s="33">
        <v>6.4319999999999995</v>
      </c>
      <c r="K24" s="34">
        <v>7</v>
      </c>
      <c r="L24" s="35" t="e">
        <f>#REF! *D24</f>
        <v>#REF!</v>
      </c>
      <c r="M24" s="36">
        <f t="shared" si="0"/>
        <v>2100</v>
      </c>
      <c r="N24" s="37"/>
      <c r="O24" s="38"/>
      <c r="P24" s="37"/>
    </row>
    <row r="25" spans="1:17" s="13" customFormat="1">
      <c r="A25" s="31"/>
      <c r="B25" s="32" t="s">
        <v>43</v>
      </c>
      <c r="C25" s="31">
        <v>100</v>
      </c>
      <c r="D25" s="33">
        <v>6</v>
      </c>
      <c r="E25" s="33">
        <v>6</v>
      </c>
      <c r="F25" s="33"/>
      <c r="G25" s="33"/>
      <c r="H25" s="33"/>
      <c r="I25" s="33">
        <v>6.94</v>
      </c>
      <c r="J25" s="33">
        <v>8.3279999999999994</v>
      </c>
      <c r="K25" s="34">
        <v>8.5</v>
      </c>
      <c r="L25" s="35" t="e">
        <f>#REF! *D25</f>
        <v>#REF!</v>
      </c>
      <c r="M25" s="36">
        <f t="shared" si="0"/>
        <v>850</v>
      </c>
      <c r="N25" s="37"/>
      <c r="O25" s="38"/>
      <c r="P25" s="37"/>
    </row>
    <row r="26" spans="1:17" s="13" customFormat="1">
      <c r="A26" s="31"/>
      <c r="B26" s="32" t="s">
        <v>62</v>
      </c>
      <c r="C26" s="31">
        <v>50</v>
      </c>
      <c r="D26" s="34">
        <v>13</v>
      </c>
      <c r="E26" s="34"/>
      <c r="F26" s="34"/>
      <c r="G26" s="34"/>
      <c r="H26" s="34"/>
      <c r="I26" s="34"/>
      <c r="J26" s="34">
        <v>15.6</v>
      </c>
      <c r="K26" s="34">
        <v>16</v>
      </c>
      <c r="L26" s="35" t="e">
        <f>#REF! *D26</f>
        <v>#REF!</v>
      </c>
      <c r="M26" s="36">
        <f t="shared" si="0"/>
        <v>800</v>
      </c>
      <c r="N26" s="37"/>
      <c r="O26" s="38"/>
      <c r="P26" s="37"/>
    </row>
    <row r="27" spans="1:17" s="13" customFormat="1">
      <c r="A27" s="31"/>
      <c r="B27" s="32" t="s">
        <v>47</v>
      </c>
      <c r="C27" s="31">
        <v>50</v>
      </c>
      <c r="D27" s="34"/>
      <c r="E27" s="34"/>
      <c r="F27" s="34"/>
      <c r="G27" s="34"/>
      <c r="H27" s="34"/>
      <c r="I27" s="34"/>
      <c r="J27" s="34" t="e">
        <v>#DIV/0!</v>
      </c>
      <c r="K27" s="34">
        <v>32</v>
      </c>
      <c r="L27" s="35"/>
      <c r="M27" s="36">
        <f t="shared" si="0"/>
        <v>1600</v>
      </c>
      <c r="N27" s="37"/>
      <c r="O27" s="38"/>
      <c r="P27" s="37"/>
    </row>
    <row r="28" spans="1:17" s="13" customFormat="1">
      <c r="A28" s="31"/>
      <c r="B28" s="32" t="s">
        <v>63</v>
      </c>
      <c r="C28" s="31">
        <v>50</v>
      </c>
      <c r="D28" s="33"/>
      <c r="E28" s="33"/>
      <c r="F28" s="33"/>
      <c r="G28" s="33">
        <v>8.85</v>
      </c>
      <c r="H28" s="33"/>
      <c r="I28" s="33">
        <v>9.23</v>
      </c>
      <c r="J28" s="33">
        <v>10.847999999999999</v>
      </c>
      <c r="K28" s="34">
        <v>12</v>
      </c>
      <c r="L28" s="35"/>
      <c r="M28" s="36">
        <f t="shared" si="0"/>
        <v>600</v>
      </c>
      <c r="N28" s="37"/>
      <c r="O28" s="38"/>
      <c r="P28" s="37"/>
    </row>
    <row r="29" spans="1:17">
      <c r="A29" s="25"/>
      <c r="B29" s="26" t="s">
        <v>14</v>
      </c>
      <c r="C29" s="26"/>
      <c r="D29" s="26"/>
      <c r="E29" s="26"/>
      <c r="F29" s="26"/>
      <c r="G29" s="26"/>
      <c r="H29" s="26"/>
      <c r="I29" s="26"/>
      <c r="J29" s="26"/>
      <c r="K29" s="26"/>
      <c r="L29" s="27"/>
      <c r="M29" s="28"/>
      <c r="N29" s="26"/>
      <c r="O29" s="29"/>
      <c r="P29" s="30"/>
      <c r="Q29" s="13"/>
    </row>
    <row r="30" spans="1:17" s="13" customFormat="1">
      <c r="A30" s="40"/>
      <c r="B30" s="40" t="s">
        <v>51</v>
      </c>
      <c r="C30" s="31">
        <v>25</v>
      </c>
      <c r="D30" s="33"/>
      <c r="E30" s="33"/>
      <c r="F30" s="33"/>
      <c r="G30" s="33">
        <v>37.92</v>
      </c>
      <c r="H30" s="33">
        <v>33.9</v>
      </c>
      <c r="I30" s="33"/>
      <c r="J30" s="33">
        <v>40.68</v>
      </c>
      <c r="K30" s="34">
        <v>40</v>
      </c>
      <c r="L30" s="35"/>
      <c r="M30" s="36">
        <f t="shared" si="0"/>
        <v>1000</v>
      </c>
      <c r="N30" s="37"/>
      <c r="O30" s="38"/>
      <c r="P30" s="37"/>
    </row>
    <row r="31" spans="1:17" s="13" customFormat="1">
      <c r="A31" s="40"/>
      <c r="B31" s="40" t="s">
        <v>52</v>
      </c>
      <c r="C31" s="31">
        <v>50</v>
      </c>
      <c r="D31" s="33"/>
      <c r="E31" s="33"/>
      <c r="F31" s="33"/>
      <c r="G31" s="33">
        <v>39.58</v>
      </c>
      <c r="H31" s="33">
        <v>27.5</v>
      </c>
      <c r="I31" s="33"/>
      <c r="J31" s="33">
        <v>33</v>
      </c>
      <c r="K31" s="34">
        <v>33</v>
      </c>
      <c r="L31" s="35"/>
      <c r="M31" s="36">
        <f t="shared" si="0"/>
        <v>1650</v>
      </c>
      <c r="N31" s="37"/>
      <c r="O31" s="38"/>
      <c r="P31" s="37"/>
    </row>
    <row r="32" spans="1:17" s="13" customFormat="1">
      <c r="A32" s="40"/>
      <c r="B32" s="40" t="s">
        <v>29</v>
      </c>
      <c r="C32" s="31">
        <v>25</v>
      </c>
      <c r="D32" s="33">
        <v>35</v>
      </c>
      <c r="E32" s="33">
        <v>35</v>
      </c>
      <c r="F32" s="33"/>
      <c r="G32" s="33">
        <v>37.92</v>
      </c>
      <c r="H32" s="33">
        <v>39</v>
      </c>
      <c r="I32" s="33">
        <v>32.700000000000003</v>
      </c>
      <c r="J32" s="33">
        <v>43.02</v>
      </c>
      <c r="K32" s="34">
        <v>43</v>
      </c>
      <c r="L32" s="35" t="e">
        <f>#REF! *D32</f>
        <v>#REF!</v>
      </c>
      <c r="M32" s="36">
        <f t="shared" si="0"/>
        <v>1075</v>
      </c>
      <c r="N32" s="37"/>
      <c r="O32" s="38"/>
      <c r="P32" s="37"/>
    </row>
    <row r="33" spans="1:17" s="13" customFormat="1">
      <c r="A33" s="40"/>
      <c r="B33" s="40" t="s">
        <v>41</v>
      </c>
      <c r="C33" s="31">
        <v>100</v>
      </c>
      <c r="D33" s="33">
        <v>30</v>
      </c>
      <c r="E33" s="33">
        <v>30</v>
      </c>
      <c r="F33" s="33"/>
      <c r="G33" s="33">
        <v>39.58</v>
      </c>
      <c r="H33" s="33">
        <v>32.5</v>
      </c>
      <c r="I33" s="33">
        <v>24.7</v>
      </c>
      <c r="J33" s="33">
        <v>34.32</v>
      </c>
      <c r="K33" s="34">
        <v>35</v>
      </c>
      <c r="L33" s="35" t="e">
        <f>#REF! *D33</f>
        <v>#REF!</v>
      </c>
      <c r="M33" s="36">
        <f t="shared" si="0"/>
        <v>3500</v>
      </c>
      <c r="N33" s="37"/>
      <c r="O33" s="38"/>
      <c r="P33" s="37"/>
    </row>
    <row r="34" spans="1:17" s="13" customFormat="1">
      <c r="A34" s="31"/>
      <c r="B34" s="32" t="s">
        <v>30</v>
      </c>
      <c r="C34" s="31">
        <v>50</v>
      </c>
      <c r="D34" s="33">
        <v>35</v>
      </c>
      <c r="E34" s="33">
        <v>35</v>
      </c>
      <c r="F34" s="33"/>
      <c r="G34" s="33"/>
      <c r="H34" s="33">
        <v>39</v>
      </c>
      <c r="I34" s="33">
        <v>56.78</v>
      </c>
      <c r="J34" s="33">
        <v>57.467999999999996</v>
      </c>
      <c r="K34" s="34">
        <v>55</v>
      </c>
      <c r="L34" s="35" t="e">
        <f>#REF! *D34</f>
        <v>#REF!</v>
      </c>
      <c r="M34" s="36">
        <f t="shared" si="0"/>
        <v>2750</v>
      </c>
      <c r="N34" s="37"/>
      <c r="O34" s="38"/>
      <c r="P34" s="37"/>
    </row>
    <row r="35" spans="1:17" s="13" customFormat="1">
      <c r="A35" s="31"/>
      <c r="B35" s="32" t="s">
        <v>88</v>
      </c>
      <c r="C35" s="31">
        <v>50</v>
      </c>
      <c r="D35" s="33">
        <v>28</v>
      </c>
      <c r="E35" s="33">
        <v>28</v>
      </c>
      <c r="F35" s="33"/>
      <c r="G35" s="33"/>
      <c r="H35" s="33">
        <v>32.5</v>
      </c>
      <c r="I35" s="33">
        <v>50</v>
      </c>
      <c r="J35" s="33">
        <v>49.5</v>
      </c>
      <c r="K35" s="34">
        <v>50</v>
      </c>
      <c r="L35" s="35" t="e">
        <f>#REF! *D35</f>
        <v>#REF!</v>
      </c>
      <c r="M35" s="36">
        <f t="shared" si="0"/>
        <v>2500</v>
      </c>
      <c r="N35" s="37"/>
      <c r="O35" s="38"/>
      <c r="P35" s="37"/>
    </row>
    <row r="36" spans="1:17" s="13" customFormat="1">
      <c r="A36" s="31"/>
      <c r="B36" s="32" t="s">
        <v>18</v>
      </c>
      <c r="C36" s="31">
        <v>250</v>
      </c>
      <c r="D36" s="33">
        <v>38</v>
      </c>
      <c r="E36" s="33">
        <v>38</v>
      </c>
      <c r="F36" s="33"/>
      <c r="G36" s="33">
        <v>46.1</v>
      </c>
      <c r="H36" s="33">
        <v>39</v>
      </c>
      <c r="I36" s="33">
        <v>39.85</v>
      </c>
      <c r="J36" s="33">
        <v>47.309999999999995</v>
      </c>
      <c r="K36" s="34">
        <v>48</v>
      </c>
      <c r="L36" s="35" t="e">
        <f>#REF! *D36</f>
        <v>#REF!</v>
      </c>
      <c r="M36" s="36">
        <f t="shared" si="0"/>
        <v>12000</v>
      </c>
      <c r="N36" s="37"/>
      <c r="O36" s="38"/>
      <c r="P36" s="37"/>
    </row>
    <row r="37" spans="1:17" s="13" customFormat="1">
      <c r="A37" s="31"/>
      <c r="B37" s="32" t="s">
        <v>89</v>
      </c>
      <c r="C37" s="31">
        <v>200</v>
      </c>
      <c r="D37" s="33">
        <v>32</v>
      </c>
      <c r="E37" s="33">
        <v>32</v>
      </c>
      <c r="F37" s="33"/>
      <c r="G37" s="33">
        <v>48.98</v>
      </c>
      <c r="H37" s="33">
        <v>32.5</v>
      </c>
      <c r="I37" s="33">
        <v>30.95</v>
      </c>
      <c r="J37" s="33">
        <v>38.07</v>
      </c>
      <c r="K37" s="34">
        <v>38</v>
      </c>
      <c r="L37" s="35" t="e">
        <f>#REF! *D37</f>
        <v>#REF!</v>
      </c>
      <c r="M37" s="36">
        <f t="shared" si="0"/>
        <v>7600</v>
      </c>
      <c r="N37" s="37"/>
      <c r="O37" s="38"/>
      <c r="P37" s="37"/>
    </row>
    <row r="38" spans="1:17" s="13" customFormat="1">
      <c r="A38" s="31"/>
      <c r="B38" s="32" t="s">
        <v>73</v>
      </c>
      <c r="C38" s="31">
        <v>30</v>
      </c>
      <c r="D38" s="33">
        <v>4.5</v>
      </c>
      <c r="E38" s="33"/>
      <c r="F38" s="33"/>
      <c r="G38" s="33">
        <v>5.12</v>
      </c>
      <c r="H38" s="33">
        <v>3.9</v>
      </c>
      <c r="I38" s="33"/>
      <c r="J38" s="33">
        <v>5.4119999999999999</v>
      </c>
      <c r="K38" s="34">
        <v>5.5</v>
      </c>
      <c r="L38" s="35" t="e">
        <f>#REF! *D38</f>
        <v>#REF!</v>
      </c>
      <c r="M38" s="36">
        <f t="shared" si="0"/>
        <v>165</v>
      </c>
      <c r="N38" s="34"/>
      <c r="O38" s="34"/>
      <c r="P38" s="39"/>
    </row>
    <row r="39" spans="1:17" s="13" customFormat="1">
      <c r="A39" s="31"/>
      <c r="B39" s="32" t="s">
        <v>74</v>
      </c>
      <c r="C39" s="31">
        <v>20</v>
      </c>
      <c r="D39" s="33">
        <v>150</v>
      </c>
      <c r="E39" s="33"/>
      <c r="F39" s="33"/>
      <c r="G39" s="33">
        <v>161.46</v>
      </c>
      <c r="H39" s="54">
        <v>133.5</v>
      </c>
      <c r="I39" s="54">
        <v>122.73</v>
      </c>
      <c r="J39" s="33">
        <v>153.738</v>
      </c>
      <c r="K39" s="34">
        <v>155</v>
      </c>
      <c r="L39" s="35" t="e">
        <f>#REF! *D39</f>
        <v>#REF!</v>
      </c>
      <c r="M39" s="36">
        <f t="shared" si="0"/>
        <v>3100</v>
      </c>
      <c r="N39" s="34"/>
      <c r="O39" s="34"/>
      <c r="P39" s="39"/>
    </row>
    <row r="40" spans="1:17" s="13" customFormat="1">
      <c r="A40" s="31"/>
      <c r="B40" s="32" t="s">
        <v>20</v>
      </c>
      <c r="C40" s="31">
        <v>25</v>
      </c>
      <c r="D40" s="34">
        <v>30</v>
      </c>
      <c r="E40" s="34">
        <v>30</v>
      </c>
      <c r="F40" s="34"/>
      <c r="G40" s="34"/>
      <c r="H40" s="34">
        <v>33.9</v>
      </c>
      <c r="I40" s="34">
        <v>26.45</v>
      </c>
      <c r="J40" s="34">
        <v>36.209999999999994</v>
      </c>
      <c r="K40" s="34">
        <v>36</v>
      </c>
      <c r="L40" s="35" t="e">
        <f>#REF! *D40</f>
        <v>#REF!</v>
      </c>
      <c r="M40" s="36">
        <f t="shared" si="0"/>
        <v>900</v>
      </c>
      <c r="N40" s="34"/>
      <c r="O40" s="34"/>
      <c r="P40" s="39"/>
    </row>
    <row r="41" spans="1:17" s="13" customFormat="1">
      <c r="A41" s="31"/>
      <c r="B41" s="32" t="s">
        <v>90</v>
      </c>
      <c r="C41" s="31">
        <v>20</v>
      </c>
      <c r="D41" s="34">
        <v>25</v>
      </c>
      <c r="E41" s="34">
        <v>30</v>
      </c>
      <c r="F41" s="34"/>
      <c r="G41" s="34"/>
      <c r="H41" s="34">
        <v>27.5</v>
      </c>
      <c r="I41" s="34">
        <v>18.45</v>
      </c>
      <c r="J41" s="34">
        <v>27.57</v>
      </c>
      <c r="K41" s="34">
        <v>28</v>
      </c>
      <c r="L41" s="35" t="e">
        <f>#REF! *D41</f>
        <v>#REF!</v>
      </c>
      <c r="M41" s="36">
        <f t="shared" si="0"/>
        <v>560</v>
      </c>
      <c r="N41" s="34"/>
      <c r="O41" s="34"/>
      <c r="P41" s="39"/>
    </row>
    <row r="42" spans="1:17">
      <c r="A42" s="55"/>
      <c r="B42" s="56" t="s">
        <v>15</v>
      </c>
      <c r="C42" s="56"/>
      <c r="D42" s="56"/>
      <c r="E42" s="56"/>
      <c r="F42" s="56"/>
      <c r="G42" s="56"/>
      <c r="H42" s="56"/>
      <c r="I42" s="56"/>
      <c r="J42" s="56"/>
      <c r="K42" s="56"/>
      <c r="L42" s="57" t="e">
        <f>SUM(L32:L41)</f>
        <v>#REF!</v>
      </c>
      <c r="M42" s="58"/>
      <c r="N42" s="56"/>
      <c r="O42" s="59"/>
      <c r="P42" s="60"/>
      <c r="Q42" s="13"/>
    </row>
    <row r="43" spans="1:17" s="15" customFormat="1">
      <c r="A43" s="31"/>
      <c r="B43" s="32" t="s">
        <v>48</v>
      </c>
      <c r="C43" s="31">
        <v>50</v>
      </c>
      <c r="D43" s="33">
        <v>30</v>
      </c>
      <c r="E43" s="33">
        <v>30</v>
      </c>
      <c r="F43" s="33"/>
      <c r="G43" s="33">
        <v>41.25</v>
      </c>
      <c r="H43" s="33">
        <v>33.5</v>
      </c>
      <c r="I43" s="33">
        <v>42.41</v>
      </c>
      <c r="J43" s="33">
        <v>46.863999999999997</v>
      </c>
      <c r="K43" s="34">
        <v>47</v>
      </c>
      <c r="L43" s="61" t="e">
        <f>#REF! *D43</f>
        <v>#REF!</v>
      </c>
      <c r="M43" s="36">
        <f t="shared" si="0"/>
        <v>2350</v>
      </c>
      <c r="N43" s="34"/>
      <c r="O43" s="34"/>
      <c r="P43" s="39"/>
      <c r="Q43" s="13"/>
    </row>
    <row r="44" spans="1:17" s="15" customFormat="1">
      <c r="A44" s="31"/>
      <c r="B44" s="32" t="s">
        <v>91</v>
      </c>
      <c r="C44" s="31">
        <v>50</v>
      </c>
      <c r="D44" s="33">
        <v>26</v>
      </c>
      <c r="E44" s="33">
        <v>26</v>
      </c>
      <c r="F44" s="33"/>
      <c r="G44" s="33">
        <v>43.75</v>
      </c>
      <c r="H44" s="33">
        <v>28.5</v>
      </c>
      <c r="I44" s="33">
        <v>34.409999999999997</v>
      </c>
      <c r="J44" s="33">
        <v>42.664000000000001</v>
      </c>
      <c r="K44" s="34">
        <v>42.5</v>
      </c>
      <c r="L44" s="61" t="e">
        <f>#REF! *D44</f>
        <v>#REF!</v>
      </c>
      <c r="M44" s="36">
        <f t="shared" si="0"/>
        <v>2125</v>
      </c>
      <c r="N44" s="34"/>
      <c r="O44" s="34"/>
      <c r="P44" s="39"/>
      <c r="Q44" s="13"/>
    </row>
    <row r="45" spans="1:17" s="15" customFormat="1">
      <c r="A45" s="31"/>
      <c r="B45" s="32" t="s">
        <v>49</v>
      </c>
      <c r="C45" s="31">
        <v>50</v>
      </c>
      <c r="D45" s="33">
        <v>42</v>
      </c>
      <c r="E45" s="33">
        <v>30</v>
      </c>
      <c r="F45" s="33"/>
      <c r="G45" s="33">
        <v>87.44</v>
      </c>
      <c r="H45" s="33"/>
      <c r="I45" s="33">
        <v>64.22</v>
      </c>
      <c r="J45" s="33">
        <v>77.063999999999993</v>
      </c>
      <c r="K45" s="34">
        <v>75</v>
      </c>
      <c r="L45" s="61" t="e">
        <f>#REF! *D45</f>
        <v>#REF!</v>
      </c>
      <c r="M45" s="36">
        <f t="shared" si="0"/>
        <v>3750</v>
      </c>
      <c r="N45" s="34"/>
      <c r="O45" s="34"/>
      <c r="P45" s="39"/>
      <c r="Q45" s="13"/>
    </row>
    <row r="46" spans="1:17" s="15" customFormat="1">
      <c r="A46" s="31"/>
      <c r="B46" s="32" t="s">
        <v>92</v>
      </c>
      <c r="C46" s="31">
        <v>50</v>
      </c>
      <c r="D46" s="33">
        <v>38</v>
      </c>
      <c r="E46" s="33">
        <v>26</v>
      </c>
      <c r="F46" s="33"/>
      <c r="G46" s="33">
        <v>99.73</v>
      </c>
      <c r="H46" s="33"/>
      <c r="I46" s="33">
        <v>56.22</v>
      </c>
      <c r="J46" s="33">
        <v>67.463999999999999</v>
      </c>
      <c r="K46" s="34">
        <v>68</v>
      </c>
      <c r="L46" s="61" t="e">
        <f>#REF! *D46</f>
        <v>#REF!</v>
      </c>
      <c r="M46" s="36">
        <f t="shared" si="0"/>
        <v>3400</v>
      </c>
      <c r="N46" s="34"/>
      <c r="O46" s="34"/>
      <c r="P46" s="39"/>
      <c r="Q46" s="13"/>
    </row>
    <row r="47" spans="1:17" s="15" customFormat="1">
      <c r="A47" s="31"/>
      <c r="B47" s="32" t="s">
        <v>19</v>
      </c>
      <c r="C47" s="31">
        <v>25</v>
      </c>
      <c r="D47" s="33">
        <v>38</v>
      </c>
      <c r="E47" s="33">
        <v>29</v>
      </c>
      <c r="F47" s="33"/>
      <c r="G47" s="33">
        <v>32.92</v>
      </c>
      <c r="H47" s="33">
        <v>34.5</v>
      </c>
      <c r="I47" s="33">
        <v>50.59</v>
      </c>
      <c r="J47" s="33">
        <v>47.204000000000001</v>
      </c>
      <c r="K47" s="34">
        <v>47.2</v>
      </c>
      <c r="L47" s="61" t="e">
        <f>#REF! *D47</f>
        <v>#REF!</v>
      </c>
      <c r="M47" s="36">
        <f t="shared" si="0"/>
        <v>1180</v>
      </c>
      <c r="N47" s="34"/>
      <c r="O47" s="34"/>
      <c r="P47" s="39"/>
      <c r="Q47" s="13"/>
    </row>
    <row r="48" spans="1:17" s="15" customFormat="1">
      <c r="A48" s="31"/>
      <c r="B48" s="32" t="s">
        <v>93</v>
      </c>
      <c r="C48" s="31">
        <v>300</v>
      </c>
      <c r="D48" s="33">
        <v>33</v>
      </c>
      <c r="E48" s="33">
        <v>25</v>
      </c>
      <c r="F48" s="33"/>
      <c r="G48" s="33">
        <v>33.33</v>
      </c>
      <c r="H48" s="33">
        <v>25</v>
      </c>
      <c r="I48" s="33">
        <v>42.59</v>
      </c>
      <c r="J48" s="33">
        <v>40.368000000000002</v>
      </c>
      <c r="K48" s="34">
        <v>40</v>
      </c>
      <c r="L48" s="61" t="e">
        <f>#REF! *D48</f>
        <v>#REF!</v>
      </c>
      <c r="M48" s="36">
        <f t="shared" si="0"/>
        <v>12000</v>
      </c>
      <c r="N48" s="34"/>
      <c r="O48" s="34"/>
      <c r="P48" s="39"/>
      <c r="Q48" s="13"/>
    </row>
    <row r="49" spans="1:17" s="15" customFormat="1">
      <c r="A49" s="31"/>
      <c r="B49" s="32" t="s">
        <v>94</v>
      </c>
      <c r="C49" s="31">
        <v>2000</v>
      </c>
      <c r="D49" s="33">
        <v>16</v>
      </c>
      <c r="E49" s="33">
        <v>20</v>
      </c>
      <c r="F49" s="33"/>
      <c r="G49" s="33">
        <v>24.48</v>
      </c>
      <c r="H49" s="33">
        <v>20</v>
      </c>
      <c r="I49" s="33">
        <v>15</v>
      </c>
      <c r="J49" s="33">
        <v>23.792000000000002</v>
      </c>
      <c r="K49" s="34">
        <v>24</v>
      </c>
      <c r="L49" s="61" t="e">
        <f>#REF! *D49</f>
        <v>#REF!</v>
      </c>
      <c r="M49" s="36">
        <f t="shared" si="0"/>
        <v>48000</v>
      </c>
      <c r="N49" s="34"/>
      <c r="O49" s="34"/>
      <c r="P49" s="39"/>
      <c r="Q49" s="13"/>
    </row>
    <row r="50" spans="1:17">
      <c r="A50" s="62"/>
      <c r="B50" s="63" t="s">
        <v>16</v>
      </c>
      <c r="C50" s="63"/>
      <c r="D50" s="63"/>
      <c r="E50" s="63"/>
      <c r="F50" s="63"/>
      <c r="G50" s="63"/>
      <c r="H50" s="63"/>
      <c r="I50" s="63"/>
      <c r="J50" s="63"/>
      <c r="K50" s="63"/>
      <c r="L50" s="64" t="e">
        <f>SUM(L43:L49)</f>
        <v>#REF!</v>
      </c>
      <c r="M50" s="65"/>
      <c r="N50" s="63"/>
      <c r="O50" s="66"/>
      <c r="P50" s="67"/>
      <c r="Q50" s="13"/>
    </row>
    <row r="51" spans="1:17">
      <c r="A51" s="31"/>
      <c r="B51" s="32" t="s">
        <v>72</v>
      </c>
      <c r="C51" s="31">
        <v>10</v>
      </c>
      <c r="D51" s="33"/>
      <c r="E51" s="33"/>
      <c r="F51" s="33"/>
      <c r="G51" s="33">
        <v>31.8</v>
      </c>
      <c r="H51" s="33">
        <v>26.849999999999998</v>
      </c>
      <c r="I51" s="33">
        <v>34.18</v>
      </c>
      <c r="J51" s="33">
        <v>37.131999999999998</v>
      </c>
      <c r="K51" s="34">
        <v>38</v>
      </c>
      <c r="L51" s="61" t="e">
        <f>#REF! *D51</f>
        <v>#REF!</v>
      </c>
      <c r="M51" s="36">
        <f t="shared" si="0"/>
        <v>380</v>
      </c>
      <c r="N51" s="34"/>
      <c r="O51" s="34"/>
      <c r="P51" s="39"/>
      <c r="Q51" s="13"/>
    </row>
    <row r="52" spans="1:17">
      <c r="A52" s="31"/>
      <c r="B52" s="32" t="s">
        <v>71</v>
      </c>
      <c r="C52" s="31">
        <v>10</v>
      </c>
      <c r="D52" s="33"/>
      <c r="E52" s="33"/>
      <c r="F52" s="33"/>
      <c r="G52" s="33">
        <v>25.5</v>
      </c>
      <c r="H52" s="33">
        <v>17.899999999999999</v>
      </c>
      <c r="I52" s="33">
        <v>26.18</v>
      </c>
      <c r="J52" s="33">
        <v>27.831999999999997</v>
      </c>
      <c r="K52" s="34">
        <v>28</v>
      </c>
      <c r="L52" s="61" t="e">
        <f>#REF! *D52</f>
        <v>#REF!</v>
      </c>
      <c r="M52" s="36">
        <f t="shared" si="0"/>
        <v>280</v>
      </c>
      <c r="N52" s="34"/>
      <c r="O52" s="34"/>
      <c r="P52" s="39"/>
      <c r="Q52" s="13"/>
    </row>
    <row r="53" spans="1:17">
      <c r="A53" s="31"/>
      <c r="B53" s="32" t="s">
        <v>69</v>
      </c>
      <c r="C53" s="31">
        <v>10</v>
      </c>
      <c r="D53" s="33">
        <v>79</v>
      </c>
      <c r="E53" s="33">
        <v>35</v>
      </c>
      <c r="F53" s="33"/>
      <c r="G53" s="33"/>
      <c r="H53" s="33"/>
      <c r="I53" s="33">
        <v>57.5</v>
      </c>
      <c r="J53" s="33">
        <v>69</v>
      </c>
      <c r="K53" s="34">
        <v>70</v>
      </c>
      <c r="L53" s="61" t="e">
        <f>#REF! *D53</f>
        <v>#REF!</v>
      </c>
      <c r="M53" s="36">
        <f t="shared" si="0"/>
        <v>700</v>
      </c>
      <c r="N53" s="34"/>
      <c r="O53" s="34"/>
      <c r="P53" s="39"/>
      <c r="Q53" s="13"/>
    </row>
    <row r="54" spans="1:17">
      <c r="A54" s="31"/>
      <c r="B54" s="32" t="s">
        <v>68</v>
      </c>
      <c r="C54" s="31">
        <v>10</v>
      </c>
      <c r="D54" s="33">
        <v>66</v>
      </c>
      <c r="E54" s="33">
        <v>27</v>
      </c>
      <c r="F54" s="33"/>
      <c r="G54" s="33"/>
      <c r="H54" s="33"/>
      <c r="I54" s="33">
        <v>49.21</v>
      </c>
      <c r="J54" s="33">
        <v>59.052</v>
      </c>
      <c r="K54" s="34">
        <v>60</v>
      </c>
      <c r="L54" s="61" t="e">
        <f>#REF! *D54</f>
        <v>#REF!</v>
      </c>
      <c r="M54" s="36">
        <f t="shared" si="0"/>
        <v>600</v>
      </c>
      <c r="N54" s="34"/>
      <c r="O54" s="34"/>
      <c r="P54" s="39"/>
      <c r="Q54" s="13"/>
    </row>
    <row r="55" spans="1:17">
      <c r="A55" s="31"/>
      <c r="B55" s="32" t="s">
        <v>44</v>
      </c>
      <c r="C55" s="31">
        <v>100</v>
      </c>
      <c r="D55" s="33">
        <v>25</v>
      </c>
      <c r="E55" s="33">
        <v>23</v>
      </c>
      <c r="F55" s="33"/>
      <c r="G55" s="33">
        <v>25.61</v>
      </c>
      <c r="H55" s="33">
        <v>19.350000000000001</v>
      </c>
      <c r="I55" s="33">
        <v>24.01</v>
      </c>
      <c r="J55" s="33">
        <v>27.587999999999997</v>
      </c>
      <c r="K55" s="34">
        <v>27.6</v>
      </c>
      <c r="L55" s="61" t="e">
        <f>#REF! *D55</f>
        <v>#REF!</v>
      </c>
      <c r="M55" s="36">
        <f t="shared" si="0"/>
        <v>2760</v>
      </c>
      <c r="N55" s="34"/>
      <c r="O55" s="34"/>
      <c r="P55" s="39"/>
      <c r="Q55" s="13"/>
    </row>
    <row r="56" spans="1:17">
      <c r="A56" s="31"/>
      <c r="B56" s="32" t="s">
        <v>67</v>
      </c>
      <c r="C56" s="31">
        <v>1500</v>
      </c>
      <c r="D56" s="33">
        <v>23</v>
      </c>
      <c r="E56" s="33">
        <v>20</v>
      </c>
      <c r="F56" s="33"/>
      <c r="G56" s="33">
        <v>18.29</v>
      </c>
      <c r="H56" s="33">
        <v>18.899999999999999</v>
      </c>
      <c r="I56" s="33">
        <v>16.010000000000002</v>
      </c>
      <c r="J56" s="33">
        <v>21.28</v>
      </c>
      <c r="K56" s="34">
        <v>21.3</v>
      </c>
      <c r="L56" s="61" t="e">
        <f>#REF! *D56</f>
        <v>#REF!</v>
      </c>
      <c r="M56" s="36">
        <f t="shared" si="0"/>
        <v>31950</v>
      </c>
      <c r="N56" s="34"/>
      <c r="O56" s="34"/>
      <c r="P56" s="39"/>
      <c r="Q56" s="13"/>
    </row>
    <row r="57" spans="1:17">
      <c r="A57" s="31"/>
      <c r="B57" s="32" t="s">
        <v>59</v>
      </c>
      <c r="C57" s="31">
        <v>25</v>
      </c>
      <c r="D57" s="33"/>
      <c r="E57" s="33">
        <v>34</v>
      </c>
      <c r="F57" s="33"/>
      <c r="G57" s="33">
        <v>38.31</v>
      </c>
      <c r="H57" s="33">
        <v>27.15</v>
      </c>
      <c r="I57" s="33">
        <v>37.39</v>
      </c>
      <c r="J57" s="33">
        <v>41.140000000000008</v>
      </c>
      <c r="K57" s="34">
        <v>42</v>
      </c>
      <c r="L57" s="61" t="e">
        <f>#REF! *D57</f>
        <v>#REF!</v>
      </c>
      <c r="M57" s="36">
        <f t="shared" si="0"/>
        <v>1050</v>
      </c>
      <c r="N57" s="34"/>
      <c r="O57" s="34"/>
      <c r="P57" s="39"/>
      <c r="Q57" s="13"/>
    </row>
    <row r="58" spans="1:17">
      <c r="A58" s="31"/>
      <c r="B58" s="32" t="s">
        <v>61</v>
      </c>
      <c r="C58" s="31">
        <v>120</v>
      </c>
      <c r="D58" s="33">
        <v>40</v>
      </c>
      <c r="E58" s="33">
        <v>28</v>
      </c>
      <c r="F58" s="33"/>
      <c r="G58" s="33">
        <v>32.06</v>
      </c>
      <c r="H58" s="33">
        <v>21.25</v>
      </c>
      <c r="I58" s="33">
        <v>29.39</v>
      </c>
      <c r="J58" s="33">
        <v>33.08</v>
      </c>
      <c r="K58" s="34">
        <v>34</v>
      </c>
      <c r="L58" s="61" t="e">
        <f>#REF! *D58</f>
        <v>#REF!</v>
      </c>
      <c r="M58" s="36">
        <f t="shared" si="0"/>
        <v>4080</v>
      </c>
      <c r="N58" s="34"/>
      <c r="O58" s="34"/>
      <c r="P58" s="39"/>
      <c r="Q58" s="13"/>
    </row>
    <row r="59" spans="1:17">
      <c r="A59" s="31"/>
      <c r="B59" s="68" t="s">
        <v>64</v>
      </c>
      <c r="C59" s="31">
        <v>20</v>
      </c>
      <c r="D59" s="33">
        <v>50</v>
      </c>
      <c r="E59" s="33">
        <v>33</v>
      </c>
      <c r="F59" s="33"/>
      <c r="G59" s="33"/>
      <c r="H59" s="33">
        <v>31.5</v>
      </c>
      <c r="I59" s="33">
        <v>40.549999999999997</v>
      </c>
      <c r="J59" s="33">
        <v>43.23</v>
      </c>
      <c r="K59" s="34">
        <v>45</v>
      </c>
      <c r="L59" s="61" t="e">
        <f>#REF! *D59</f>
        <v>#REF!</v>
      </c>
      <c r="M59" s="36">
        <f>K59*C59</f>
        <v>900</v>
      </c>
      <c r="N59" s="34"/>
      <c r="O59" s="34"/>
      <c r="P59" s="39"/>
      <c r="Q59" s="13"/>
    </row>
    <row r="60" spans="1:17">
      <c r="A60" s="31"/>
      <c r="B60" s="69" t="s">
        <v>65</v>
      </c>
      <c r="C60" s="31">
        <v>10</v>
      </c>
      <c r="D60" s="33">
        <v>49</v>
      </c>
      <c r="E60" s="33">
        <v>30</v>
      </c>
      <c r="F60" s="33"/>
      <c r="G60" s="33"/>
      <c r="H60" s="33">
        <v>24.9</v>
      </c>
      <c r="I60" s="33">
        <v>32.44</v>
      </c>
      <c r="J60" s="33">
        <v>34.403999999999996</v>
      </c>
      <c r="K60" s="34">
        <v>35</v>
      </c>
      <c r="L60" s="61" t="e">
        <f>#REF! *D60</f>
        <v>#REF!</v>
      </c>
      <c r="M60" s="36">
        <f>K60*C60</f>
        <v>350</v>
      </c>
      <c r="N60" s="34"/>
      <c r="O60" s="34"/>
      <c r="P60" s="39"/>
      <c r="Q60" s="13"/>
    </row>
    <row r="61" spans="1:17">
      <c r="A61" s="70"/>
      <c r="B61" s="32" t="s">
        <v>38</v>
      </c>
      <c r="C61" s="31">
        <v>10</v>
      </c>
      <c r="D61" s="41"/>
      <c r="E61" s="41"/>
      <c r="F61" s="41"/>
      <c r="G61" s="41">
        <v>34.33</v>
      </c>
      <c r="H61" s="41"/>
      <c r="I61" s="41">
        <v>57.74</v>
      </c>
      <c r="J61" s="33">
        <v>55.241999999999997</v>
      </c>
      <c r="K61" s="34">
        <v>55</v>
      </c>
      <c r="L61" s="41"/>
      <c r="M61" s="36">
        <f>K61*C61</f>
        <v>550</v>
      </c>
      <c r="N61" s="34"/>
      <c r="O61" s="34"/>
      <c r="P61" s="39"/>
      <c r="Q61" s="13"/>
    </row>
    <row r="62" spans="1:17">
      <c r="A62" s="31"/>
      <c r="B62" s="32" t="s">
        <v>66</v>
      </c>
      <c r="C62" s="31">
        <v>10</v>
      </c>
      <c r="D62" s="33">
        <v>44</v>
      </c>
      <c r="E62" s="33">
        <v>27</v>
      </c>
      <c r="F62" s="33"/>
      <c r="G62" s="33">
        <v>25.52</v>
      </c>
      <c r="H62" s="33"/>
      <c r="I62" s="33"/>
      <c r="J62" s="33">
        <v>30.623999999999999</v>
      </c>
      <c r="K62" s="34">
        <v>32</v>
      </c>
      <c r="L62" s="61" t="e">
        <f>#REF! *D62</f>
        <v>#REF!</v>
      </c>
      <c r="M62" s="36">
        <f>K62*C62</f>
        <v>320</v>
      </c>
      <c r="N62" s="34"/>
      <c r="O62" s="34"/>
      <c r="P62" s="39"/>
      <c r="Q62" s="13"/>
    </row>
    <row r="63" spans="1:17">
      <c r="A63" s="71"/>
      <c r="B63" s="72"/>
      <c r="C63" s="73"/>
      <c r="D63" s="74"/>
      <c r="E63" s="74"/>
      <c r="F63" s="74"/>
      <c r="G63" s="74"/>
      <c r="H63" s="74"/>
      <c r="I63" s="74"/>
      <c r="J63" s="74"/>
      <c r="K63" s="75"/>
      <c r="L63" s="27"/>
      <c r="M63" s="76"/>
      <c r="N63" s="75"/>
      <c r="O63" s="75"/>
      <c r="P63" s="77"/>
      <c r="Q63" s="13"/>
    </row>
    <row r="64" spans="1:17">
      <c r="A64" s="25"/>
      <c r="B64" s="26" t="s">
        <v>17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8"/>
      <c r="N64" s="26"/>
      <c r="O64" s="29"/>
      <c r="P64" s="30"/>
      <c r="Q64" s="13"/>
    </row>
    <row r="65" spans="1:17">
      <c r="A65" s="31"/>
      <c r="B65" s="32" t="s">
        <v>3</v>
      </c>
      <c r="C65" s="31">
        <v>5</v>
      </c>
      <c r="D65" s="33">
        <v>9</v>
      </c>
      <c r="E65" s="33">
        <v>9</v>
      </c>
      <c r="F65" s="33"/>
      <c r="G65" s="54"/>
      <c r="H65" s="33"/>
      <c r="I65" s="33"/>
      <c r="J65" s="33" t="e">
        <v>#DIV/0!</v>
      </c>
      <c r="K65" s="34">
        <v>15</v>
      </c>
      <c r="L65" s="61" t="e">
        <f>#REF! *D65</f>
        <v>#REF!</v>
      </c>
      <c r="M65" s="36">
        <f t="shared" ref="M65:M70" si="1">K65*C65</f>
        <v>75</v>
      </c>
      <c r="N65" s="34"/>
      <c r="O65" s="34"/>
      <c r="P65" s="39"/>
      <c r="Q65" s="13"/>
    </row>
    <row r="66" spans="1:17" s="13" customFormat="1">
      <c r="A66" s="31"/>
      <c r="B66" s="31" t="s">
        <v>50</v>
      </c>
      <c r="C66" s="31">
        <v>10</v>
      </c>
      <c r="D66" s="34"/>
      <c r="E66" s="34"/>
      <c r="F66" s="34"/>
      <c r="G66" s="34">
        <v>8.85</v>
      </c>
      <c r="H66" s="34"/>
      <c r="I66" s="34"/>
      <c r="J66" s="34">
        <v>10.62</v>
      </c>
      <c r="K66" s="34">
        <v>10.5</v>
      </c>
      <c r="L66" s="35"/>
      <c r="M66" s="36">
        <f t="shared" si="1"/>
        <v>105</v>
      </c>
      <c r="N66" s="37"/>
      <c r="O66" s="38"/>
      <c r="P66" s="37"/>
    </row>
    <row r="67" spans="1:17">
      <c r="A67" s="78"/>
      <c r="B67" s="78" t="s">
        <v>39</v>
      </c>
      <c r="C67" s="78">
        <v>20</v>
      </c>
      <c r="D67" s="41"/>
      <c r="E67" s="41"/>
      <c r="F67" s="41"/>
      <c r="G67" s="41">
        <v>8.1</v>
      </c>
      <c r="H67" s="41">
        <v>6.9</v>
      </c>
      <c r="I67" s="41">
        <v>27.99</v>
      </c>
      <c r="J67" s="33">
        <v>17.195999999999998</v>
      </c>
      <c r="K67" s="34">
        <v>25</v>
      </c>
      <c r="L67" s="79"/>
      <c r="M67" s="36">
        <f t="shared" si="1"/>
        <v>500</v>
      </c>
      <c r="N67" s="78"/>
      <c r="O67" s="78"/>
      <c r="P67" s="39"/>
      <c r="Q67" s="13"/>
    </row>
    <row r="68" spans="1:17">
      <c r="A68" s="31"/>
      <c r="B68" s="32" t="s">
        <v>60</v>
      </c>
      <c r="C68" s="32">
        <v>20</v>
      </c>
      <c r="D68" s="33"/>
      <c r="E68" s="33"/>
      <c r="F68" s="33"/>
      <c r="G68" s="33"/>
      <c r="H68" s="33"/>
      <c r="I68" s="33">
        <v>23.38</v>
      </c>
      <c r="J68" s="33">
        <v>28.055999999999997</v>
      </c>
      <c r="K68" s="34">
        <v>28</v>
      </c>
      <c r="L68" s="61"/>
      <c r="M68" s="36">
        <f t="shared" si="1"/>
        <v>560</v>
      </c>
      <c r="N68" s="34"/>
      <c r="O68" s="34"/>
      <c r="P68" s="39"/>
      <c r="Q68" s="13"/>
    </row>
    <row r="69" spans="1:17">
      <c r="A69" s="31"/>
      <c r="B69" s="32" t="s">
        <v>34</v>
      </c>
      <c r="C69" s="32">
        <v>20</v>
      </c>
      <c r="D69" s="33"/>
      <c r="E69" s="33"/>
      <c r="F69" s="33"/>
      <c r="G69" s="33"/>
      <c r="H69" s="33"/>
      <c r="I69" s="33">
        <v>31.49</v>
      </c>
      <c r="J69" s="33">
        <v>37.787999999999997</v>
      </c>
      <c r="K69" s="34">
        <v>38</v>
      </c>
      <c r="L69" s="61"/>
      <c r="M69" s="36">
        <f t="shared" si="1"/>
        <v>760</v>
      </c>
      <c r="N69" s="34"/>
      <c r="O69" s="34"/>
      <c r="P69" s="39"/>
      <c r="Q69" s="13"/>
    </row>
    <row r="70" spans="1:17">
      <c r="A70" s="31"/>
      <c r="B70" s="32" t="s">
        <v>78</v>
      </c>
      <c r="C70" s="32">
        <v>10</v>
      </c>
      <c r="D70" s="33"/>
      <c r="E70" s="33"/>
      <c r="F70" s="33"/>
      <c r="G70" s="33"/>
      <c r="H70" s="33"/>
      <c r="I70" s="33"/>
      <c r="J70" s="33"/>
      <c r="K70" s="34">
        <v>500</v>
      </c>
      <c r="L70" s="61"/>
      <c r="M70" s="36">
        <f t="shared" si="1"/>
        <v>5000</v>
      </c>
      <c r="N70" s="34"/>
      <c r="O70" s="34"/>
      <c r="P70" s="39"/>
      <c r="Q70" s="13"/>
    </row>
    <row r="71" spans="1:17">
      <c r="A71" s="71"/>
      <c r="B71" s="72"/>
      <c r="C71" s="72"/>
      <c r="D71" s="74"/>
      <c r="E71" s="74"/>
      <c r="F71" s="74"/>
      <c r="G71" s="74"/>
      <c r="H71" s="74"/>
      <c r="I71" s="74"/>
      <c r="J71" s="74"/>
      <c r="K71" s="75"/>
      <c r="L71" s="27"/>
      <c r="M71" s="76"/>
      <c r="N71" s="75"/>
      <c r="O71" s="75"/>
      <c r="P71" s="77"/>
    </row>
    <row r="72" spans="1:17" ht="15">
      <c r="A72" s="25"/>
      <c r="B72" s="26" t="s">
        <v>75</v>
      </c>
      <c r="C72" s="80">
        <v>2600</v>
      </c>
      <c r="D72" s="26"/>
      <c r="E72" s="26"/>
      <c r="F72" s="26"/>
      <c r="G72" s="26"/>
      <c r="H72" s="26"/>
      <c r="I72" s="26"/>
      <c r="J72" s="26"/>
      <c r="K72" s="26"/>
      <c r="L72" s="26"/>
      <c r="M72" s="81"/>
      <c r="N72" s="26"/>
      <c r="O72" s="80"/>
      <c r="P72" s="82"/>
    </row>
    <row r="73" spans="1:17">
      <c r="A73" s="83"/>
      <c r="B73" s="83" t="s">
        <v>70</v>
      </c>
      <c r="C73" s="78">
        <v>390</v>
      </c>
      <c r="D73" s="84"/>
      <c r="E73" s="84"/>
      <c r="F73" s="84"/>
      <c r="G73" s="84">
        <v>5.98</v>
      </c>
      <c r="H73" s="84">
        <v>50</v>
      </c>
      <c r="I73" s="84">
        <v>30</v>
      </c>
      <c r="J73" s="84"/>
      <c r="K73" s="83">
        <v>40</v>
      </c>
      <c r="L73" s="83"/>
      <c r="M73" s="85">
        <f>C73*K73</f>
        <v>15600</v>
      </c>
      <c r="N73" s="83"/>
      <c r="O73" s="86"/>
      <c r="P73" s="86"/>
    </row>
    <row r="74" spans="1:17">
      <c r="A74" s="78"/>
      <c r="B74" s="78" t="s">
        <v>56</v>
      </c>
      <c r="C74" s="78">
        <v>650</v>
      </c>
      <c r="D74" s="41"/>
      <c r="E74" s="41"/>
      <c r="F74" s="41"/>
      <c r="G74" s="41">
        <v>5.98</v>
      </c>
      <c r="H74" s="41">
        <v>25</v>
      </c>
      <c r="I74" s="41">
        <v>16.5</v>
      </c>
      <c r="J74" s="41"/>
      <c r="K74" s="78">
        <v>20</v>
      </c>
      <c r="L74" s="78"/>
      <c r="M74" s="87">
        <f>C74*K74</f>
        <v>13000</v>
      </c>
      <c r="N74" s="78"/>
      <c r="O74" s="88"/>
      <c r="P74" s="88"/>
    </row>
    <row r="75" spans="1:17">
      <c r="A75" s="78"/>
      <c r="B75" s="78" t="s">
        <v>57</v>
      </c>
      <c r="C75" s="78">
        <v>1560</v>
      </c>
      <c r="D75" s="41"/>
      <c r="E75" s="41"/>
      <c r="F75" s="41"/>
      <c r="G75" s="41">
        <v>5.98</v>
      </c>
      <c r="H75" s="41">
        <v>18</v>
      </c>
      <c r="I75" s="41">
        <v>5.25</v>
      </c>
      <c r="J75" s="41"/>
      <c r="K75" s="78">
        <v>10</v>
      </c>
      <c r="L75" s="78"/>
      <c r="M75" s="87">
        <f>C75*K75</f>
        <v>15600</v>
      </c>
      <c r="N75" s="78"/>
      <c r="O75" s="88"/>
      <c r="P75" s="88"/>
    </row>
    <row r="76" spans="1:17" ht="16">
      <c r="A76" s="25"/>
      <c r="B76" s="26" t="s">
        <v>95</v>
      </c>
      <c r="C76" s="80">
        <v>5540</v>
      </c>
      <c r="D76" s="26"/>
      <c r="E76" s="26"/>
      <c r="F76" s="26"/>
      <c r="G76" s="26"/>
      <c r="H76" s="26"/>
      <c r="I76" s="26"/>
      <c r="J76" s="26"/>
      <c r="K76" s="26"/>
      <c r="L76" s="26"/>
      <c r="M76" s="81"/>
      <c r="N76" s="26"/>
      <c r="O76" s="80"/>
      <c r="P76" s="82"/>
    </row>
    <row r="77" spans="1:17">
      <c r="A77" s="78"/>
      <c r="B77" s="78" t="s">
        <v>96</v>
      </c>
      <c r="C77" s="78">
        <v>831</v>
      </c>
      <c r="D77" s="41"/>
      <c r="E77" s="41"/>
      <c r="F77" s="41"/>
      <c r="G77" s="41"/>
      <c r="H77" s="41"/>
      <c r="I77" s="41"/>
      <c r="J77" s="41"/>
      <c r="K77" s="78">
        <v>9</v>
      </c>
      <c r="L77" s="78"/>
      <c r="M77" s="87">
        <f>C77*K77</f>
        <v>7479</v>
      </c>
      <c r="N77" s="78"/>
      <c r="O77" s="88"/>
      <c r="P77" s="88"/>
    </row>
    <row r="78" spans="1:17">
      <c r="A78" s="78"/>
      <c r="B78" s="78"/>
      <c r="C78" s="78"/>
      <c r="D78" s="41"/>
      <c r="E78" s="41"/>
      <c r="F78" s="41"/>
      <c r="G78" s="41"/>
      <c r="H78" s="41"/>
      <c r="I78" s="41"/>
      <c r="J78" s="41"/>
      <c r="K78" s="78"/>
      <c r="L78" s="78"/>
      <c r="M78" s="87"/>
      <c r="N78" s="78"/>
      <c r="O78" s="88"/>
      <c r="P78" s="88"/>
    </row>
    <row r="79" spans="1:17">
      <c r="A79" s="89"/>
      <c r="B79" s="89"/>
      <c r="C79" s="90"/>
      <c r="D79" s="54"/>
      <c r="E79" s="54"/>
      <c r="F79" s="54"/>
      <c r="G79" s="54"/>
      <c r="H79" s="54"/>
      <c r="I79" s="54"/>
      <c r="J79" s="54"/>
      <c r="K79" s="89"/>
      <c r="L79" s="91"/>
      <c r="M79" s="92">
        <f>SUM(M3:M78)</f>
        <v>335079</v>
      </c>
      <c r="N79" s="93"/>
      <c r="O79" s="89"/>
      <c r="P79" s="90"/>
    </row>
    <row r="80" spans="1:17">
      <c r="A80" s="89"/>
      <c r="B80" s="89"/>
      <c r="C80" s="90"/>
      <c r="D80" s="54" t="s">
        <v>11</v>
      </c>
      <c r="E80" s="54"/>
      <c r="F80" s="54"/>
      <c r="G80" s="54"/>
      <c r="H80" s="54"/>
      <c r="I80" s="54"/>
      <c r="J80" s="54"/>
      <c r="K80" s="89"/>
      <c r="L80" s="91"/>
      <c r="M80" s="92"/>
      <c r="N80" s="89"/>
      <c r="O80" s="89"/>
      <c r="P80" s="90"/>
    </row>
    <row r="81" spans="1:16">
      <c r="A81" s="89"/>
      <c r="B81" s="89"/>
      <c r="C81" s="94" t="s">
        <v>4</v>
      </c>
      <c r="D81" s="95">
        <v>0.21</v>
      </c>
      <c r="E81" s="95"/>
      <c r="F81" s="95"/>
      <c r="G81" s="95"/>
      <c r="H81" s="95"/>
      <c r="I81" s="95"/>
      <c r="J81" s="95"/>
      <c r="K81" s="96"/>
      <c r="L81" s="97" t="e">
        <f>SUM(L4:L65)-L82</f>
        <v>#REF!</v>
      </c>
      <c r="M81" s="92">
        <f>SUM(M4:M78)-M23-M26-M27-M40-M41-M11</f>
        <v>328719</v>
      </c>
      <c r="N81" s="89"/>
      <c r="O81" s="89"/>
      <c r="P81" s="98">
        <f>SUM(P4:P65)-P82</f>
        <v>0</v>
      </c>
    </row>
    <row r="82" spans="1:16">
      <c r="A82" s="89"/>
      <c r="B82" s="89"/>
      <c r="C82" s="94" t="s">
        <v>4</v>
      </c>
      <c r="D82" s="95">
        <v>0.1</v>
      </c>
      <c r="E82" s="95"/>
      <c r="F82" s="95"/>
      <c r="G82" s="95"/>
      <c r="H82" s="95"/>
      <c r="I82" s="95"/>
      <c r="J82" s="95"/>
      <c r="K82" s="96"/>
      <c r="L82" s="97" t="e">
        <f>L23+L11+L26+L41+L40</f>
        <v>#REF!</v>
      </c>
      <c r="M82" s="92">
        <f>M11+M23+M26+M27+M40+M41</f>
        <v>6360</v>
      </c>
      <c r="N82" s="89"/>
      <c r="O82" s="89"/>
      <c r="P82" s="98">
        <f>P23+P11+P26+P41+P40</f>
        <v>0</v>
      </c>
    </row>
    <row r="83" spans="1:16">
      <c r="A83" s="89"/>
      <c r="B83" s="89"/>
      <c r="C83" s="94" t="s">
        <v>6</v>
      </c>
      <c r="D83" s="99"/>
      <c r="E83" s="99"/>
      <c r="F83" s="99"/>
      <c r="G83" s="99"/>
      <c r="H83" s="99"/>
      <c r="I83" s="99"/>
      <c r="J83" s="99"/>
      <c r="K83" s="100"/>
      <c r="L83" s="97" t="e">
        <f>+ROUND(L81*0.21,2)</f>
        <v>#REF!</v>
      </c>
      <c r="M83" s="101">
        <f>+ROUND(M81*0.21,2)</f>
        <v>69030.990000000005</v>
      </c>
      <c r="N83" s="89"/>
      <c r="O83" s="89"/>
      <c r="P83" s="98">
        <f>+ROUND(P81*0.21,2)</f>
        <v>0</v>
      </c>
    </row>
    <row r="84" spans="1:16">
      <c r="A84" s="89"/>
      <c r="B84" s="89"/>
      <c r="C84" s="94" t="s">
        <v>7</v>
      </c>
      <c r="D84" s="54"/>
      <c r="E84" s="54"/>
      <c r="F84" s="54"/>
      <c r="G84" s="54"/>
      <c r="H84" s="54"/>
      <c r="I84" s="54"/>
      <c r="J84" s="54"/>
      <c r="K84" s="89"/>
      <c r="L84" s="97" t="e">
        <f>L82*0.1</f>
        <v>#REF!</v>
      </c>
      <c r="M84" s="92">
        <f>+ROUND(M82*0.1,2)</f>
        <v>636</v>
      </c>
      <c r="N84" s="89"/>
      <c r="O84" s="89"/>
      <c r="P84" s="98">
        <f>P82*0.1</f>
        <v>0</v>
      </c>
    </row>
    <row r="85" spans="1:16">
      <c r="A85" s="89"/>
      <c r="B85" s="89"/>
      <c r="C85" s="94" t="s">
        <v>5</v>
      </c>
      <c r="D85" s="54"/>
      <c r="E85" s="54"/>
      <c r="F85" s="54"/>
      <c r="G85" s="54"/>
      <c r="H85" s="54"/>
      <c r="I85" s="54"/>
      <c r="J85" s="54"/>
      <c r="K85" s="89"/>
      <c r="L85" s="97" t="e">
        <f>SUM(L81:L84)</f>
        <v>#REF!</v>
      </c>
      <c r="M85" s="92">
        <f>+M81+M82+M83+M84</f>
        <v>404745.99</v>
      </c>
      <c r="N85" s="89"/>
      <c r="O85" s="89"/>
      <c r="P85" s="98">
        <f>SUM(P81:P84)</f>
        <v>0</v>
      </c>
    </row>
    <row r="86" spans="1:16">
      <c r="A86" s="4"/>
      <c r="B86" s="4"/>
      <c r="C86" s="4"/>
      <c r="D86" s="9"/>
      <c r="E86" s="9"/>
      <c r="F86" s="9"/>
      <c r="G86" s="9"/>
      <c r="H86" s="9"/>
      <c r="I86" s="9"/>
      <c r="J86" s="9"/>
      <c r="K86" s="4"/>
      <c r="L86" s="9"/>
      <c r="M86" s="17"/>
      <c r="N86" s="3"/>
      <c r="O86" s="3"/>
      <c r="P86" s="1"/>
    </row>
    <row r="87" spans="1:16">
      <c r="A87" s="5"/>
      <c r="B87" s="5" t="s">
        <v>76</v>
      </c>
      <c r="C87" s="5"/>
      <c r="D87" s="10"/>
      <c r="E87" s="10"/>
      <c r="F87" s="10"/>
      <c r="G87" s="10"/>
      <c r="H87" s="10"/>
      <c r="I87" s="10"/>
      <c r="J87" s="10"/>
      <c r="K87" s="5"/>
      <c r="L87" s="10"/>
      <c r="M87" s="18"/>
      <c r="N87" s="3"/>
      <c r="O87" s="3"/>
      <c r="P87" s="6"/>
    </row>
    <row r="88" spans="1:16">
      <c r="A88" s="4"/>
      <c r="B88" s="4"/>
      <c r="C88" s="4"/>
      <c r="D88" s="9"/>
      <c r="E88" s="9"/>
      <c r="F88" s="9"/>
      <c r="G88" s="9"/>
      <c r="H88" s="9"/>
      <c r="I88" s="9"/>
      <c r="J88" s="9"/>
      <c r="K88" s="4"/>
      <c r="L88" s="9"/>
      <c r="M88" s="17"/>
      <c r="N88" s="7"/>
      <c r="O88" s="7"/>
      <c r="P88" s="7"/>
    </row>
    <row r="89" spans="1:16">
      <c r="A89" s="4"/>
      <c r="B89" s="4"/>
      <c r="C89" s="4"/>
      <c r="D89" s="9"/>
      <c r="E89" s="9"/>
      <c r="F89" s="9"/>
      <c r="G89" s="9"/>
      <c r="H89" s="9"/>
      <c r="I89" s="9"/>
      <c r="J89" s="9"/>
      <c r="K89" s="4"/>
      <c r="L89" s="12"/>
      <c r="M89" s="17">
        <f>+M81+M83</f>
        <v>397749.99</v>
      </c>
      <c r="N89" s="4"/>
      <c r="O89" s="4"/>
      <c r="P89" s="4"/>
    </row>
    <row r="90" spans="1:16">
      <c r="A90" s="4"/>
      <c r="B90" s="4"/>
      <c r="C90" s="4"/>
      <c r="D90" s="9"/>
      <c r="E90" s="9"/>
      <c r="F90" s="9"/>
      <c r="G90" s="9"/>
      <c r="H90" s="9"/>
      <c r="I90" s="9"/>
      <c r="J90" s="9"/>
      <c r="K90" s="4"/>
      <c r="L90" s="12"/>
      <c r="M90" s="17"/>
      <c r="N90" s="4"/>
      <c r="O90" s="4"/>
      <c r="P90" s="4"/>
    </row>
    <row r="91" spans="1:16">
      <c r="A91" s="5"/>
      <c r="B91" s="5" t="s">
        <v>22</v>
      </c>
      <c r="C91" s="5"/>
      <c r="D91" s="10"/>
      <c r="E91" s="10"/>
      <c r="F91" s="10"/>
      <c r="G91" s="10"/>
      <c r="H91" s="10"/>
      <c r="I91" s="10"/>
      <c r="J91" s="10"/>
      <c r="K91" s="5"/>
      <c r="L91" s="10"/>
      <c r="M91" s="18"/>
      <c r="N91" s="5"/>
      <c r="O91" s="5"/>
      <c r="P91" s="5"/>
    </row>
    <row r="92" spans="1:16">
      <c r="A92" s="5"/>
      <c r="B92" s="5" t="s">
        <v>23</v>
      </c>
      <c r="C92" s="5"/>
      <c r="D92" s="10"/>
      <c r="E92" s="10"/>
      <c r="F92" s="10"/>
      <c r="G92" s="10"/>
      <c r="H92" s="10"/>
      <c r="I92" s="10"/>
      <c r="J92" s="10"/>
      <c r="K92" s="5"/>
      <c r="L92" s="10"/>
      <c r="M92" s="18"/>
      <c r="N92" s="5"/>
      <c r="O92" s="5"/>
      <c r="P92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Full3</vt:lpstr>
    </vt:vector>
  </TitlesOfParts>
  <Company>Ajuntament de Barcelona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Maria Luz González</cp:lastModifiedBy>
  <cp:lastPrinted>2021-03-23T12:22:34Z</cp:lastPrinted>
  <dcterms:created xsi:type="dcterms:W3CDTF">2012-06-14T11:39:35Z</dcterms:created>
  <dcterms:modified xsi:type="dcterms:W3CDTF">2023-10-31T08:48:57Z</dcterms:modified>
</cp:coreProperties>
</file>