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autoCompressPictures="0" defaultThemeVersion="166925"/>
  <mc:AlternateContent xmlns:mc="http://schemas.openxmlformats.org/markup-compatibility/2006">
    <mc:Choice Requires="x15">
      <x15ac:absPath xmlns:x15ac="http://schemas.microsoft.com/office/spreadsheetml/2010/11/ac" url="C:\Users\cristina\Desktop\2022\"/>
    </mc:Choice>
  </mc:AlternateContent>
  <xr:revisionPtr revIDLastSave="0" documentId="8_{BF827065-F5BE-40CA-9426-FEED2601C52B}" xr6:coauthVersionLast="47" xr6:coauthVersionMax="47" xr10:uidLastSave="{00000000-0000-0000-0000-000000000000}"/>
  <bookViews>
    <workbookView xWindow="-120" yWindow="-120" windowWidth="20730" windowHeight="11160" xr2:uid="{00000000-000D-0000-FFFF-FFFF00000000}"/>
  </bookViews>
  <sheets>
    <sheet name="MO" sheetId="1" r:id="rId1"/>
    <sheet name="Full1" sheetId="2" r:id="rId2"/>
  </sheets>
  <definedNames>
    <definedName name="_xlnm.Print_Area" localSheetId="0">MO!$B$1:$K$295</definedName>
    <definedName name="_xlnm.Print_Titles" localSheetId="0">MO!$4:$4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4" i="2" l="1"/>
  <c r="J3" i="2"/>
  <c r="J5" i="2" s="1"/>
  <c r="K9" i="1"/>
  <c r="K10" i="1"/>
  <c r="K11" i="1"/>
  <c r="K12" i="1"/>
  <c r="K13" i="1"/>
  <c r="K14" i="1"/>
  <c r="K15" i="1"/>
  <c r="K20" i="1"/>
  <c r="K21" i="1"/>
  <c r="K24" i="1" s="1"/>
  <c r="K22" i="1"/>
  <c r="K23" i="1"/>
  <c r="B283" i="1"/>
  <c r="K16" i="1" l="1"/>
  <c r="H269" i="1"/>
  <c r="K269" i="1" s="1"/>
  <c r="K270" i="1" s="1"/>
  <c r="K220" i="1" l="1"/>
  <c r="K219" i="1"/>
  <c r="K221" i="1"/>
  <c r="H202" i="1" l="1"/>
  <c r="K201" i="1"/>
  <c r="H201" i="1"/>
  <c r="K200" i="1"/>
  <c r="H200" i="1"/>
  <c r="K257" i="1"/>
  <c r="K166" i="1"/>
  <c r="K183" i="1"/>
  <c r="H194" i="1"/>
  <c r="K203" i="1" l="1"/>
  <c r="K265" i="1"/>
  <c r="K266" i="1" s="1"/>
  <c r="K144" i="1"/>
  <c r="K146" i="1" s="1"/>
  <c r="H128" i="1" l="1"/>
  <c r="K210" i="1"/>
  <c r="K261" i="1"/>
  <c r="K262" i="1" l="1"/>
  <c r="K247" i="1" l="1"/>
  <c r="K234" i="1"/>
  <c r="K135" i="1"/>
  <c r="K137" i="1" s="1"/>
  <c r="B282" i="1"/>
  <c r="B281" i="1"/>
  <c r="B280" i="1"/>
  <c r="B279" i="1"/>
  <c r="B278" i="1"/>
  <c r="B277" i="1"/>
  <c r="K103" i="1"/>
  <c r="K105" i="1" s="1"/>
  <c r="K97" i="1"/>
  <c r="K99" i="1" s="1"/>
  <c r="K91" i="1"/>
  <c r="K90" i="1"/>
  <c r="K89" i="1"/>
  <c r="K88" i="1"/>
  <c r="K87" i="1"/>
  <c r="K81" i="1"/>
  <c r="K80" i="1"/>
  <c r="K79" i="1"/>
  <c r="K78" i="1"/>
  <c r="K72" i="1"/>
  <c r="K71" i="1"/>
  <c r="K70" i="1"/>
  <c r="K69" i="1"/>
  <c r="K68" i="1"/>
  <c r="K67" i="1"/>
  <c r="K66" i="1"/>
  <c r="K65" i="1"/>
  <c r="K64" i="1"/>
  <c r="K63" i="1"/>
  <c r="K62" i="1"/>
  <c r="K61" i="1"/>
  <c r="K60" i="1"/>
  <c r="K59" i="1"/>
  <c r="K58" i="1"/>
  <c r="K57" i="1"/>
  <c r="K56" i="1"/>
  <c r="K55" i="1"/>
  <c r="K54" i="1"/>
  <c r="K43" i="1"/>
  <c r="K45" i="1" s="1"/>
  <c r="K37" i="1"/>
  <c r="K39" i="1" s="1"/>
  <c r="K31" i="1"/>
  <c r="K30" i="1"/>
  <c r="K29" i="1"/>
  <c r="K28" i="1"/>
  <c r="K227" i="1"/>
  <c r="K255" i="1"/>
  <c r="K209" i="1"/>
  <c r="H226" i="1"/>
  <c r="K194" i="1"/>
  <c r="K195" i="1" s="1"/>
  <c r="H245" i="1"/>
  <c r="K258" i="1" l="1"/>
  <c r="K274" i="1" s="1"/>
  <c r="K283" i="1" s="1"/>
  <c r="K211" i="1"/>
  <c r="K33" i="1"/>
  <c r="K49" i="1" s="1"/>
  <c r="K93" i="1"/>
  <c r="K74" i="1"/>
  <c r="K83" i="1"/>
  <c r="K109" i="1" l="1"/>
  <c r="K278" i="1" s="1"/>
  <c r="K213" i="1"/>
  <c r="K281" i="1" s="1"/>
  <c r="K277" i="1"/>
  <c r="K188" i="1"/>
  <c r="K172" i="1"/>
  <c r="K121" i="1" l="1"/>
  <c r="H114" i="1"/>
  <c r="K171" i="1"/>
  <c r="K173" i="1" s="1"/>
  <c r="K165" i="1"/>
  <c r="K158" i="1"/>
  <c r="K159" i="1"/>
  <c r="K154" i="1"/>
  <c r="K155" i="1"/>
  <c r="K123" i="1" l="1"/>
  <c r="K189" i="1"/>
  <c r="K190" i="1" s="1"/>
  <c r="K156" i="1"/>
  <c r="K157" i="1"/>
  <c r="K160" i="1"/>
  <c r="K161" i="1"/>
  <c r="K162" i="1"/>
  <c r="K163" i="1"/>
  <c r="K164" i="1"/>
  <c r="K167" i="1" l="1"/>
  <c r="K115" i="1"/>
  <c r="K114" i="1"/>
  <c r="H240" i="1"/>
  <c r="K240" i="1" s="1"/>
  <c r="K241" i="1" s="1"/>
  <c r="K233" i="1"/>
  <c r="H232" i="1"/>
  <c r="K232" i="1" s="1"/>
  <c r="K226" i="1"/>
  <c r="K228" i="1" s="1"/>
  <c r="K246" i="1"/>
  <c r="K245" i="1"/>
  <c r="K244" i="1"/>
  <c r="K217" i="1"/>
  <c r="K218" i="1"/>
  <c r="H177" i="1"/>
  <c r="K276" i="1"/>
  <c r="B276" i="1"/>
  <c r="K222" i="1" l="1"/>
  <c r="K117" i="1"/>
  <c r="K235" i="1"/>
  <c r="K248" i="1"/>
  <c r="K128" i="1"/>
  <c r="K130" i="1" s="1"/>
  <c r="K148" i="1" l="1"/>
  <c r="K279" i="1" s="1"/>
  <c r="K251" i="1"/>
  <c r="K282" i="1" s="1"/>
  <c r="K177" i="1"/>
  <c r="K178" i="1" s="1"/>
  <c r="K182" i="1"/>
  <c r="K184" i="1" s="1"/>
  <c r="K205" i="1" l="1"/>
  <c r="K280" i="1" s="1"/>
  <c r="K284" i="1" s="1"/>
  <c r="K286" i="1" l="1"/>
  <c r="K285" i="1"/>
  <c r="K287" i="1" l="1"/>
  <c r="K288" i="1" s="1"/>
  <c r="K289" i="1" s="1"/>
</calcChain>
</file>

<file path=xl/sharedStrings.xml><?xml version="1.0" encoding="utf-8"?>
<sst xmlns="http://schemas.openxmlformats.org/spreadsheetml/2006/main" count="363" uniqueCount="244">
  <si>
    <t>PEM</t>
  </si>
  <si>
    <t>IVA 21%</t>
  </si>
  <si>
    <t>PEC</t>
  </si>
  <si>
    <t>TOTAL</t>
  </si>
  <si>
    <t xml:space="preserve"> B.I. 6% </t>
  </si>
  <si>
    <t xml:space="preserve"> D.G. 13% </t>
  </si>
  <si>
    <t>DESCRIPCIÓ</t>
  </si>
  <si>
    <t>A
 mm llarg</t>
  </si>
  <si>
    <t>B
 mm ample</t>
  </si>
  <si>
    <t>G01</t>
  </si>
  <si>
    <t>Preu
unit.</t>
  </si>
  <si>
    <t>quantitat</t>
  </si>
  <si>
    <t>m²</t>
  </si>
  <si>
    <t>ut.</t>
  </si>
  <si>
    <t>GR-WP-01</t>
  </si>
  <si>
    <t>TA(h40)-01</t>
  </si>
  <si>
    <t>TA(h40)-02</t>
  </si>
  <si>
    <t>TA(h40)-03</t>
  </si>
  <si>
    <t>TA(h40)-04</t>
  </si>
  <si>
    <t>TA(h60)-01</t>
  </si>
  <si>
    <t>TA(h60)-02</t>
  </si>
  <si>
    <t>TA(h60)-03</t>
  </si>
  <si>
    <t>TA(h60)-04</t>
  </si>
  <si>
    <t>TA(h40)-05</t>
  </si>
  <si>
    <t>TA(h40)-06</t>
  </si>
  <si>
    <t>TA(h40)-07</t>
  </si>
  <si>
    <t>TA(h70)-01</t>
  </si>
  <si>
    <t>TA(h70)-02</t>
  </si>
  <si>
    <t>TA(h70)-03</t>
  </si>
  <si>
    <t>TA(h70)-04</t>
  </si>
  <si>
    <t>VT-01</t>
  </si>
  <si>
    <t>VT-02</t>
  </si>
  <si>
    <t>TA(h70)-05</t>
  </si>
  <si>
    <t>TA(h40)-08</t>
  </si>
  <si>
    <t>TA(h40)-09</t>
  </si>
  <si>
    <t>TA(h40)-10</t>
  </si>
  <si>
    <t>TA(h40)-11</t>
  </si>
  <si>
    <t>TA(h40)-12</t>
  </si>
  <si>
    <t>TA(h40)-13</t>
  </si>
  <si>
    <t>TA(h40)-14</t>
  </si>
  <si>
    <t>TA(h40)-15</t>
  </si>
  <si>
    <t>TA(h40)-16</t>
  </si>
  <si>
    <t>VC-01</t>
  </si>
  <si>
    <t>TA(h40)-17</t>
  </si>
  <si>
    <t>TA(h40)-18</t>
  </si>
  <si>
    <t>TA(h40)-19</t>
  </si>
  <si>
    <t>TA(h80)-01</t>
  </si>
  <si>
    <t>TA(h100)-01</t>
  </si>
  <si>
    <t>S(LAMP.)</t>
  </si>
  <si>
    <t>C
 mm alçada</t>
  </si>
  <si>
    <t>Ut</t>
  </si>
  <si>
    <t>unitat mesura</t>
  </si>
  <si>
    <t>6.1</t>
  </si>
  <si>
    <t>5.1</t>
  </si>
  <si>
    <t>4.1</t>
  </si>
  <si>
    <t>4.2</t>
  </si>
  <si>
    <t>4.3</t>
  </si>
  <si>
    <t>4.4</t>
  </si>
  <si>
    <t>4.5</t>
  </si>
  <si>
    <t>3.1</t>
  </si>
  <si>
    <t>3.2</t>
  </si>
  <si>
    <t>3.3</t>
  </si>
  <si>
    <t>6.2</t>
  </si>
  <si>
    <t>Transport</t>
  </si>
  <si>
    <t>Material</t>
  </si>
  <si>
    <t>ut</t>
  </si>
  <si>
    <t>ml</t>
  </si>
  <si>
    <t>PTA</t>
  </si>
  <si>
    <t>VPL50</t>
  </si>
  <si>
    <t>VPL100</t>
  </si>
  <si>
    <t>VPV100</t>
  </si>
  <si>
    <t>VPV150</t>
  </si>
  <si>
    <t>VT-00</t>
  </si>
  <si>
    <t>VT-04.1 04.2</t>
  </si>
  <si>
    <t>2.5</t>
  </si>
  <si>
    <t>2.4</t>
  </si>
  <si>
    <t>2.3</t>
  </si>
  <si>
    <t>2.2</t>
  </si>
  <si>
    <t>2.1</t>
  </si>
  <si>
    <t>1.1</t>
  </si>
  <si>
    <t>1.2</t>
  </si>
  <si>
    <t>6.3</t>
  </si>
  <si>
    <t>6.4</t>
  </si>
  <si>
    <t>6.5</t>
  </si>
  <si>
    <t>Estructura</t>
  </si>
  <si>
    <t>D58</t>
  </si>
  <si>
    <t>D57</t>
  </si>
  <si>
    <t>1.3</t>
  </si>
  <si>
    <t>TOTAL  2.4</t>
  </si>
  <si>
    <t xml:space="preserve">TOTAL  2.5 </t>
  </si>
  <si>
    <t>TOTAL  1.3</t>
  </si>
  <si>
    <t>TOTAL  3.3</t>
  </si>
  <si>
    <t xml:space="preserve">TOTAL  4.2 </t>
  </si>
  <si>
    <t>Suports</t>
  </si>
  <si>
    <t>TOTAL  6.5</t>
  </si>
  <si>
    <t xml:space="preserve">TOTAL  6.4 </t>
  </si>
  <si>
    <t>TOTAL  6.3</t>
  </si>
  <si>
    <t>TOTAL  6.2</t>
  </si>
  <si>
    <t>TOTAL  6.1</t>
  </si>
  <si>
    <t>GR-MT-01</t>
  </si>
  <si>
    <t>D55</t>
  </si>
  <si>
    <t>VT-06</t>
  </si>
  <si>
    <t>VT-03A/03B</t>
  </si>
  <si>
    <t>TOTAL  4.4</t>
  </si>
  <si>
    <t>GR-MT-02</t>
  </si>
  <si>
    <t>Taxes deixalleria</t>
  </si>
  <si>
    <t>m2</t>
  </si>
  <si>
    <t>7.1</t>
  </si>
  <si>
    <t>CAPÍTOL 5 -  SUPORTS D'OBRA</t>
  </si>
  <si>
    <t xml:space="preserve">TOTAL 5.1
</t>
  </si>
  <si>
    <t>CAPÍTOL 7 -  ALTRES</t>
  </si>
  <si>
    <t>TOTAL CAPÍTOL 7: ALTRES</t>
  </si>
  <si>
    <t>TOTAL  7.1</t>
  </si>
  <si>
    <t>TOTAL CAPÍTOL 1: MOBILIARI</t>
  </si>
  <si>
    <t>CAPÍTOL 1 - MOBILIARI</t>
  </si>
  <si>
    <t xml:space="preserve">TOTAL  1.1 </t>
  </si>
  <si>
    <t xml:space="preserve">TOTAL  1.2 </t>
  </si>
  <si>
    <t>1.4</t>
  </si>
  <si>
    <t>TOTAL  1.4</t>
  </si>
  <si>
    <t>1.5</t>
  </si>
  <si>
    <t>TOTAL  1.5</t>
  </si>
  <si>
    <t>Nota:  Totes les fustes emprades en la construcció dels elements d'aquesta partida hauran d'ésser certificades amb el segell FSC</t>
  </si>
  <si>
    <t>Nota:  Totes les fustes emprades en la construcció dels elements d'aquesta partida hauran  d'ésser certificades amb el segell FSC</t>
  </si>
  <si>
    <t>CAPÍTOL 2 - TARIMES (TA)</t>
  </si>
  <si>
    <t xml:space="preserve">TOTAL  2.1 </t>
  </si>
  <si>
    <t xml:space="preserve">TOTAL  2.2 </t>
  </si>
  <si>
    <t>TOTAL  2.3</t>
  </si>
  <si>
    <t>TOTAL  3.1</t>
  </si>
  <si>
    <t>TOTAL  3.2</t>
  </si>
  <si>
    <t>TOTAL CAPÍTOL 3: PARAMENTS</t>
  </si>
  <si>
    <t>TOTAL CAPÍTOL 2: TARIMES</t>
  </si>
  <si>
    <t>CAPÍTOL  4 - GRÀFICA (GR)</t>
  </si>
  <si>
    <t>CAPÍTOL 3 - PARAMENTS (PR)</t>
  </si>
  <si>
    <t>TOTAL  4.1</t>
  </si>
  <si>
    <t xml:space="preserve">TOTAL  4.3 </t>
  </si>
  <si>
    <t xml:space="preserve">TOTAL  4.5 </t>
  </si>
  <si>
    <t>4.6</t>
  </si>
  <si>
    <t>TOTAL CAPÍTOL 4: GRÀFICA</t>
  </si>
  <si>
    <t>TOTAL CAPÍTOL 5 : SUPORTS D'OBRA</t>
  </si>
  <si>
    <t>TOTAL CAPÍTOL 6: MUNTATGE, DESMUNTATGE, INSTAL·LACIONS I AUDIOVISUALS</t>
  </si>
  <si>
    <t>3.4</t>
  </si>
  <si>
    <t>Mitjans d'elevació</t>
  </si>
  <si>
    <t>Legalització de la instal·lació i memòria corresponent</t>
  </si>
  <si>
    <t>Restitució dels elements de l'edifici (columnes, parts d'obra, paviments i sostres) al seu estat original</t>
  </si>
  <si>
    <t>7.2</t>
  </si>
  <si>
    <t>Emmarcat de peces amb passepertout</t>
  </si>
  <si>
    <t>Tn</t>
  </si>
  <si>
    <t>7.3</t>
  </si>
  <si>
    <t>3.5</t>
  </si>
  <si>
    <t>TOTAL  3.4</t>
  </si>
  <si>
    <t>TOTAL  3.5</t>
  </si>
  <si>
    <t>TOTAL  7.2 - SENYALÍSTICA</t>
  </si>
  <si>
    <t xml:space="preserve">TOTAL  7.3 - SUBMINISTRAMENT I INSTAL·LACIÓ D'EXTINTORS </t>
  </si>
  <si>
    <t>TOTAL  4.6</t>
  </si>
  <si>
    <r>
      <rPr>
        <b/>
        <sz val="14"/>
        <color theme="1"/>
        <rFont val="Calibri"/>
        <family val="2"/>
        <scheme val="minor"/>
      </rPr>
      <t xml:space="preserve"> VITRINES TIPUS TAULA
</t>
    </r>
    <r>
      <rPr>
        <sz val="14"/>
        <color theme="1"/>
        <rFont val="Calibri"/>
        <family val="2"/>
        <scheme val="minor"/>
      </rPr>
      <t>Subministrament de vitrina tipus taula realizada en estructura de llistó de pi gallec 45x45 i calaix de MDF de 19 mm amb unions a biaix i galze perimetral per a encaix de vidre laminat transparent  4+4 amb cantells polits (inclòs). Inclou safata elevada en MDF  per a contenir artsorb (excepte VT-00) . Acabat cru en  tots els materials exteriors i lacat a l'aigua amb 30 dies d'assecat color blanc RAL 9010 en totes les superfícies que quedin en l'interior de vitrina. No inclou transport i muntatge  inclossos en partida 6.1</t>
    </r>
  </si>
  <si>
    <r>
      <rPr>
        <b/>
        <sz val="14"/>
        <color theme="1"/>
        <rFont val="Calibri"/>
        <family val="2"/>
        <scheme val="minor"/>
      </rPr>
      <t>VITRINA AMB CAMPANA DE VIDRE</t>
    </r>
    <r>
      <rPr>
        <sz val="14"/>
        <color theme="1"/>
        <rFont val="Calibri"/>
        <family val="2"/>
        <scheme val="minor"/>
      </rPr>
      <t xml:space="preserve">
Subministrament de vitrina campana tipus taula realizada en estructura de llistó de pi gallec 45x45 i calaix de MDF de 19 mm amb unions a biaix i galze perimetral per a encaix de campana de vidre laminat transparent  4+4 amb cantells polits (inclòs). Inclou safata elevada en MDF  per a contenir artsorb . Acabat cru en  tots els materials exteriors i lacat a l'aigua amb 30 dies d'assecat color blanc RAL 9010 en totes les superfícies que quedin en l'interior de vitrina. No inclou transport i muntatge  inclossos en partida 6.1</t>
    </r>
  </si>
  <si>
    <r>
      <rPr>
        <b/>
        <sz val="14"/>
        <color theme="1"/>
        <rFont val="Calibri"/>
        <family val="2"/>
        <scheme val="minor"/>
      </rPr>
      <t xml:space="preserve">VITRINA PARET VERTICAL AUTOPORTANT
</t>
    </r>
    <r>
      <rPr>
        <sz val="14"/>
        <color theme="1"/>
        <rFont val="Calibri"/>
        <family val="2"/>
        <scheme val="minor"/>
      </rPr>
      <t>Subministrament de moble modular per a suport de vitrines i gràfica realitzat en estructura de tauler aglomerat de 19 mm i fons en tauler aglomerat de 10 mm acabat en cru. Inclou mòduls tipus vitrina realitzats en calaix de MDF de 16  lacat color blanc RAL 9010 a totes les superficies d'interior de vitrina i en cru a les exteriors. Inclou marc per a vidre laminat 4+4 transparent (nclòs) amb cantells polits realitzat en MDF lacat a l'aigua amb 30 dies d'assecat color blanc RAL 9010 a totes les superficies d'interior de vitrina i en cru a les exteriors. Inclou il·luminació interior amb tira de LED 19 w/m 3000º K  IRC 90 amb perfil d'alumini 45 º i difussor ( 2 trams veticals de 1 m per cada vitrina). Inclou font d'alimentació.  Inclou dimmer individual per a cada vitrina. Inclou safata interior de vitrina en MDF de 16 mm lacat color blanc RAL 9010 a totes les superficies.</t>
    </r>
  </si>
  <si>
    <r>
      <rPr>
        <b/>
        <sz val="14"/>
        <color theme="1"/>
        <rFont val="Calibri"/>
        <family val="2"/>
        <scheme val="minor"/>
      </rPr>
      <t>SUPORTS LÀMPADES</t>
    </r>
    <r>
      <rPr>
        <sz val="14"/>
        <color theme="1"/>
        <rFont val="Calibri"/>
        <family val="2"/>
        <scheme val="minor"/>
      </rPr>
      <t xml:space="preserve">
Estructura  autoportant de llistó de pi 70x70mm per a sustentació de làmpades acabat en cru.</t>
    </r>
  </si>
  <si>
    <r>
      <rPr>
        <b/>
        <sz val="14"/>
        <color theme="1"/>
        <rFont val="Calibri"/>
        <family val="2"/>
        <scheme val="minor"/>
      </rPr>
      <t>TARIMES NIVELL 1 (40 cm)</t>
    </r>
    <r>
      <rPr>
        <sz val="14"/>
        <color theme="1"/>
        <rFont val="Calibri"/>
        <family val="2"/>
        <scheme val="minor"/>
      </rPr>
      <t xml:space="preserve">
Tarimes realitzades en sobre de tauler cru de MDF  de 16 mm  amb cantonades romes R=10cm  segons el cas (veure planimetries). Encontre entre taulers amb fresat "pico gorrión". Estructura de calaixos d'aglomerat 16mm en cru  . Premuntatge  a taller.</t>
    </r>
  </si>
  <si>
    <r>
      <rPr>
        <b/>
        <sz val="14"/>
        <color theme="1"/>
        <rFont val="Calibri"/>
        <family val="2"/>
        <scheme val="minor"/>
      </rPr>
      <t>TARIMES NIVELL 2 (60 cm)</t>
    </r>
    <r>
      <rPr>
        <sz val="14"/>
        <color theme="1"/>
        <rFont val="Calibri"/>
        <family val="2"/>
        <scheme val="minor"/>
      </rPr>
      <t xml:space="preserve">
Tarimes realitzades en sobre de tauler cru de MDF  de 16 mm  amb cantonades romes R=10cm  segons el cas (veure planimetries). Encontre entre taulers amb fresat "pico gorrión". Estructura de calaixos d'aglomerat 16mm en cru  . Premuntatge  a taller.</t>
    </r>
  </si>
  <si>
    <r>
      <rPr>
        <b/>
        <sz val="14"/>
        <color theme="1"/>
        <rFont val="Calibri"/>
        <family val="2"/>
        <scheme val="minor"/>
      </rPr>
      <t>TARIMES NIVELL 3 (70 cm)</t>
    </r>
    <r>
      <rPr>
        <sz val="14"/>
        <color theme="1"/>
        <rFont val="Calibri"/>
        <family val="2"/>
        <scheme val="minor"/>
      </rPr>
      <t xml:space="preserve">
Tarimes realitzades en sobre de tauler cru de MDF  de 16 mm  amb cantonades romes R=10cm  segons el cas (veure planimetries). Encontre entre taulers amb fresat "pico gorrión". Estructura de calaixos d'aglomerat 16mm en cru  . Premuntatge  a taller.</t>
    </r>
  </si>
  <si>
    <r>
      <rPr>
        <b/>
        <sz val="14"/>
        <color theme="1"/>
        <rFont val="Calibri"/>
        <family val="2"/>
        <scheme val="minor"/>
      </rPr>
      <t>TARIMES NIVELL 4 (80 cm)</t>
    </r>
    <r>
      <rPr>
        <sz val="14"/>
        <color theme="1"/>
        <rFont val="Calibri"/>
        <family val="2"/>
        <scheme val="minor"/>
      </rPr>
      <t xml:space="preserve">
Tarimes realitzades en sobre de tauler cru de MDF  de 16 mm  amb cantonades romes R=10cm  segons el cas (veure planimetries). Encontre entre taulers amb fresat "pico gorrión". Estructura de calaixos d'aglomerat 16mm en cru  . Premuntatge  a taller.</t>
    </r>
  </si>
  <si>
    <r>
      <rPr>
        <b/>
        <sz val="14"/>
        <color theme="1"/>
        <rFont val="Calibri"/>
        <family val="2"/>
        <scheme val="minor"/>
      </rPr>
      <t>TARIMES NIVELL 5 (100 cm)</t>
    </r>
    <r>
      <rPr>
        <sz val="14"/>
        <color theme="1"/>
        <rFont val="Calibri"/>
        <family val="2"/>
        <scheme val="minor"/>
      </rPr>
      <t xml:space="preserve">
Tarimes realitzades en sobre de tauler cru de MDF  de 16 mm  amb cantonades romes R=10cm  segons el cas (veure planimetries). Encontre entre taulers amb fresat "pico gorrión". Estructura de calaixos d'aglomerat 16mm en cru  . Premuntatge  a taller.</t>
    </r>
  </si>
  <si>
    <r>
      <rPr>
        <b/>
        <sz val="14"/>
        <color theme="1"/>
        <rFont val="Calibri"/>
        <family val="2"/>
        <scheme val="minor"/>
      </rPr>
      <t>PARAMENTS DIVISORIS EN TRAMA DE LLISTÓ DE PI</t>
    </r>
    <r>
      <rPr>
        <sz val="14"/>
        <color theme="1"/>
        <rFont val="Calibri"/>
        <family val="2"/>
        <scheme val="minor"/>
      </rPr>
      <t xml:space="preserve">
Sistema de paraments realitzat en llistó de pi gallec de diferents seccions, guies en llistó de 45 x 45 i trama a dues cares en combinació de llistons de  20 x 20 i 30 x 20, unions dels llistons de trama clavetejades. Unió entre trams mitjançant llistons de 30 x20 fixats amb cargolaria fosfatada. Disposició de la trama aproximada seguint el criteri del model tipus.  Inclou contraforts amb el mateix mètode constructiu. Instal·lació in situ o a taller. Acabat en cru.</t>
    </r>
  </si>
  <si>
    <r>
      <rPr>
        <b/>
        <sz val="14"/>
        <color theme="1"/>
        <rFont val="Calibri"/>
        <family val="2"/>
        <scheme val="minor"/>
      </rPr>
      <t>PORTES D'ACCES CORREDERES EN TRAMA DE LLISTÓ DE PI</t>
    </r>
    <r>
      <rPr>
        <sz val="14"/>
        <color theme="1"/>
        <rFont val="Calibri"/>
        <family val="2"/>
        <scheme val="minor"/>
      </rPr>
      <t xml:space="preserve">
dues portes d'accés realitzades en  llistó de pi gallec de diferents seccions, guies en llistó de 45 x 45 i trama a dues cares en combinació de llistons de  20 x 20 i 30 x 20, unions de la trama clavetejades. Unió entre trams mitjançant llistons de 30 x20 fixats amb cargolaria fosfatada. Disposició de la trama aproximada seguint el criteri del model tipus.  Inclou base de MDF de 19 mm amb 6 rodes de goma fixes amb fixació per pletina Tente model Agila, 2478DIK075P60 o equival·lent. Acabat del conjunt en cru. Inclou sistema de tancament per candau i dues anelles de fixació.</t>
    </r>
  </si>
  <si>
    <r>
      <rPr>
        <b/>
        <sz val="14"/>
        <color theme="1"/>
        <rFont val="Calibri"/>
        <family val="2"/>
        <scheme val="minor"/>
      </rPr>
      <t>EMPAPERAT A L'AIRE SOBRE PARETS MODULARS MÒBILS</t>
    </r>
    <r>
      <rPr>
        <sz val="14"/>
        <color theme="1"/>
        <rFont val="Calibri"/>
        <family val="2"/>
        <scheme val="minor"/>
      </rPr>
      <t xml:space="preserve">
Empaperat al aire de parets perimetrals amb paper verjurat acabat kraft. Acabat vist )col·locació especialment acurada). Inclou ignifugat CLASE A mitjaçant capa de sol·lució Roscoflamex PA o equival·lent, amb  clasificació segons la Norma Europea UNE-EN-13501-1 i sistema de EUROCLASES, Bs1d0 per a l'aplicació com a recobriment de paraments i sostres, seguint les indicacions del fabricant. </t>
    </r>
  </si>
  <si>
    <r>
      <rPr>
        <b/>
        <sz val="14"/>
        <color theme="1"/>
        <rFont val="Calibri"/>
        <family val="2"/>
        <scheme val="minor"/>
      </rPr>
      <t xml:space="preserve">IGNIFUGAT DE TRAM DE PARAMENT DE TRAMA DE LLISTÓ AL VOLTANT DE LES SORTIDES D'EMERGÈNCIA
</t>
    </r>
    <r>
      <rPr>
        <sz val="14"/>
        <color theme="1"/>
        <rFont val="Calibri"/>
        <family val="2"/>
        <scheme val="minor"/>
      </rPr>
      <t xml:space="preserve">Tractament d'ignifugat mitjançant vernís ignífug a l'aigua incolor setinat amb clasificació segons la Norma Europea UNE-EN-13501-1 i sistema de EUROCLASES, Bs1d0 per a l'aplicació com a recobriment de paraments i sostres, seguint les indicacions del fabricant. 
</t>
    </r>
  </si>
  <si>
    <r>
      <rPr>
        <b/>
        <sz val="14"/>
        <color theme="1"/>
        <rFont val="Calibri"/>
        <family val="2"/>
        <scheme val="minor"/>
      </rPr>
      <t xml:space="preserve">PLAFÓ  CARTRÓ CEL·LULAR IMPRÈS
</t>
    </r>
    <r>
      <rPr>
        <sz val="14"/>
        <color theme="1"/>
        <rFont val="Calibri"/>
        <family val="2"/>
        <scheme val="minor"/>
      </rPr>
      <t xml:space="preserve">Plafó de cartró cel·lular imprès tipus Reboard o equivalent de 16 mm de gruix i acabat Kraft amb impressió directa CMYK+W. Inclou tall cantells arrodonits segons projecte. Inclou llistons suplementaris en cas necessari per a instal·lació sobre sobre paraments divisoris en trama de llistó de pi
</t>
    </r>
  </si>
  <si>
    <r>
      <rPr>
        <b/>
        <sz val="14"/>
        <color theme="1"/>
        <rFont val="Calibri"/>
        <family val="2"/>
        <scheme val="minor"/>
      </rPr>
      <t>WALL PAPER</t>
    </r>
    <r>
      <rPr>
        <sz val="14"/>
        <color theme="1"/>
        <rFont val="Calibri"/>
        <family val="2"/>
        <scheme val="minor"/>
      </rPr>
      <t xml:space="preserve">
Wallpaper imprès en CMYK per a aplicació sobre paret existent  de pladur pintada amb pintura plàstica. No inclou col·locació valorada en la partida 6.1</t>
    </r>
  </si>
  <si>
    <r>
      <t xml:space="preserve">SUPORTS PER A SECCIÓ SEQUOIA
</t>
    </r>
    <r>
      <rPr>
        <sz val="14"/>
        <color theme="1"/>
        <rFont val="Calibri"/>
        <family val="2"/>
        <scheme val="minor"/>
      </rPr>
      <t>Suports amb fons de MDF 16 en cru amb pantalla frontal de metacrilat 1200 x1200 x 6 mm amb impressió directa CMYK i separadors amb massís rodó de fusta de faig de 30 mm de diàmetre (12 per unitat)</t>
    </r>
  </si>
  <si>
    <r>
      <t xml:space="preserve">Vinil imprès adhesivat en mirall
</t>
    </r>
    <r>
      <rPr>
        <sz val="14"/>
        <color theme="1"/>
        <rFont val="Calibri"/>
        <family val="2"/>
        <scheme val="minor"/>
      </rPr>
      <t xml:space="preserve">Vinil negre amb impressió blanca  </t>
    </r>
  </si>
  <si>
    <r>
      <t xml:space="preserve">CAPÍTOL 6 -  </t>
    </r>
    <r>
      <rPr>
        <sz val="14"/>
        <color theme="1"/>
        <rFont val="Calibri"/>
        <family val="2"/>
        <scheme val="minor"/>
      </rPr>
      <t>MUNTATGE, DESMUNTATGE, INSTAL·LACIONS I AUDIOVISUALS</t>
    </r>
  </si>
  <si>
    <r>
      <t xml:space="preserve">INSTAL·LACIÓ ELÈCTRICA 
</t>
    </r>
    <r>
      <rPr>
        <sz val="14"/>
        <color theme="1"/>
        <rFont val="Calibri"/>
        <family val="2"/>
        <scheme val="minor"/>
      </rPr>
      <t>Alimentació elèctrica d'equipament audiovisuals i il·luminació (Total 15 Preses elèctriques) amb escomesa a carril mitjançant schuko de carril i regletes múltiples triples schucko a  l'extrem. Inclou cable afumex homologat i funda helicoidal negra homologada per a cobrir els trams de cable vistos</t>
    </r>
  </si>
  <si>
    <r>
      <t xml:space="preserve">INSTAL·LACIÓ I POSADA EN MARXA AUDIOVISUALS
</t>
    </r>
    <r>
      <rPr>
        <sz val="14"/>
        <color theme="1"/>
        <rFont val="Calibri"/>
        <family val="2"/>
        <scheme val="minor"/>
      </rPr>
      <t>Inclou col·locació de pantalles sobre suports existents, connexionat, programació de reproductors i posada en marxa del mateixos per a un total de 9 audiovisuals emesos en la seva totalitat en pantalla Samsung DDL4652EL/00 i reproductor Brightsign HD120.   No inclou alimentació electrica contemplada en el capítol 6,3. No inclou equipament audiovisual facil·litat er la propietat.</t>
    </r>
  </si>
  <si>
    <r>
      <rPr>
        <b/>
        <sz val="14"/>
        <color theme="1"/>
        <rFont val="Calibri"/>
        <family val="2"/>
        <scheme val="minor"/>
      </rPr>
      <t>DESMUNATGE I GESTIÓ DE RESIDUS</t>
    </r>
    <r>
      <rPr>
        <sz val="14"/>
        <color theme="1"/>
        <rFont val="Calibri"/>
        <family val="2"/>
        <scheme val="minor"/>
      </rPr>
      <t xml:space="preserve">
Desmuntatge i retirada de tots els elements que conformen l'exposició (gràfiques, mobiliari, paraments divisoris en trama de llistó i tarimes). Inclou gestió de material de rebuig en servei de gestió de residus oficial.</t>
    </r>
  </si>
  <si>
    <t xml:space="preserve">  EXPOSICIÓ "TOQUEM FUSTA" AL MUSEU DEL DISSENY DE BARCELONA</t>
  </si>
  <si>
    <t>Ref.</t>
  </si>
  <si>
    <t>(VC-02) sense potes</t>
  </si>
  <si>
    <t>VT-05.1 / 05.2</t>
  </si>
  <si>
    <r>
      <rPr>
        <b/>
        <sz val="14"/>
        <color theme="1"/>
        <rFont val="Calibri"/>
        <family val="2"/>
        <scheme val="minor"/>
      </rPr>
      <t xml:space="preserve">SUPORTS TV </t>
    </r>
    <r>
      <rPr>
        <sz val="14"/>
        <color theme="1"/>
        <rFont val="Calibri"/>
        <family val="2"/>
        <scheme val="minor"/>
      </rPr>
      <t xml:space="preserve">
Base DM 19mm per a suportar monitor TV (subministrat per la propietat)</t>
    </r>
  </si>
  <si>
    <t>STV</t>
  </si>
  <si>
    <t>PTR (paraments)</t>
  </si>
  <si>
    <t>PTC (contraforts)</t>
  </si>
  <si>
    <t>GR-PF-M (Plafons)</t>
  </si>
  <si>
    <t>G03</t>
  </si>
  <si>
    <t>G04</t>
  </si>
  <si>
    <t>G00</t>
  </si>
  <si>
    <t>G06</t>
  </si>
  <si>
    <r>
      <t xml:space="preserve">CARTEL.LES
</t>
    </r>
    <r>
      <rPr>
        <sz val="14"/>
        <color theme="1"/>
        <rFont val="Calibri"/>
        <family val="2"/>
        <scheme val="minor"/>
      </rPr>
      <t>Gràfiques i cartel·les imprès en B/N en cartró passepartout de 150x80 mm</t>
    </r>
  </si>
  <si>
    <t>GR-CT</t>
  </si>
  <si>
    <t>GR-PFO-01</t>
  </si>
  <si>
    <t xml:space="preserve">GR-PFD-01;  GR-PFD-02;  GR-PFD-03;  GR-PFD-04;  GR-PFD-05; GR-PFD-06; </t>
  </si>
  <si>
    <t xml:space="preserve">GR-PFH-01;  GR-PFH-02; </t>
  </si>
  <si>
    <t xml:space="preserve">GR-PFI-01;  </t>
  </si>
  <si>
    <t xml:space="preserve">GR-PFK-01;  GR-PFK-02; GR-PFK-03;  GR-PFK-04; GR-PFK-05; </t>
  </si>
  <si>
    <t xml:space="preserve">GR-PFJ-01;  GR-PFJ-02;  </t>
  </si>
  <si>
    <r>
      <rPr>
        <b/>
        <sz val="14"/>
        <color theme="1"/>
        <rFont val="Calibri"/>
        <family val="2"/>
        <scheme val="minor"/>
      </rPr>
      <t xml:space="preserve">FERRAMENTA A MIDA PER A FIXACIÓ DE PARET MÒBIL A PILAR
</t>
    </r>
    <r>
      <rPr>
        <sz val="14"/>
        <color theme="1"/>
        <rFont val="Calibri"/>
        <family val="2"/>
        <scheme val="minor"/>
      </rPr>
      <t>Subministrament de dues peces de fixació de paret a pilar reallitzades en acer laminat segons plànol G00 amb acabat esmaltat manual a l'aigua</t>
    </r>
  </si>
  <si>
    <r>
      <rPr>
        <b/>
        <sz val="14"/>
        <color theme="1"/>
        <rFont val="Calibri"/>
        <family val="2"/>
        <scheme val="minor"/>
      </rPr>
      <t xml:space="preserve">MATERIAL DE CONSERVACIÓ
</t>
    </r>
    <r>
      <rPr>
        <sz val="14"/>
        <color theme="1"/>
        <rFont val="Calibri"/>
        <family val="2"/>
        <scheme val="minor"/>
      </rPr>
      <t xml:space="preserve">Subministrament de material de conservació </t>
    </r>
    <r>
      <rPr>
        <b/>
        <sz val="14"/>
        <color theme="1"/>
        <rFont val="Calibri"/>
        <family val="2"/>
        <scheme val="minor"/>
      </rPr>
      <t xml:space="preserve">
</t>
    </r>
    <r>
      <rPr>
        <sz val="14"/>
        <color theme="1"/>
        <rFont val="Calibri"/>
        <family val="2"/>
        <scheme val="minor"/>
      </rPr>
      <t xml:space="preserve">
</t>
    </r>
  </si>
  <si>
    <t xml:space="preserve">VC-03 </t>
  </si>
  <si>
    <t>VC-04</t>
  </si>
  <si>
    <r>
      <rPr>
        <b/>
        <sz val="14"/>
        <color theme="1"/>
        <rFont val="Calibri"/>
        <family val="2"/>
        <scheme val="minor"/>
      </rPr>
      <t xml:space="preserve">MAPAMUNDI
</t>
    </r>
    <r>
      <rPr>
        <sz val="14"/>
        <color theme="1"/>
        <rFont val="Calibri"/>
        <family val="2"/>
        <scheme val="minor"/>
      </rPr>
      <t>Composició de mapa mitjançant plafons de cartró cel·lular imprès tipus Reboard o equivalent de 16 mm de gruix i acabat Kraft amb impressió directa CMYK+W. Sistema de penjat a sostre mitjançant una guia horitzontal d'acer laminat 80 x20 x 2 penjada a relliga de sostre mitjançant cable d'acer de 1,5 mm i armelles soldades a perfil guia. Inclou sistema de d'entaulellat fixat a guia principal realitzant MDF de 10 mm. Fixació de panells de cartró a entaulellat mitjançant cinta adhesiva de doble cara.</t>
    </r>
  </si>
  <si>
    <r>
      <t xml:space="preserve">MUNTATGE I DESMUNTATGE OBRA
</t>
    </r>
    <r>
      <rPr>
        <sz val="14"/>
        <color theme="1"/>
        <rFont val="Calibri"/>
        <family val="2"/>
        <scheme val="minor"/>
      </rPr>
      <t>Obertura de caixes de transport d'obra i col·locació de les peces a la seva ubicació dintre de l'exposició. Instal·lació de suports d'obra en cas necessari. Inclou col·locació d'absorb i tancament de vitrines en cas necessari.</t>
    </r>
  </si>
  <si>
    <t xml:space="preserve">GR-PFB-01; GR-PFB-02; GR-PFB-03; GR-PFB-04; GR-PFB-05; GR-PFB-06;
 GR-PFB-07; GR-PFB-08; GR-PFB-09; GR-PFB-10; GR-PFB-11; GR-PFB-12;
GR-PFB-13; GR-PFB-14; GR-PFB-15; GR-PFB-16; GR-PFB-17; GR-PFB-18;
 GR-PFB-19; GR-PFB-20; GR-PFB-21; GR-PFB-22; GR-PFB-24; GR-PFB-25; </t>
  </si>
  <si>
    <t xml:space="preserve">GR-PFC-01; GR-PFC-03; GR-PFC-04; GR-PFC-05; GR-PFC-07; GR-PFC-09;
GR-PFC-10; </t>
  </si>
  <si>
    <t xml:space="preserve">GR-PFE-01;  GR-PFE-02; GR-PFE-03;  GR-PFE-04;  GR-PFE-05; GR-PFE-06;
 GR-PFE-07; GR-PFE-08; </t>
  </si>
  <si>
    <t>GR-PFG-01; GR-PFG-02; GR-PFG-03; GR-PFG-04; GR-PFG-05; GR-PFG-06;
GR-PFG-07;  GR-PFG-08;  GR-PFG-09;  GR-PFG-10; GR-PFG-11; GR-PFG-12</t>
  </si>
  <si>
    <t>Altres materials de conservació  (Altres materials de conservació com cartró neutre, melinex o equivalet, gotes de silicona, entre d'altres)</t>
  </si>
  <si>
    <t>GR-PFA-01; GR-PFA-02; GR-PFA-03; GR-PFA-04; GR-PFA-05; GR-PFA-06; 
GR-PFA-07; GR-PFA-08; GR-PFA-09; GR-PFA-10; GR-PFA-11; GR-PFA-12; 
GR-PFA-13; GR-PFA-14; GR-PFA-15; GR-PFA-16; GR-PFA-17; GR-PFA-18; 
GR-PFA-19; GR-PFA-20; GR-PFA-21; GR-PFA-22; GR-PFA-23; GR-PFA-24; 
GR-PFA-25;</t>
  </si>
  <si>
    <t>4.7</t>
  </si>
  <si>
    <r>
      <t xml:space="preserve">Vinil de tall color estandar
</t>
    </r>
    <r>
      <rPr>
        <sz val="14"/>
        <color theme="1"/>
        <rFont val="Calibri"/>
        <family val="2"/>
        <scheme val="minor"/>
      </rPr>
      <t>Vinil de tall color estandar per a frase llegra mitjana. No inclou instal·lació</t>
    </r>
  </si>
  <si>
    <t>GR-VI-01 (Vinil negre amb impressió blanca )</t>
  </si>
  <si>
    <t xml:space="preserve">GR-CT-01;  GR-CT02;  GR-CT03;  GR-CT04 ;  GR-CT05 ;  GR-CT06 ;  GR-CT07 </t>
  </si>
  <si>
    <r>
      <rPr>
        <b/>
        <sz val="14"/>
        <color theme="1"/>
        <rFont val="Calibri"/>
        <family val="2"/>
        <scheme val="minor"/>
      </rPr>
      <t>SUPORTS D'0BRA</t>
    </r>
    <r>
      <rPr>
        <sz val="14"/>
        <color theme="1"/>
        <rFont val="Calibri"/>
        <family val="2"/>
        <scheme val="minor"/>
      </rPr>
      <t xml:space="preserve">
Suports bàsics per a la sustentació de les peces i per evitar substracions realitzat amb fil de niló, cables d'acer, varetes metàl·liques amb macarró termoretràctil, suports de cartró de conservació, claus de ganxo i similars.</t>
    </r>
  </si>
  <si>
    <t>GR-VI-02</t>
  </si>
  <si>
    <t>GR-VI-03</t>
  </si>
  <si>
    <t>GR-VI-04 (trepa rosa dels vents. Inclou pintat amb espray a paviment de suro)</t>
  </si>
  <si>
    <t>Mà d'obra museografia (7 persones durant 5 dies)</t>
  </si>
  <si>
    <t>Mà d'obra muntatge arbre ( 2 persones durant 1 dia)</t>
  </si>
  <si>
    <t>Mà d'obra muntatge carrils ( 2 persones durant 1 dia)</t>
  </si>
  <si>
    <t>Mà d'obra</t>
  </si>
  <si>
    <t>Jor. Lab.</t>
  </si>
  <si>
    <t>Jor. Lab..</t>
  </si>
  <si>
    <t>Mà d'obra museografia (6 persones durant 3 dies)</t>
  </si>
  <si>
    <t xml:space="preserve">Nota:  Tots els elements emprats a l'instal·lació elèctrica hauran de complir els criteris del reglament electrotècnic de baixa tensió en espais de pública concurrència. 
  La classificació del cable emprat en la instal·lació serà RZ1-K (AS) 0,6 / 1kV CPR Cca-s1b, d1, a1 </t>
  </si>
  <si>
    <t>Mà d'obra muntatge  (5 persones durant 5 dies)</t>
  </si>
  <si>
    <t>Mà d'obra desmuntatge  (5 persones durant 3 dies)</t>
  </si>
  <si>
    <t>GR-PF.ESP.01</t>
  </si>
  <si>
    <t>GR-PFN-01;  GR-PFN-02; GR-PFN-03; GR-PFN-04 ; GR-PFN-05 ; GR-PFN-06  GR-PFN-07</t>
  </si>
  <si>
    <r>
      <rPr>
        <b/>
        <sz val="14"/>
        <color theme="1"/>
        <rFont val="Calibri"/>
        <family val="2"/>
        <scheme val="minor"/>
      </rPr>
      <t xml:space="preserve">SENYALÍSTICA EMERGÈNCIES
</t>
    </r>
    <r>
      <rPr>
        <sz val="14"/>
        <color theme="1"/>
        <rFont val="Calibri"/>
        <family val="2"/>
        <scheme val="minor"/>
      </rPr>
      <t xml:space="preserve">Senyals homologades luminiscents per a l'indicació de recorregut d'evaquació, sortides d'emergència i indicació de mitjans fixos d'extinció d'incendis en format 300x224 mm
</t>
    </r>
  </si>
  <si>
    <r>
      <rPr>
        <b/>
        <sz val="14"/>
        <color theme="1"/>
        <rFont val="Calibri"/>
        <family val="2"/>
        <scheme val="minor"/>
      </rPr>
      <t xml:space="preserve">SUBMINISTRAMENT I INSTAL·LACIÓ D'EXTINTORS PORTÀTILS:
</t>
    </r>
    <r>
      <rPr>
        <sz val="14"/>
        <color theme="1"/>
        <rFont val="Calibri"/>
        <family val="2"/>
        <scheme val="minor"/>
      </rPr>
      <t xml:space="preserve">Subministrament i instal·lació d'extintors portàtils de classe A UNE-EN2 per part d'empresa habilitada. Inclou fixació sobre paraments verticals segons normativa
</t>
    </r>
  </si>
  <si>
    <t>7.4</t>
  </si>
  <si>
    <t>TOTAL  7.4 - SUBMINISTRAMENT I INSTAL·LACIÓ ELEMENTS CONTROL LUMÍNIC VIDRES</t>
  </si>
  <si>
    <t>7.5</t>
  </si>
  <si>
    <t>TOTAL  7.5 - SUBMINISTRAMENT I INSTAL·LACIÓ ELEMENTS CONTROL LUMÍNIC VIDRES</t>
  </si>
  <si>
    <r>
      <rPr>
        <b/>
        <sz val="14"/>
        <color theme="1"/>
        <rFont val="Calibri"/>
        <family val="2"/>
        <scheme val="minor"/>
      </rPr>
      <t xml:space="preserve">INSTAL.LACIÓ D'ELEMENTS CONTROL LUMÍNIC VIDRES:
</t>
    </r>
    <r>
      <rPr>
        <sz val="14"/>
        <color theme="1"/>
        <rFont val="Calibri"/>
        <family val="2"/>
        <scheme val="minor"/>
      </rPr>
      <t xml:space="preserve">Subministrament i instal·lació de vinil opac blanc a sobre vidres finestral  per a opacar l'entrada de llum natural
</t>
    </r>
  </si>
  <si>
    <r>
      <rPr>
        <b/>
        <sz val="14"/>
        <color theme="1"/>
        <rFont val="Calibri"/>
        <family val="2"/>
        <scheme val="minor"/>
      </rPr>
      <t xml:space="preserve">INSTAL.LACIÓ D'ELEMENTS CONTROL LUMÍNIC LLUERNÀRIS:
</t>
    </r>
    <r>
      <rPr>
        <sz val="14"/>
        <color theme="1"/>
        <rFont val="Calibri"/>
        <family val="2"/>
        <scheme val="minor"/>
      </rPr>
      <t xml:space="preserve">Subministrament i instal·lació de lona foscurit  ignífuga opca blanca per a opacar l'entrada de llum natural. Mecanitzada a perímetre interior de lluernàri amb perfil 100 de caixa de llum d'alumini.
</t>
    </r>
  </si>
  <si>
    <t>Tela foscurit opaca blanca</t>
  </si>
  <si>
    <t>Marc alumini perfil 100</t>
  </si>
  <si>
    <t>VERSIÓ
29-03-2022</t>
  </si>
  <si>
    <t>Estabilitzadors d'humitat tipus Artsorb Casete  750 g o equivalent</t>
  </si>
  <si>
    <t>ALTRES</t>
  </si>
  <si>
    <t>Núm. PART</t>
  </si>
  <si>
    <r>
      <t xml:space="preserve">SUBMINISTRAMENT I MUNTATGE DE LA MUSEOGRAFIA
</t>
    </r>
    <r>
      <rPr>
        <sz val="14"/>
        <color theme="1"/>
        <rFont val="Calibri"/>
        <family val="2"/>
        <scheme val="minor"/>
      </rPr>
      <t>Subminstraments i muntatge de tots els elements de mobiliari, tarimes, paraments, gràfica i senyalètica que conformen l'exposició. Inclou col·locació de carrils electrificats existents  per a il·luminació segons projecte d'il·luminació (Projecte adjunt a l'annex 4). Inclou mitjans d'el·levació.</t>
    </r>
  </si>
  <si>
    <t xml:space="preserve">PÀG.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</si>
</sst>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C0A]_-;\-* #,##0.00\ [$€-C0A]_-;_-* &quot;-&quot;??\ [$€-C0A]_-;_-@_-"/>
    <numFmt numFmtId="165" formatCode="#,##0.00\ &quot;€&quot;"/>
    <numFmt numFmtId="166" formatCode="#,##0.00\ _€"/>
  </numFmts>
  <fonts count="18"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u/>
      <sz val="11"/>
      <color theme="11"/>
      <name val="Calibri"/>
      <family val="2"/>
      <scheme val="minor"/>
    </font>
    <font>
      <sz val="10"/>
      <name val="Arial"/>
      <family val="2"/>
    </font>
    <font>
      <sz val="11"/>
      <color theme="1"/>
      <name val="Calibri"/>
      <family val="2"/>
      <scheme val="minor"/>
    </font>
    <font>
      <b/>
      <sz val="16"/>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sz val="12"/>
      <color rgb="FF0070C0"/>
      <name val="Calibri"/>
      <family val="2"/>
      <scheme val="minor"/>
    </font>
    <font>
      <sz val="14"/>
      <color theme="1"/>
      <name val="Calibri"/>
      <family val="2"/>
      <scheme val="minor"/>
    </font>
    <font>
      <sz val="14"/>
      <color rgb="FF0070C0"/>
      <name val="Calibri"/>
      <family val="2"/>
      <scheme val="minor"/>
    </font>
    <font>
      <sz val="14"/>
      <color rgb="FFFF0000"/>
      <name val="Calibri"/>
      <family val="2"/>
      <scheme val="minor"/>
    </font>
    <font>
      <sz val="14"/>
      <color theme="4"/>
      <name val="Calibri"/>
      <family val="2"/>
      <scheme val="minor"/>
    </font>
    <font>
      <b/>
      <sz val="14"/>
      <color rgb="FFFF0000"/>
      <name val="Calibri"/>
      <family val="2"/>
      <scheme val="minor"/>
    </font>
    <font>
      <b/>
      <sz val="18"/>
      <color theme="1"/>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ECD9FF"/>
        <bgColor indexed="64"/>
      </patternFill>
    </fill>
    <fill>
      <patternFill patternType="solid">
        <fgColor rgb="FFDEBDFF"/>
        <bgColor indexed="64"/>
      </patternFill>
    </fill>
    <fill>
      <patternFill patternType="solid">
        <fgColor theme="5" tint="0.59999389629810485"/>
        <bgColor indexed="64"/>
      </patternFill>
    </fill>
    <fill>
      <patternFill patternType="solid">
        <fgColor theme="5" tint="0.79998168889431442"/>
        <bgColor indexed="64"/>
      </patternFill>
    </fill>
  </fills>
  <borders count="19">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right/>
      <top style="thin">
        <color indexed="64"/>
      </top>
      <bottom style="thin">
        <color auto="1"/>
      </bottom>
      <diagonal/>
    </border>
    <border>
      <left style="thin">
        <color indexed="64"/>
      </left>
      <right style="thin">
        <color auto="1"/>
      </right>
      <top/>
      <bottom/>
      <diagonal/>
    </border>
    <border>
      <left style="thin">
        <color indexed="64"/>
      </left>
      <right style="thin">
        <color auto="1"/>
      </right>
      <top style="thin">
        <color auto="1"/>
      </top>
      <bottom/>
      <diagonal/>
    </border>
    <border>
      <left style="thin">
        <color indexed="64"/>
      </left>
      <right style="thin">
        <color auto="1"/>
      </right>
      <top/>
      <bottom style="thin">
        <color auto="1"/>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right/>
      <top/>
      <bottom style="thin">
        <color auto="1"/>
      </bottom>
      <diagonal/>
    </border>
  </borders>
  <cellStyleXfs count="21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6" fillId="0" borderId="0"/>
    <xf numFmtId="44" fontId="6" fillId="0" borderId="0" applyFont="0" applyFill="0" applyBorder="0" applyAlignment="0" applyProtection="0"/>
  </cellStyleXfs>
  <cellXfs count="265">
    <xf numFmtId="0" fontId="0" fillId="0" borderId="0" xfId="0"/>
    <xf numFmtId="0" fontId="0" fillId="0" borderId="0" xfId="0" applyAlignment="1">
      <alignment vertical="top"/>
    </xf>
    <xf numFmtId="0" fontId="0" fillId="0" borderId="0" xfId="0" applyBorder="1" applyAlignment="1">
      <alignment vertical="top"/>
    </xf>
    <xf numFmtId="0" fontId="0" fillId="0" borderId="0" xfId="0" applyBorder="1" applyAlignment="1">
      <alignment vertical="top" wrapText="1"/>
    </xf>
    <xf numFmtId="0" fontId="0" fillId="0" borderId="0" xfId="0" applyBorder="1" applyAlignment="1">
      <alignment horizontal="center" vertical="top"/>
    </xf>
    <xf numFmtId="0" fontId="0" fillId="0" borderId="0" xfId="0" applyAlignment="1">
      <alignment horizontal="center" vertical="top"/>
    </xf>
    <xf numFmtId="0" fontId="1" fillId="0" borderId="0" xfId="0" applyFont="1" applyAlignment="1">
      <alignment vertical="top"/>
    </xf>
    <xf numFmtId="0" fontId="1" fillId="0" borderId="0" xfId="0" applyFont="1" applyBorder="1" applyAlignment="1">
      <alignment vertical="top"/>
    </xf>
    <xf numFmtId="0" fontId="0" fillId="0" borderId="0" xfId="0" applyBorder="1" applyAlignment="1">
      <alignment horizontal="right" vertical="top"/>
    </xf>
    <xf numFmtId="0" fontId="0" fillId="0" borderId="0" xfId="0" applyAlignment="1">
      <alignment horizontal="right" vertical="top"/>
    </xf>
    <xf numFmtId="0" fontId="0" fillId="0" borderId="0" xfId="0" applyFont="1" applyAlignment="1">
      <alignment horizontal="left" wrapText="1"/>
    </xf>
    <xf numFmtId="0" fontId="8" fillId="0" borderId="0" xfId="0" applyFont="1" applyFill="1" applyBorder="1" applyAlignment="1">
      <alignment horizontal="left" vertical="center"/>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0" fontId="0" fillId="0" borderId="8" xfId="0" applyBorder="1" applyAlignment="1">
      <alignment vertical="top"/>
    </xf>
    <xf numFmtId="0" fontId="10" fillId="0" borderId="0" xfId="0" applyFont="1" applyBorder="1" applyAlignment="1">
      <alignment vertical="top"/>
    </xf>
    <xf numFmtId="0" fontId="0" fillId="0" borderId="7" xfId="0" applyBorder="1" applyAlignment="1">
      <alignment vertical="top"/>
    </xf>
    <xf numFmtId="0" fontId="0" fillId="0" borderId="7" xfId="0" applyBorder="1" applyAlignment="1">
      <alignment vertical="top" wrapText="1"/>
    </xf>
    <xf numFmtId="2" fontId="11" fillId="0" borderId="0" xfId="0" applyNumberFormat="1" applyFont="1" applyFill="1" applyBorder="1" applyAlignment="1">
      <alignment horizontal="center" vertical="top"/>
    </xf>
    <xf numFmtId="0" fontId="9" fillId="2" borderId="3" xfId="0" applyFont="1" applyFill="1" applyBorder="1" applyAlignment="1">
      <alignment horizontal="center" vertical="center" wrapText="1"/>
    </xf>
    <xf numFmtId="164" fontId="9" fillId="2" borderId="3" xfId="0" applyNumberFormat="1" applyFont="1" applyFill="1" applyBorder="1" applyAlignment="1">
      <alignment horizontal="center" vertical="center" wrapText="1"/>
    </xf>
    <xf numFmtId="2" fontId="0" fillId="0" borderId="0" xfId="0" applyNumberFormat="1" applyBorder="1" applyAlignment="1">
      <alignment vertical="top"/>
    </xf>
    <xf numFmtId="0" fontId="8" fillId="11" borderId="0" xfId="0" applyFont="1" applyFill="1" applyBorder="1" applyAlignment="1">
      <alignment horizontal="left" vertical="center"/>
    </xf>
    <xf numFmtId="0" fontId="0" fillId="0" borderId="0" xfId="0" applyFill="1" applyBorder="1" applyAlignment="1">
      <alignment vertical="top"/>
    </xf>
    <xf numFmtId="165" fontId="12" fillId="4" borderId="9" xfId="0" applyNumberFormat="1" applyFont="1" applyFill="1" applyBorder="1" applyAlignment="1">
      <alignment vertical="top"/>
    </xf>
    <xf numFmtId="165" fontId="12" fillId="4" borderId="2" xfId="0" applyNumberFormat="1" applyFont="1" applyFill="1" applyBorder="1" applyAlignment="1">
      <alignment vertical="top"/>
    </xf>
    <xf numFmtId="165" fontId="12" fillId="2" borderId="2" xfId="0" applyNumberFormat="1" applyFont="1" applyFill="1" applyBorder="1" applyAlignment="1">
      <alignment vertical="top"/>
    </xf>
    <xf numFmtId="165" fontId="8" fillId="8" borderId="2" xfId="0" applyNumberFormat="1" applyFont="1" applyFill="1" applyBorder="1" applyAlignment="1">
      <alignment vertical="top"/>
    </xf>
    <xf numFmtId="0" fontId="8" fillId="0" borderId="0" xfId="0" applyFont="1" applyAlignment="1">
      <alignment horizontal="left" vertical="center"/>
    </xf>
    <xf numFmtId="166" fontId="0" fillId="0" borderId="0" xfId="0" applyNumberFormat="1" applyAlignment="1">
      <alignment vertical="top"/>
    </xf>
    <xf numFmtId="2" fontId="0" fillId="0" borderId="0" xfId="0" applyNumberFormat="1" applyAlignment="1">
      <alignment vertical="top"/>
    </xf>
    <xf numFmtId="165" fontId="0" fillId="0" borderId="0" xfId="0" applyNumberFormat="1" applyAlignment="1">
      <alignment vertical="top"/>
    </xf>
    <xf numFmtId="2" fontId="11" fillId="0" borderId="0" xfId="0" applyNumberFormat="1" applyFont="1" applyAlignment="1">
      <alignment horizontal="center" vertical="top"/>
    </xf>
    <xf numFmtId="0" fontId="8" fillId="2" borderId="3" xfId="0" applyFont="1" applyFill="1" applyBorder="1" applyAlignment="1">
      <alignment vertical="center" wrapText="1"/>
    </xf>
    <xf numFmtId="0" fontId="8" fillId="2" borderId="3" xfId="0" applyFont="1" applyFill="1" applyBorder="1" applyAlignment="1">
      <alignment horizontal="center" vertical="center" wrapText="1"/>
    </xf>
    <xf numFmtId="0" fontId="8" fillId="0" borderId="0" xfId="0" applyFont="1" applyFill="1" applyBorder="1" applyAlignment="1">
      <alignment vertical="top" wrapText="1"/>
    </xf>
    <xf numFmtId="0" fontId="12" fillId="0" borderId="0" xfId="0" applyFont="1" applyFill="1" applyBorder="1" applyAlignment="1">
      <alignment vertical="top" wrapText="1"/>
    </xf>
    <xf numFmtId="0" fontId="12" fillId="0" borderId="0" xfId="0" applyFont="1" applyFill="1" applyBorder="1" applyAlignment="1">
      <alignment horizontal="center" vertical="top" wrapText="1"/>
    </xf>
    <xf numFmtId="0" fontId="12" fillId="0" borderId="0" xfId="0" applyFont="1" applyFill="1" applyBorder="1" applyAlignment="1">
      <alignment horizontal="right" vertical="top" wrapText="1"/>
    </xf>
    <xf numFmtId="0" fontId="8" fillId="15" borderId="13" xfId="0" applyFont="1" applyFill="1" applyBorder="1" applyAlignment="1">
      <alignment vertical="top"/>
    </xf>
    <xf numFmtId="0" fontId="12" fillId="0" borderId="13" xfId="0" applyFont="1" applyFill="1" applyBorder="1" applyAlignment="1">
      <alignment horizontal="left" vertical="top"/>
    </xf>
    <xf numFmtId="0" fontId="8" fillId="0" borderId="4" xfId="0" applyFont="1" applyFill="1" applyBorder="1" applyAlignment="1">
      <alignment vertical="top" wrapText="1"/>
    </xf>
    <xf numFmtId="0" fontId="8" fillId="15" borderId="12" xfId="0" applyFont="1" applyFill="1" applyBorder="1" applyAlignment="1">
      <alignment vertical="top"/>
    </xf>
    <xf numFmtId="0" fontId="8" fillId="0" borderId="12" xfId="0" applyFont="1" applyFill="1" applyBorder="1" applyAlignment="1">
      <alignment vertical="top"/>
    </xf>
    <xf numFmtId="0" fontId="13" fillId="0" borderId="0" xfId="0" applyFont="1" applyFill="1" applyBorder="1" applyAlignment="1">
      <alignment horizontal="center" vertical="top"/>
    </xf>
    <xf numFmtId="2" fontId="13" fillId="0" borderId="0" xfId="0" applyNumberFormat="1" applyFont="1" applyFill="1" applyBorder="1" applyAlignment="1">
      <alignment horizontal="right" vertical="top"/>
    </xf>
    <xf numFmtId="165" fontId="13" fillId="0" borderId="8" xfId="0" applyNumberFormat="1" applyFont="1" applyFill="1" applyBorder="1" applyAlignment="1">
      <alignment horizontal="right" vertical="top"/>
    </xf>
    <xf numFmtId="2" fontId="13" fillId="0" borderId="0" xfId="0" applyNumberFormat="1" applyFont="1" applyFill="1" applyBorder="1" applyAlignment="1">
      <alignment horizontal="center" vertical="top"/>
    </xf>
    <xf numFmtId="0" fontId="8" fillId="15" borderId="14" xfId="0" applyFont="1" applyFill="1" applyBorder="1" applyAlignment="1">
      <alignment vertical="top"/>
    </xf>
    <xf numFmtId="0" fontId="8" fillId="0" borderId="14" xfId="0" applyFont="1" applyFill="1" applyBorder="1" applyAlignment="1">
      <alignment vertical="top"/>
    </xf>
    <xf numFmtId="165" fontId="12" fillId="4" borderId="3" xfId="0" applyNumberFormat="1" applyFont="1" applyFill="1" applyBorder="1" applyAlignment="1">
      <alignment horizontal="right" vertical="top"/>
    </xf>
    <xf numFmtId="0" fontId="8" fillId="0" borderId="0" xfId="0" applyFont="1" applyFill="1" applyBorder="1" applyAlignment="1">
      <alignment vertical="top"/>
    </xf>
    <xf numFmtId="0" fontId="8" fillId="0" borderId="0" xfId="0" applyFont="1" applyFill="1" applyBorder="1" applyAlignment="1">
      <alignment horizontal="left" vertical="top" wrapText="1"/>
    </xf>
    <xf numFmtId="165" fontId="12" fillId="0" borderId="11" xfId="0" applyNumberFormat="1" applyFont="1" applyFill="1" applyBorder="1" applyAlignment="1">
      <alignment horizontal="right" vertical="top"/>
    </xf>
    <xf numFmtId="0" fontId="12" fillId="0" borderId="13" xfId="0" applyFont="1" applyFill="1" applyBorder="1" applyAlignment="1">
      <alignment vertical="top"/>
    </xf>
    <xf numFmtId="0" fontId="12" fillId="0" borderId="12" xfId="0" applyFont="1" applyFill="1" applyBorder="1" applyAlignment="1">
      <alignment vertical="top"/>
    </xf>
    <xf numFmtId="0" fontId="12" fillId="0" borderId="0" xfId="0" applyFont="1" applyFill="1" applyBorder="1" applyAlignment="1">
      <alignment horizontal="left" vertical="top" wrapText="1"/>
    </xf>
    <xf numFmtId="0" fontId="13" fillId="0" borderId="7" xfId="0" applyFont="1" applyBorder="1" applyAlignment="1">
      <alignment vertical="top"/>
    </xf>
    <xf numFmtId="165" fontId="13" fillId="0" borderId="8" xfId="0" applyNumberFormat="1" applyFont="1" applyBorder="1" applyAlignment="1">
      <alignment horizontal="right" vertical="top"/>
    </xf>
    <xf numFmtId="0" fontId="13" fillId="0" borderId="7" xfId="0" applyFont="1" applyFill="1" applyBorder="1" applyAlignment="1">
      <alignment vertical="top"/>
    </xf>
    <xf numFmtId="1" fontId="13" fillId="0" borderId="0" xfId="0" applyNumberFormat="1" applyFont="1" applyFill="1" applyBorder="1" applyAlignment="1">
      <alignment horizontal="center" vertical="top"/>
    </xf>
    <xf numFmtId="0" fontId="12" fillId="0" borderId="8" xfId="0" applyFont="1" applyBorder="1" applyAlignment="1">
      <alignment vertical="top"/>
    </xf>
    <xf numFmtId="165" fontId="12" fillId="0" borderId="0" xfId="0" applyNumberFormat="1" applyFont="1" applyFill="1" applyBorder="1" applyAlignment="1">
      <alignment horizontal="right" vertical="top"/>
    </xf>
    <xf numFmtId="0" fontId="8" fillId="15" borderId="13" xfId="0" applyFont="1" applyFill="1" applyBorder="1" applyAlignment="1">
      <alignment horizontal="left" vertical="top"/>
    </xf>
    <xf numFmtId="0" fontId="8" fillId="0" borderId="13" xfId="0" applyFont="1" applyFill="1" applyBorder="1" applyAlignment="1">
      <alignment vertical="top"/>
    </xf>
    <xf numFmtId="0" fontId="12" fillId="0" borderId="0" xfId="0" applyFont="1" applyFill="1" applyBorder="1" applyAlignment="1">
      <alignment horizontal="center" vertical="top"/>
    </xf>
    <xf numFmtId="0" fontId="8" fillId="11" borderId="0" xfId="0" applyFont="1" applyFill="1" applyBorder="1" applyAlignment="1">
      <alignment horizontal="left" vertical="top" wrapText="1"/>
    </xf>
    <xf numFmtId="165" fontId="12" fillId="11" borderId="0" xfId="0" applyNumberFormat="1" applyFont="1" applyFill="1" applyBorder="1" applyAlignment="1">
      <alignment horizontal="right" vertical="top"/>
    </xf>
    <xf numFmtId="0" fontId="14" fillId="0" borderId="0" xfId="0" applyFont="1" applyBorder="1" applyAlignment="1">
      <alignment horizontal="left" vertical="center"/>
    </xf>
    <xf numFmtId="0" fontId="12" fillId="0" borderId="0" xfId="0" applyFont="1" applyBorder="1" applyAlignment="1">
      <alignment vertical="top"/>
    </xf>
    <xf numFmtId="165" fontId="12" fillId="2" borderId="3" xfId="0" applyNumberFormat="1" applyFont="1" applyFill="1" applyBorder="1" applyAlignment="1">
      <alignment horizontal="right" vertical="center"/>
    </xf>
    <xf numFmtId="0" fontId="8" fillId="0" borderId="0" xfId="0" applyFont="1" applyFill="1" applyBorder="1" applyAlignment="1">
      <alignment horizontal="center" vertical="center"/>
    </xf>
    <xf numFmtId="0" fontId="12" fillId="0" borderId="13" xfId="0" applyFont="1" applyFill="1" applyBorder="1" applyAlignment="1">
      <alignment vertical="top" wrapText="1"/>
    </xf>
    <xf numFmtId="49" fontId="12" fillId="0" borderId="13" xfId="0" applyNumberFormat="1" applyFont="1" applyFill="1" applyBorder="1" applyAlignment="1">
      <alignment vertical="top" wrapText="1"/>
    </xf>
    <xf numFmtId="3" fontId="13" fillId="0" borderId="0" xfId="0" applyNumberFormat="1" applyFont="1" applyFill="1" applyBorder="1" applyAlignment="1">
      <alignment horizontal="center" vertical="top"/>
    </xf>
    <xf numFmtId="49" fontId="12" fillId="0" borderId="12" xfId="0" applyNumberFormat="1" applyFont="1" applyFill="1" applyBorder="1" applyAlignment="1">
      <alignment vertical="top" wrapText="1"/>
    </xf>
    <xf numFmtId="0" fontId="8" fillId="4" borderId="1" xfId="0" applyFont="1" applyFill="1" applyBorder="1" applyAlignment="1">
      <alignment horizontal="left" vertical="top" wrapText="1"/>
    </xf>
    <xf numFmtId="0" fontId="8" fillId="4" borderId="11" xfId="0" applyFont="1" applyFill="1" applyBorder="1" applyAlignment="1">
      <alignment horizontal="left" vertical="top" wrapText="1"/>
    </xf>
    <xf numFmtId="0" fontId="8" fillId="4" borderId="2" xfId="0" applyFont="1" applyFill="1" applyBorder="1" applyAlignment="1">
      <alignment horizontal="left" vertical="top" wrapText="1"/>
    </xf>
    <xf numFmtId="0" fontId="8" fillId="0" borderId="5" xfId="0" applyFont="1" applyFill="1" applyBorder="1" applyAlignment="1">
      <alignment horizontal="center" vertical="center"/>
    </xf>
    <xf numFmtId="0" fontId="8" fillId="10" borderId="13" xfId="0" applyFont="1" applyFill="1" applyBorder="1" applyAlignment="1">
      <alignment vertical="top"/>
    </xf>
    <xf numFmtId="0" fontId="8" fillId="10" borderId="12" xfId="0" applyFont="1" applyFill="1" applyBorder="1" applyAlignment="1">
      <alignment vertical="top"/>
    </xf>
    <xf numFmtId="0" fontId="8" fillId="10" borderId="14" xfId="0" applyFont="1" applyFill="1" applyBorder="1" applyAlignment="1">
      <alignment vertical="top"/>
    </xf>
    <xf numFmtId="0" fontId="8" fillId="0" borderId="11" xfId="0" applyFont="1" applyFill="1" applyBorder="1" applyAlignment="1">
      <alignment horizontal="left" vertical="top" wrapText="1"/>
    </xf>
    <xf numFmtId="165" fontId="15" fillId="0" borderId="8" xfId="0" applyNumberFormat="1" applyFont="1" applyFill="1" applyBorder="1" applyAlignment="1">
      <alignment horizontal="right" vertical="top"/>
    </xf>
    <xf numFmtId="0" fontId="8" fillId="0" borderId="18" xfId="0" applyFont="1" applyFill="1" applyBorder="1" applyAlignment="1">
      <alignment horizontal="left" vertical="center" wrapText="1"/>
    </xf>
    <xf numFmtId="165" fontId="12" fillId="0" borderId="18" xfId="0" applyNumberFormat="1" applyFont="1" applyFill="1" applyBorder="1" applyAlignment="1">
      <alignment horizontal="right" vertical="center"/>
    </xf>
    <xf numFmtId="0" fontId="8" fillId="12" borderId="13" xfId="0" applyFont="1" applyFill="1" applyBorder="1" applyAlignment="1">
      <alignment vertical="top"/>
    </xf>
    <xf numFmtId="0" fontId="8" fillId="12" borderId="12" xfId="0" applyFont="1" applyFill="1" applyBorder="1" applyAlignment="1">
      <alignment vertical="top"/>
    </xf>
    <xf numFmtId="0" fontId="8" fillId="12" borderId="14" xfId="0" applyFont="1" applyFill="1" applyBorder="1" applyAlignment="1">
      <alignment vertical="top"/>
    </xf>
    <xf numFmtId="0" fontId="8" fillId="5" borderId="13" xfId="0" applyFont="1" applyFill="1" applyBorder="1" applyAlignment="1">
      <alignment vertical="top"/>
    </xf>
    <xf numFmtId="0" fontId="8" fillId="5" borderId="12" xfId="0" applyFont="1" applyFill="1" applyBorder="1" applyAlignment="1">
      <alignment vertical="top"/>
    </xf>
    <xf numFmtId="0" fontId="15" fillId="0" borderId="0" xfId="0" applyFont="1" applyFill="1" applyBorder="1" applyAlignment="1">
      <alignment horizontal="center" vertical="top"/>
    </xf>
    <xf numFmtId="2" fontId="15" fillId="0" borderId="0" xfId="0" applyNumberFormat="1" applyFont="1" applyFill="1" applyBorder="1" applyAlignment="1">
      <alignment horizontal="right" vertical="top"/>
    </xf>
    <xf numFmtId="0" fontId="8" fillId="5" borderId="14" xfId="0" applyFont="1" applyFill="1" applyBorder="1" applyAlignment="1">
      <alignment vertical="top"/>
    </xf>
    <xf numFmtId="165" fontId="12" fillId="7" borderId="3" xfId="0" applyNumberFormat="1" applyFont="1" applyFill="1" applyBorder="1" applyAlignment="1">
      <alignment vertical="top"/>
    </xf>
    <xf numFmtId="0" fontId="8" fillId="0" borderId="0" xfId="0" applyFont="1" applyFill="1" applyBorder="1" applyAlignment="1">
      <alignment horizontal="left" vertical="center" wrapText="1"/>
    </xf>
    <xf numFmtId="165" fontId="12" fillId="0" borderId="0" xfId="0" applyNumberFormat="1" applyFont="1" applyFill="1" applyBorder="1" applyAlignment="1">
      <alignment vertical="top"/>
    </xf>
    <xf numFmtId="0" fontId="8" fillId="6" borderId="13" xfId="0" applyFont="1" applyFill="1" applyBorder="1" applyAlignment="1">
      <alignment vertical="top"/>
    </xf>
    <xf numFmtId="0" fontId="8" fillId="6" borderId="12" xfId="0" applyFont="1" applyFill="1" applyBorder="1" applyAlignment="1">
      <alignment vertical="top"/>
    </xf>
    <xf numFmtId="0" fontId="8" fillId="0" borderId="12" xfId="0" applyFont="1" applyBorder="1" applyAlignment="1">
      <alignment vertical="top"/>
    </xf>
    <xf numFmtId="0" fontId="8" fillId="6" borderId="14" xfId="0" applyFont="1" applyFill="1" applyBorder="1" applyAlignment="1">
      <alignment vertical="top"/>
    </xf>
    <xf numFmtId="0" fontId="8" fillId="0" borderId="14" xfId="0" applyFont="1" applyBorder="1" applyAlignment="1">
      <alignment vertical="top"/>
    </xf>
    <xf numFmtId="0" fontId="8" fillId="0" borderId="0" xfId="0" applyFont="1" applyAlignment="1">
      <alignment horizontal="center" vertical="center"/>
    </xf>
    <xf numFmtId="0" fontId="12" fillId="0" borderId="12" xfId="0" applyFont="1" applyFill="1" applyBorder="1" applyAlignment="1">
      <alignment horizontal="left" vertical="top"/>
    </xf>
    <xf numFmtId="0" fontId="12" fillId="0" borderId="0" xfId="0" applyFont="1" applyFill="1" applyBorder="1" applyAlignment="1">
      <alignment horizontal="left" vertical="center" wrapText="1"/>
    </xf>
    <xf numFmtId="0" fontId="12" fillId="0" borderId="8"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8" fillId="0" borderId="7" xfId="0" applyFont="1" applyFill="1" applyBorder="1" applyAlignment="1">
      <alignment horizontal="left" vertical="center" wrapText="1"/>
    </xf>
    <xf numFmtId="0" fontId="13" fillId="0" borderId="7" xfId="0" applyFont="1" applyFill="1" applyBorder="1" applyAlignment="1">
      <alignment vertical="top" wrapText="1"/>
    </xf>
    <xf numFmtId="1" fontId="13" fillId="0" borderId="0" xfId="0" applyNumberFormat="1" applyFont="1" applyBorder="1" applyAlignment="1">
      <alignment horizontal="center" vertical="top"/>
    </xf>
    <xf numFmtId="0" fontId="15" fillId="0" borderId="7" xfId="0" applyFont="1" applyFill="1" applyBorder="1" applyAlignment="1">
      <alignment vertical="top" wrapText="1"/>
    </xf>
    <xf numFmtId="0" fontId="12" fillId="0" borderId="10" xfId="0" applyFont="1" applyFill="1" applyBorder="1" applyAlignment="1">
      <alignment vertical="top" wrapText="1"/>
    </xf>
    <xf numFmtId="0" fontId="13" fillId="0" borderId="18" xfId="0" applyFont="1" applyFill="1" applyBorder="1" applyAlignment="1">
      <alignment horizontal="center" vertical="top"/>
    </xf>
    <xf numFmtId="2" fontId="13" fillId="0" borderId="18" xfId="0" applyNumberFormat="1" applyFont="1" applyFill="1" applyBorder="1" applyAlignment="1">
      <alignment horizontal="right" vertical="top"/>
    </xf>
    <xf numFmtId="165" fontId="13" fillId="0" borderId="9" xfId="0" applyNumberFormat="1" applyFont="1" applyFill="1" applyBorder="1" applyAlignment="1">
      <alignment horizontal="right" vertical="top"/>
    </xf>
    <xf numFmtId="0" fontId="8" fillId="0" borderId="4" xfId="0" applyFont="1" applyFill="1" applyBorder="1" applyAlignment="1">
      <alignment horizontal="left" vertical="top" wrapText="1"/>
    </xf>
    <xf numFmtId="0" fontId="12" fillId="0" borderId="5" xfId="0" applyFont="1" applyFill="1" applyBorder="1" applyAlignment="1">
      <alignment horizontal="left" vertical="top" wrapText="1"/>
    </xf>
    <xf numFmtId="0" fontId="12" fillId="0" borderId="6" xfId="0" applyFont="1" applyFill="1" applyBorder="1" applyAlignment="1">
      <alignment horizontal="left" vertical="top" wrapText="1"/>
    </xf>
    <xf numFmtId="0" fontId="12" fillId="0" borderId="18" xfId="0" applyFont="1" applyFill="1" applyBorder="1" applyAlignment="1">
      <alignment horizontal="center" vertical="top"/>
    </xf>
    <xf numFmtId="2" fontId="12" fillId="0" borderId="18" xfId="0" applyNumberFormat="1" applyFont="1" applyFill="1" applyBorder="1" applyAlignment="1">
      <alignment horizontal="right" vertical="top"/>
    </xf>
    <xf numFmtId="165" fontId="12" fillId="0" borderId="9" xfId="0" applyNumberFormat="1" applyFont="1" applyFill="1" applyBorder="1" applyAlignment="1">
      <alignment horizontal="right" vertical="top"/>
    </xf>
    <xf numFmtId="1" fontId="12" fillId="0" borderId="5" xfId="0" applyNumberFormat="1" applyFont="1" applyFill="1" applyBorder="1" applyAlignment="1">
      <alignment horizontal="left" vertical="top" wrapText="1"/>
    </xf>
    <xf numFmtId="0" fontId="13" fillId="0" borderId="7" xfId="0" applyFont="1" applyBorder="1" applyAlignment="1">
      <alignment vertical="top" wrapText="1"/>
    </xf>
    <xf numFmtId="0" fontId="13" fillId="0" borderId="0" xfId="0" applyFont="1" applyBorder="1" applyAlignment="1">
      <alignment horizontal="center" vertical="top"/>
    </xf>
    <xf numFmtId="2" fontId="13" fillId="0" borderId="0" xfId="0" applyNumberFormat="1" applyFont="1" applyBorder="1" applyAlignment="1">
      <alignment horizontal="right" vertical="top"/>
    </xf>
    <xf numFmtId="0" fontId="13" fillId="0" borderId="10" xfId="0" applyFont="1" applyFill="1" applyBorder="1" applyAlignment="1">
      <alignment vertical="top" wrapText="1"/>
    </xf>
    <xf numFmtId="1" fontId="13" fillId="0" borderId="18" xfId="0" applyNumberFormat="1" applyFont="1" applyFill="1" applyBorder="1" applyAlignment="1">
      <alignment horizontal="center" vertical="top"/>
    </xf>
    <xf numFmtId="0" fontId="13" fillId="0" borderId="5" xfId="0" applyFont="1" applyFill="1" applyBorder="1" applyAlignment="1">
      <alignment horizontal="center" vertical="top"/>
    </xf>
    <xf numFmtId="2" fontId="13" fillId="0" borderId="5" xfId="0" applyNumberFormat="1" applyFont="1" applyFill="1" applyBorder="1" applyAlignment="1">
      <alignment horizontal="right" vertical="top"/>
    </xf>
    <xf numFmtId="165" fontId="13" fillId="0" borderId="6" xfId="0" applyNumberFormat="1" applyFont="1" applyFill="1" applyBorder="1" applyAlignment="1">
      <alignment horizontal="right" vertical="top"/>
    </xf>
    <xf numFmtId="0" fontId="12" fillId="0" borderId="12" xfId="0" applyFont="1" applyFill="1" applyBorder="1" applyAlignment="1">
      <alignment vertical="top" wrapText="1"/>
    </xf>
    <xf numFmtId="0" fontId="12" fillId="0" borderId="10" xfId="0" applyFont="1" applyBorder="1" applyAlignment="1">
      <alignment vertical="top"/>
    </xf>
    <xf numFmtId="0" fontId="12" fillId="0" borderId="4" xfId="0" applyFont="1" applyFill="1" applyBorder="1" applyAlignment="1">
      <alignment vertical="top" wrapText="1"/>
    </xf>
    <xf numFmtId="0" fontId="12" fillId="0" borderId="5" xfId="0" applyFont="1" applyFill="1" applyBorder="1" applyAlignment="1">
      <alignment vertical="top" wrapText="1"/>
    </xf>
    <xf numFmtId="0" fontId="12" fillId="0" borderId="6" xfId="0" applyFont="1" applyFill="1" applyBorder="1" applyAlignment="1">
      <alignment vertical="top" wrapText="1"/>
    </xf>
    <xf numFmtId="165" fontId="12" fillId="4" borderId="14" xfId="0" applyNumberFormat="1" applyFont="1" applyFill="1" applyBorder="1" applyAlignment="1">
      <alignment horizontal="right" vertical="top"/>
    </xf>
    <xf numFmtId="0" fontId="8" fillId="0" borderId="5"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10" xfId="0" applyFont="1" applyFill="1" applyBorder="1" applyAlignment="1">
      <alignment horizontal="left" vertical="center" wrapText="1"/>
    </xf>
    <xf numFmtId="0" fontId="8" fillId="0" borderId="9" xfId="0" applyFont="1" applyFill="1" applyBorder="1" applyAlignment="1">
      <alignment horizontal="left" vertical="center" wrapText="1"/>
    </xf>
    <xf numFmtId="1" fontId="13" fillId="0" borderId="5" xfId="0" applyNumberFormat="1" applyFont="1" applyFill="1" applyBorder="1" applyAlignment="1">
      <alignment horizontal="center" vertical="top"/>
    </xf>
    <xf numFmtId="165" fontId="15" fillId="0" borderId="6" xfId="0" applyNumberFormat="1" applyFont="1" applyFill="1" applyBorder="1" applyAlignment="1">
      <alignment horizontal="right" vertical="top"/>
    </xf>
    <xf numFmtId="0" fontId="12" fillId="0" borderId="7" xfId="0" applyFont="1" applyFill="1" applyBorder="1" applyAlignment="1">
      <alignment vertical="top" wrapText="1"/>
    </xf>
    <xf numFmtId="0" fontId="15" fillId="0" borderId="4" xfId="0" applyFont="1" applyFill="1" applyBorder="1" applyAlignment="1">
      <alignment vertical="top" wrapText="1"/>
    </xf>
    <xf numFmtId="0" fontId="12" fillId="0" borderId="5" xfId="0" applyFont="1" applyFill="1" applyBorder="1" applyAlignment="1">
      <alignment horizontal="center" vertical="top"/>
    </xf>
    <xf numFmtId="0" fontId="15" fillId="0" borderId="5" xfId="0" applyFont="1" applyFill="1" applyBorder="1" applyAlignment="1">
      <alignment horizontal="center" vertical="top"/>
    </xf>
    <xf numFmtId="164" fontId="15" fillId="0" borderId="5" xfId="0" applyNumberFormat="1" applyFont="1" applyFill="1" applyBorder="1" applyAlignment="1">
      <alignment vertical="top"/>
    </xf>
    <xf numFmtId="2" fontId="15" fillId="0" borderId="5" xfId="0" applyNumberFormat="1" applyFont="1" applyFill="1" applyBorder="1" applyAlignment="1">
      <alignment horizontal="right" vertical="top"/>
    </xf>
    <xf numFmtId="0" fontId="8" fillId="0" borderId="4" xfId="0" applyFont="1" applyFill="1" applyBorder="1" applyAlignment="1">
      <alignment horizontal="left" vertical="center" wrapText="1"/>
    </xf>
    <xf numFmtId="49" fontId="8" fillId="0" borderId="13" xfId="0" applyNumberFormat="1" applyFont="1" applyBorder="1" applyAlignment="1">
      <alignment vertical="top" wrapText="1"/>
    </xf>
    <xf numFmtId="49" fontId="8" fillId="0" borderId="13" xfId="0" applyNumberFormat="1" applyFont="1" applyFill="1" applyBorder="1" applyAlignment="1">
      <alignment vertical="top" wrapText="1"/>
    </xf>
    <xf numFmtId="0" fontId="13" fillId="0" borderId="4" xfId="0" applyFont="1" applyBorder="1" applyAlignment="1">
      <alignment vertical="top" wrapText="1"/>
    </xf>
    <xf numFmtId="0" fontId="13" fillId="0" borderId="5" xfId="0" applyFont="1" applyBorder="1" applyAlignment="1">
      <alignment horizontal="center" vertical="top"/>
    </xf>
    <xf numFmtId="1" fontId="13" fillId="0" borderId="5" xfId="0" applyNumberFormat="1" applyFont="1" applyBorder="1" applyAlignment="1">
      <alignment horizontal="center" vertical="top"/>
    </xf>
    <xf numFmtId="2" fontId="13" fillId="0" borderId="5" xfId="0" applyNumberFormat="1" applyFont="1" applyBorder="1" applyAlignment="1">
      <alignment horizontal="right" vertical="top"/>
    </xf>
    <xf numFmtId="165" fontId="13" fillId="0" borderId="6" xfId="0" applyNumberFormat="1" applyFont="1" applyBorder="1" applyAlignment="1">
      <alignment horizontal="right" vertical="top"/>
    </xf>
    <xf numFmtId="0" fontId="8" fillId="4" borderId="1" xfId="0" applyFont="1" applyFill="1" applyBorder="1" applyAlignment="1">
      <alignment horizontal="left" vertical="top" wrapText="1"/>
    </xf>
    <xf numFmtId="0" fontId="8" fillId="4" borderId="11" xfId="0" applyFont="1" applyFill="1" applyBorder="1" applyAlignment="1">
      <alignment horizontal="left" vertical="top" wrapText="1"/>
    </xf>
    <xf numFmtId="0" fontId="8" fillId="4" borderId="2" xfId="0" applyFont="1" applyFill="1" applyBorder="1" applyAlignment="1">
      <alignment horizontal="left" vertical="top" wrapText="1"/>
    </xf>
    <xf numFmtId="0" fontId="13" fillId="0" borderId="9" xfId="0" applyNumberFormat="1" applyFont="1" applyFill="1" applyBorder="1" applyAlignment="1">
      <alignment horizontal="right" vertical="top"/>
    </xf>
    <xf numFmtId="0" fontId="0" fillId="0" borderId="0" xfId="0" applyAlignment="1">
      <alignment horizontal="left"/>
    </xf>
    <xf numFmtId="0" fontId="0" fillId="0" borderId="0" xfId="0" applyFill="1" applyAlignment="1">
      <alignment vertical="top"/>
    </xf>
    <xf numFmtId="0" fontId="1" fillId="2" borderId="3" xfId="0" applyFont="1" applyFill="1" applyBorder="1" applyAlignment="1">
      <alignment horizontal="center" vertical="center" wrapText="1"/>
    </xf>
    <xf numFmtId="0" fontId="8" fillId="4" borderId="1" xfId="0" applyFont="1" applyFill="1" applyBorder="1" applyAlignment="1">
      <alignment horizontal="left" vertical="top" wrapText="1"/>
    </xf>
    <xf numFmtId="0" fontId="8" fillId="4" borderId="11" xfId="0" applyFont="1" applyFill="1" applyBorder="1" applyAlignment="1">
      <alignment horizontal="left" vertical="top" wrapText="1"/>
    </xf>
    <xf numFmtId="0" fontId="8" fillId="4" borderId="2" xfId="0" applyFont="1" applyFill="1" applyBorder="1" applyAlignment="1">
      <alignment horizontal="left" vertical="top" wrapText="1"/>
    </xf>
    <xf numFmtId="0" fontId="8" fillId="0" borderId="5" xfId="0" applyFont="1" applyFill="1" applyBorder="1" applyAlignment="1">
      <alignment horizontal="left" vertical="center" wrapText="1"/>
    </xf>
    <xf numFmtId="0" fontId="8" fillId="0" borderId="6" xfId="0" applyFont="1" applyFill="1" applyBorder="1" applyAlignment="1">
      <alignment horizontal="left" vertical="center" wrapText="1"/>
    </xf>
    <xf numFmtId="0" fontId="13" fillId="0" borderId="4" xfId="0" applyFont="1" applyFill="1" applyBorder="1" applyAlignment="1">
      <alignment vertical="center" wrapText="1"/>
    </xf>
    <xf numFmtId="1" fontId="13" fillId="0" borderId="5" xfId="0" applyNumberFormat="1" applyFont="1" applyFill="1" applyBorder="1" applyAlignment="1">
      <alignment horizontal="center" vertical="center"/>
    </xf>
    <xf numFmtId="0" fontId="13" fillId="0" borderId="5" xfId="0" applyFont="1" applyFill="1" applyBorder="1" applyAlignment="1">
      <alignment horizontal="center" vertical="center"/>
    </xf>
    <xf numFmtId="2" fontId="13" fillId="0" borderId="5" xfId="0" applyNumberFormat="1" applyFont="1" applyFill="1" applyBorder="1" applyAlignment="1">
      <alignment horizontal="right" vertical="center"/>
    </xf>
    <xf numFmtId="165" fontId="13" fillId="0" borderId="6" xfId="0" applyNumberFormat="1" applyFont="1" applyFill="1" applyBorder="1" applyAlignment="1">
      <alignment horizontal="right" vertical="center"/>
    </xf>
    <xf numFmtId="0" fontId="8" fillId="4" borderId="1" xfId="0" applyFont="1" applyFill="1" applyBorder="1" applyAlignment="1">
      <alignment horizontal="left" vertical="top" wrapText="1"/>
    </xf>
    <xf numFmtId="0" fontId="8" fillId="4" borderId="11" xfId="0" applyFont="1" applyFill="1" applyBorder="1" applyAlignment="1">
      <alignment horizontal="left" vertical="top" wrapText="1"/>
    </xf>
    <xf numFmtId="0" fontId="8" fillId="4" borderId="2" xfId="0" applyFont="1" applyFill="1" applyBorder="1" applyAlignment="1">
      <alignment horizontal="left" vertical="top" wrapText="1"/>
    </xf>
    <xf numFmtId="0" fontId="13" fillId="0" borderId="11" xfId="0" applyFont="1" applyFill="1" applyBorder="1" applyAlignment="1">
      <alignment horizontal="center" vertical="top"/>
    </xf>
    <xf numFmtId="49" fontId="8" fillId="0" borderId="12" xfId="0" applyNumberFormat="1" applyFont="1" applyBorder="1" applyAlignment="1">
      <alignment vertical="top" wrapText="1"/>
    </xf>
    <xf numFmtId="0" fontId="8" fillId="4" borderId="1" xfId="0" applyFont="1" applyFill="1" applyBorder="1" applyAlignment="1">
      <alignment horizontal="left" vertical="top" wrapText="1"/>
    </xf>
    <xf numFmtId="0" fontId="8" fillId="4" borderId="11" xfId="0" applyFont="1" applyFill="1" applyBorder="1" applyAlignment="1">
      <alignment horizontal="left" vertical="top" wrapText="1"/>
    </xf>
    <xf numFmtId="0" fontId="8" fillId="4" borderId="2" xfId="0" applyFont="1" applyFill="1" applyBorder="1" applyAlignment="1">
      <alignment horizontal="left" vertical="top" wrapText="1"/>
    </xf>
    <xf numFmtId="0" fontId="8" fillId="6" borderId="13" xfId="0" applyFont="1" applyFill="1" applyBorder="1" applyAlignment="1">
      <alignment vertical="top" wrapText="1"/>
    </xf>
    <xf numFmtId="0" fontId="8" fillId="6" borderId="12" xfId="0" applyFont="1" applyFill="1" applyBorder="1" applyAlignment="1">
      <alignment vertical="top" wrapText="1"/>
    </xf>
    <xf numFmtId="0" fontId="13" fillId="0" borderId="5" xfId="0" applyFont="1" applyBorder="1" applyAlignment="1">
      <alignment horizontal="center" vertical="top" wrapText="1"/>
    </xf>
    <xf numFmtId="1" fontId="13" fillId="0" borderId="5" xfId="0" applyNumberFormat="1" applyFont="1" applyFill="1" applyBorder="1" applyAlignment="1">
      <alignment horizontal="center" vertical="top" wrapText="1"/>
    </xf>
    <xf numFmtId="2" fontId="13" fillId="0" borderId="5" xfId="0" applyNumberFormat="1" applyFont="1" applyBorder="1" applyAlignment="1">
      <alignment horizontal="right" vertical="top" wrapText="1"/>
    </xf>
    <xf numFmtId="165" fontId="13" fillId="0" borderId="6" xfId="0" applyNumberFormat="1" applyFont="1" applyBorder="1" applyAlignment="1">
      <alignment horizontal="right" vertical="top" wrapText="1"/>
    </xf>
    <xf numFmtId="0" fontId="8" fillId="0" borderId="12" xfId="0" applyFont="1" applyBorder="1" applyAlignment="1">
      <alignment vertical="top" wrapText="1"/>
    </xf>
    <xf numFmtId="0" fontId="8" fillId="6" borderId="14" xfId="0" applyFont="1" applyFill="1" applyBorder="1" applyAlignment="1">
      <alignment vertical="top" wrapText="1"/>
    </xf>
    <xf numFmtId="0" fontId="8" fillId="0" borderId="14" xfId="0" applyFont="1" applyBorder="1" applyAlignment="1">
      <alignment vertical="top" wrapText="1"/>
    </xf>
    <xf numFmtId="165" fontId="12" fillId="4" borderId="3" xfId="0" applyNumberFormat="1" applyFont="1" applyFill="1" applyBorder="1" applyAlignment="1">
      <alignment horizontal="right" vertical="top" wrapText="1"/>
    </xf>
    <xf numFmtId="0" fontId="8" fillId="15" borderId="13" xfId="0" applyFont="1" applyFill="1" applyBorder="1" applyAlignment="1">
      <alignment horizontal="left" vertical="top"/>
    </xf>
    <xf numFmtId="0" fontId="8" fillId="15" borderId="12" xfId="0" applyFont="1" applyFill="1" applyBorder="1" applyAlignment="1">
      <alignment horizontal="left" vertical="top"/>
    </xf>
    <xf numFmtId="0" fontId="8" fillId="15" borderId="14" xfId="0" applyFont="1" applyFill="1" applyBorder="1" applyAlignment="1">
      <alignment horizontal="left" vertical="top"/>
    </xf>
    <xf numFmtId="0" fontId="8" fillId="6" borderId="13" xfId="0" applyFont="1" applyFill="1" applyBorder="1" applyAlignment="1">
      <alignment horizontal="left" vertical="top"/>
    </xf>
    <xf numFmtId="0" fontId="8" fillId="6" borderId="12" xfId="0" applyFont="1" applyFill="1" applyBorder="1" applyAlignment="1">
      <alignment horizontal="left" vertical="top"/>
    </xf>
    <xf numFmtId="0" fontId="8" fillId="6" borderId="14" xfId="0" applyFont="1" applyFill="1" applyBorder="1" applyAlignment="1">
      <alignment horizontal="left" vertical="top"/>
    </xf>
    <xf numFmtId="0" fontId="8" fillId="4" borderId="1" xfId="0" applyFont="1" applyFill="1" applyBorder="1" applyAlignment="1">
      <alignment horizontal="left" vertical="top" wrapText="1"/>
    </xf>
    <xf numFmtId="0" fontId="8" fillId="4" borderId="11" xfId="0" applyFont="1" applyFill="1" applyBorder="1" applyAlignment="1">
      <alignment horizontal="left" vertical="top" wrapText="1"/>
    </xf>
    <xf numFmtId="0" fontId="8" fillId="4" borderId="2" xfId="0" applyFont="1" applyFill="1" applyBorder="1" applyAlignment="1">
      <alignment horizontal="left" vertical="top" wrapText="1"/>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4" fillId="0" borderId="17" xfId="0" applyFont="1" applyBorder="1" applyAlignment="1">
      <alignment horizontal="center" vertical="center"/>
    </xf>
    <xf numFmtId="0" fontId="8" fillId="2" borderId="1"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12" fillId="0" borderId="4" xfId="0" applyFont="1" applyFill="1" applyBorder="1" applyAlignment="1">
      <alignment horizontal="left" wrapText="1"/>
    </xf>
    <xf numFmtId="0" fontId="12" fillId="0" borderId="5" xfId="0" applyFont="1" applyFill="1" applyBorder="1" applyAlignment="1">
      <alignment horizontal="left" wrapText="1"/>
    </xf>
    <xf numFmtId="0" fontId="12" fillId="0" borderId="6" xfId="0" applyFont="1" applyFill="1" applyBorder="1" applyAlignment="1">
      <alignment horizontal="left" wrapText="1"/>
    </xf>
    <xf numFmtId="0" fontId="12" fillId="0" borderId="4"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8" fillId="14" borderId="3" xfId="0" applyFont="1" applyFill="1" applyBorder="1" applyAlignment="1">
      <alignment horizontal="left" vertical="center" wrapText="1"/>
    </xf>
    <xf numFmtId="0" fontId="12" fillId="0" borderId="4" xfId="0" applyFont="1" applyFill="1" applyBorder="1" applyAlignment="1">
      <alignment horizontal="left" vertical="top" wrapText="1"/>
    </xf>
    <xf numFmtId="0" fontId="12" fillId="0" borderId="5" xfId="0" applyFont="1" applyFill="1" applyBorder="1" applyAlignment="1">
      <alignment horizontal="left" vertical="top" wrapText="1"/>
    </xf>
    <xf numFmtId="0" fontId="12" fillId="0" borderId="6" xfId="0" applyFont="1" applyFill="1" applyBorder="1" applyAlignment="1">
      <alignment horizontal="left" vertical="top" wrapText="1"/>
    </xf>
    <xf numFmtId="0" fontId="12" fillId="8" borderId="1" xfId="0" applyFont="1" applyFill="1" applyBorder="1" applyAlignment="1">
      <alignment horizontal="left" vertical="top"/>
    </xf>
    <xf numFmtId="0" fontId="12" fillId="8" borderId="11" xfId="0" applyFont="1" applyFill="1" applyBorder="1" applyAlignment="1">
      <alignment horizontal="left" vertical="top"/>
    </xf>
    <xf numFmtId="0" fontId="8" fillId="7" borderId="1" xfId="0" applyFont="1" applyFill="1" applyBorder="1" applyAlignment="1">
      <alignment horizontal="left" vertical="center" wrapText="1"/>
    </xf>
    <xf numFmtId="0" fontId="8" fillId="7" borderId="11" xfId="0" applyFont="1" applyFill="1" applyBorder="1" applyAlignment="1">
      <alignment horizontal="left" vertical="center" wrapText="1"/>
    </xf>
    <xf numFmtId="0" fontId="8" fillId="7" borderId="2" xfId="0" applyFont="1" applyFill="1" applyBorder="1" applyAlignment="1">
      <alignment horizontal="left" vertical="center" wrapText="1"/>
    </xf>
    <xf numFmtId="0" fontId="12" fillId="4" borderId="1" xfId="0" applyFont="1" applyFill="1" applyBorder="1" applyAlignment="1">
      <alignment horizontal="left" vertical="top"/>
    </xf>
    <xf numFmtId="0" fontId="12" fillId="4" borderId="11" xfId="0" applyFont="1" applyFill="1" applyBorder="1" applyAlignment="1">
      <alignment horizontal="left" vertical="top"/>
    </xf>
    <xf numFmtId="0" fontId="8" fillId="2" borderId="1" xfId="0" applyFont="1" applyFill="1" applyBorder="1" applyAlignment="1">
      <alignment horizontal="left" vertical="center"/>
    </xf>
    <xf numFmtId="0" fontId="8" fillId="2" borderId="11" xfId="0" applyFont="1" applyFill="1" applyBorder="1" applyAlignment="1">
      <alignment horizontal="left" vertical="center"/>
    </xf>
    <xf numFmtId="0" fontId="8" fillId="2" borderId="2" xfId="0" applyFont="1" applyFill="1" applyBorder="1" applyAlignment="1">
      <alignment horizontal="left" vertical="center"/>
    </xf>
    <xf numFmtId="0" fontId="12" fillId="0" borderId="4" xfId="0" applyFont="1" applyBorder="1" applyAlignment="1">
      <alignment horizontal="left" vertical="top" wrapText="1"/>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0" fillId="0" borderId="0" xfId="0" applyBorder="1" applyAlignment="1">
      <alignment horizontal="center" vertical="top"/>
    </xf>
    <xf numFmtId="0" fontId="12" fillId="2" borderId="1" xfId="0" applyFont="1" applyFill="1" applyBorder="1" applyAlignment="1">
      <alignment horizontal="left" vertical="top"/>
    </xf>
    <xf numFmtId="0" fontId="12" fillId="2" borderId="11" xfId="0" applyFont="1" applyFill="1" applyBorder="1" applyAlignment="1">
      <alignment horizontal="left" vertical="top"/>
    </xf>
    <xf numFmtId="0" fontId="12" fillId="2" borderId="3" xfId="0" applyFont="1" applyFill="1" applyBorder="1" applyAlignment="1">
      <alignment horizontal="center" vertical="center" wrapText="1"/>
    </xf>
    <xf numFmtId="0" fontId="12" fillId="2" borderId="3" xfId="0" applyFont="1" applyFill="1" applyBorder="1" applyAlignment="1">
      <alignment horizontal="center" vertical="center"/>
    </xf>
    <xf numFmtId="0" fontId="17" fillId="2" borderId="1" xfId="0" applyFont="1" applyFill="1" applyBorder="1" applyAlignment="1">
      <alignment horizontal="center" vertical="center"/>
    </xf>
    <xf numFmtId="0" fontId="17" fillId="2" borderId="11" xfId="0" applyFont="1" applyFill="1" applyBorder="1" applyAlignment="1">
      <alignment horizontal="center" vertical="center"/>
    </xf>
    <xf numFmtId="0" fontId="17" fillId="2" borderId="2" xfId="0" applyFont="1" applyFill="1" applyBorder="1" applyAlignment="1">
      <alignment horizontal="center" vertical="center"/>
    </xf>
    <xf numFmtId="0" fontId="8" fillId="10" borderId="1" xfId="0" applyFont="1" applyFill="1" applyBorder="1" applyAlignment="1">
      <alignment horizontal="left" vertical="center" wrapText="1"/>
    </xf>
    <xf numFmtId="0" fontId="8" fillId="10" borderId="11" xfId="0" applyFont="1" applyFill="1" applyBorder="1" applyAlignment="1">
      <alignment horizontal="left" vertical="center" wrapText="1"/>
    </xf>
    <xf numFmtId="0" fontId="8" fillId="1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10" xfId="0" applyFont="1" applyFill="1" applyBorder="1" applyAlignment="1">
      <alignment horizontal="left" vertical="center" wrapText="1"/>
    </xf>
    <xf numFmtId="0" fontId="12" fillId="0" borderId="18" xfId="0" applyFont="1" applyFill="1" applyBorder="1" applyAlignment="1">
      <alignment horizontal="left" vertical="center" wrapText="1"/>
    </xf>
    <xf numFmtId="0" fontId="12" fillId="0" borderId="9" xfId="0" applyFont="1" applyFill="1" applyBorder="1" applyAlignment="1">
      <alignment horizontal="left" vertical="center" wrapText="1"/>
    </xf>
    <xf numFmtId="0" fontId="8" fillId="9" borderId="1" xfId="0" applyFont="1" applyFill="1" applyBorder="1" applyAlignment="1">
      <alignment horizontal="left" vertical="center" wrapText="1"/>
    </xf>
    <xf numFmtId="0" fontId="8" fillId="9" borderId="11" xfId="0" applyFont="1" applyFill="1" applyBorder="1" applyAlignment="1">
      <alignment horizontal="left" vertical="center" wrapText="1"/>
    </xf>
    <xf numFmtId="0" fontId="8" fillId="9" borderId="2" xfId="0" applyFont="1" applyFill="1" applyBorder="1" applyAlignment="1">
      <alignment horizontal="left" vertical="center" wrapText="1"/>
    </xf>
    <xf numFmtId="0" fontId="8" fillId="13" borderId="1" xfId="0" applyFont="1" applyFill="1" applyBorder="1" applyAlignment="1">
      <alignment horizontal="left" vertical="center" wrapText="1"/>
    </xf>
    <xf numFmtId="0" fontId="8" fillId="13" borderId="11" xfId="0" applyFont="1" applyFill="1" applyBorder="1" applyAlignment="1">
      <alignment horizontal="left" vertical="center" wrapText="1"/>
    </xf>
    <xf numFmtId="0" fontId="8" fillId="13" borderId="2" xfId="0" applyFont="1" applyFill="1" applyBorder="1" applyAlignment="1">
      <alignment horizontal="left" vertical="center" wrapText="1"/>
    </xf>
    <xf numFmtId="0" fontId="14" fillId="0" borderId="15" xfId="0" applyFont="1" applyBorder="1" applyAlignment="1">
      <alignment horizontal="center"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8" fillId="3" borderId="1" xfId="0" applyFont="1" applyFill="1" applyBorder="1" applyAlignment="1">
      <alignment horizontal="left" vertical="center" wrapText="1"/>
    </xf>
    <xf numFmtId="0" fontId="16" fillId="3" borderId="11" xfId="0" applyFont="1" applyFill="1" applyBorder="1" applyAlignment="1">
      <alignment horizontal="left" vertical="center" wrapText="1"/>
    </xf>
    <xf numFmtId="0" fontId="16" fillId="3" borderId="2" xfId="0" applyFont="1" applyFill="1" applyBorder="1" applyAlignment="1">
      <alignment horizontal="left" vertical="center" wrapText="1"/>
    </xf>
  </cellXfs>
  <cellStyles count="218">
    <cellStyle name="Enllaç" xfId="1" builtinId="8" hidden="1"/>
    <cellStyle name="Enllaç" xfId="3" builtinId="8" hidden="1"/>
    <cellStyle name="Enllaç" xfId="5" builtinId="8" hidden="1"/>
    <cellStyle name="Enllaç" xfId="7" builtinId="8" hidden="1"/>
    <cellStyle name="Enllaç" xfId="9" builtinId="8" hidden="1"/>
    <cellStyle name="Enllaç" xfId="11" builtinId="8" hidden="1"/>
    <cellStyle name="Enllaç" xfId="13" builtinId="8" hidden="1"/>
    <cellStyle name="Enllaç" xfId="15" builtinId="8" hidden="1"/>
    <cellStyle name="Enllaç" xfId="17" builtinId="8" hidden="1"/>
    <cellStyle name="Enllaç" xfId="19" builtinId="8" hidden="1"/>
    <cellStyle name="Enllaç" xfId="21" builtinId="8" hidden="1"/>
    <cellStyle name="Enllaç" xfId="23" builtinId="8" hidden="1"/>
    <cellStyle name="Enllaç" xfId="25" builtinId="8" hidden="1"/>
    <cellStyle name="Enllaç" xfId="27" builtinId="8" hidden="1"/>
    <cellStyle name="Enllaç" xfId="29" builtinId="8" hidden="1"/>
    <cellStyle name="Enllaç" xfId="31" builtinId="8" hidden="1"/>
    <cellStyle name="Enllaç" xfId="33" builtinId="8" hidden="1"/>
    <cellStyle name="Enllaç" xfId="35" builtinId="8" hidden="1"/>
    <cellStyle name="Enllaç" xfId="37" builtinId="8" hidden="1"/>
    <cellStyle name="Enllaç" xfId="39" builtinId="8" hidden="1"/>
    <cellStyle name="Enllaç" xfId="41" builtinId="8" hidden="1"/>
    <cellStyle name="Enllaç" xfId="43" builtinId="8" hidden="1"/>
    <cellStyle name="Enllaç" xfId="45" builtinId="8" hidden="1"/>
    <cellStyle name="Enllaç" xfId="47" builtinId="8" hidden="1"/>
    <cellStyle name="Enllaç" xfId="49" builtinId="8" hidden="1"/>
    <cellStyle name="Enllaç" xfId="51" builtinId="8" hidden="1"/>
    <cellStyle name="Enllaç" xfId="53" builtinId="8" hidden="1"/>
    <cellStyle name="Enllaç" xfId="55" builtinId="8" hidden="1"/>
    <cellStyle name="Enllaç" xfId="57" builtinId="8" hidden="1"/>
    <cellStyle name="Enllaç" xfId="59" builtinId="8" hidden="1"/>
    <cellStyle name="Enllaç" xfId="61" builtinId="8" hidden="1"/>
    <cellStyle name="Enllaç" xfId="63" builtinId="8" hidden="1"/>
    <cellStyle name="Enllaç" xfId="65" builtinId="8" hidden="1"/>
    <cellStyle name="Enllaç" xfId="67" builtinId="8" hidden="1"/>
    <cellStyle name="Enllaç" xfId="69" builtinId="8" hidden="1"/>
    <cellStyle name="Enllaç" xfId="71" builtinId="8" hidden="1"/>
    <cellStyle name="Enllaç" xfId="73" builtinId="8" hidden="1"/>
    <cellStyle name="Enllaç" xfId="75" builtinId="8" hidden="1"/>
    <cellStyle name="Enllaç" xfId="77" builtinId="8" hidden="1"/>
    <cellStyle name="Enllaç" xfId="79" builtinId="8" hidden="1"/>
    <cellStyle name="Enllaç" xfId="81" builtinId="8" hidden="1"/>
    <cellStyle name="Enllaç" xfId="83" builtinId="8" hidden="1"/>
    <cellStyle name="Enllaç" xfId="85" builtinId="8" hidden="1"/>
    <cellStyle name="Enllaç" xfId="87" builtinId="8" hidden="1"/>
    <cellStyle name="Enllaç" xfId="89" builtinId="8" hidden="1"/>
    <cellStyle name="Enllaç" xfId="91" builtinId="8" hidden="1"/>
    <cellStyle name="Enllaç" xfId="93" builtinId="8" hidden="1"/>
    <cellStyle name="Enllaç" xfId="95" builtinId="8" hidden="1"/>
    <cellStyle name="Enllaç" xfId="97" builtinId="8" hidden="1"/>
    <cellStyle name="Enllaç" xfId="99" builtinId="8" hidden="1"/>
    <cellStyle name="Enllaç" xfId="101" builtinId="8" hidden="1"/>
    <cellStyle name="Enllaç" xfId="103" builtinId="8" hidden="1"/>
    <cellStyle name="Enllaç" xfId="105" builtinId="8" hidden="1"/>
    <cellStyle name="Enllaç" xfId="107" builtinId="8" hidden="1"/>
    <cellStyle name="Enllaç" xfId="109" builtinId="8" hidden="1"/>
    <cellStyle name="Enllaç" xfId="111" builtinId="8" hidden="1"/>
    <cellStyle name="Enllaç" xfId="113" builtinId="8" hidden="1"/>
    <cellStyle name="Enllaç" xfId="115" builtinId="8" hidden="1"/>
    <cellStyle name="Enllaç" xfId="117" builtinId="8" hidden="1"/>
    <cellStyle name="Enllaç" xfId="119" builtinId="8" hidden="1"/>
    <cellStyle name="Enllaç" xfId="121" builtinId="8" hidden="1"/>
    <cellStyle name="Enllaç" xfId="123" builtinId="8" hidden="1"/>
    <cellStyle name="Enllaç" xfId="125" builtinId="8" hidden="1"/>
    <cellStyle name="Enllaç" xfId="127" builtinId="8" hidden="1"/>
    <cellStyle name="Enllaç" xfId="129" builtinId="8" hidden="1"/>
    <cellStyle name="Enllaç" xfId="131" builtinId="8" hidden="1"/>
    <cellStyle name="Enllaç" xfId="133" builtinId="8" hidden="1"/>
    <cellStyle name="Enllaç" xfId="135" builtinId="8" hidden="1"/>
    <cellStyle name="Enllaç" xfId="137" builtinId="8" hidden="1"/>
    <cellStyle name="Enllaç" xfId="139" builtinId="8" hidden="1"/>
    <cellStyle name="Enllaç" xfId="141" builtinId="8" hidden="1"/>
    <cellStyle name="Enllaç" xfId="143" builtinId="8" hidden="1"/>
    <cellStyle name="Enllaç" xfId="145" builtinId="8" hidden="1"/>
    <cellStyle name="Enllaç" xfId="147" builtinId="8" hidden="1"/>
    <cellStyle name="Enllaç" xfId="149" builtinId="8" hidden="1"/>
    <cellStyle name="Enllaç" xfId="151" builtinId="8" hidden="1"/>
    <cellStyle name="Enllaç" xfId="153" builtinId="8" hidden="1"/>
    <cellStyle name="Enllaç" xfId="155" builtinId="8" hidden="1"/>
    <cellStyle name="Enllaç" xfId="157" builtinId="8" hidden="1"/>
    <cellStyle name="Enllaç" xfId="159" builtinId="8" hidden="1"/>
    <cellStyle name="Enllaç" xfId="161" builtinId="8" hidden="1"/>
    <cellStyle name="Enllaç" xfId="163" builtinId="8" hidden="1"/>
    <cellStyle name="Enllaç" xfId="165" builtinId="8" hidden="1"/>
    <cellStyle name="Enllaç" xfId="167" builtinId="8" hidden="1"/>
    <cellStyle name="Enllaç" xfId="169" builtinId="8" hidden="1"/>
    <cellStyle name="Enllaç" xfId="171" builtinId="8" hidden="1"/>
    <cellStyle name="Enllaç" xfId="173" builtinId="8" hidden="1"/>
    <cellStyle name="Enllaç" xfId="175" builtinId="8" hidden="1"/>
    <cellStyle name="Enllaç" xfId="177" builtinId="8" hidden="1"/>
    <cellStyle name="Enllaç" xfId="179" builtinId="8" hidden="1"/>
    <cellStyle name="Enllaç" xfId="181" builtinId="8" hidden="1"/>
    <cellStyle name="Enllaç" xfId="183" builtinId="8" hidden="1"/>
    <cellStyle name="Enllaç" xfId="185" builtinId="8" hidden="1"/>
    <cellStyle name="Enllaç" xfId="187" builtinId="8" hidden="1"/>
    <cellStyle name="Enllaç" xfId="189" builtinId="8" hidden="1"/>
    <cellStyle name="Enllaç" xfId="191" builtinId="8" hidden="1"/>
    <cellStyle name="Enllaç" xfId="193" builtinId="8" hidden="1"/>
    <cellStyle name="Enllaç" xfId="195" builtinId="8" hidden="1"/>
    <cellStyle name="Enllaç" xfId="197" builtinId="8" hidden="1"/>
    <cellStyle name="Enllaç" xfId="199" builtinId="8" hidden="1"/>
    <cellStyle name="Enllaç" xfId="201" builtinId="8" hidden="1"/>
    <cellStyle name="Enllaç" xfId="203" builtinId="8" hidden="1"/>
    <cellStyle name="Enllaç" xfId="205" builtinId="8" hidden="1"/>
    <cellStyle name="Enllaç" xfId="207" builtinId="8" hidden="1"/>
    <cellStyle name="Enllaç" xfId="209" builtinId="8" hidden="1"/>
    <cellStyle name="Enllaç" xfId="211" builtinId="8" hidden="1"/>
    <cellStyle name="Enllaç" xfId="213" builtinId="8" hidden="1"/>
    <cellStyle name="Enllaç visitat" xfId="2" builtinId="9" hidden="1"/>
    <cellStyle name="Enllaç visitat" xfId="4" builtinId="9" hidden="1"/>
    <cellStyle name="Enllaç visitat" xfId="6" builtinId="9" hidden="1"/>
    <cellStyle name="Enllaç visitat" xfId="8" builtinId="9" hidden="1"/>
    <cellStyle name="Enllaç visitat" xfId="10" builtinId="9" hidden="1"/>
    <cellStyle name="Enllaç visitat" xfId="12" builtinId="9" hidden="1"/>
    <cellStyle name="Enllaç visitat" xfId="14" builtinId="9" hidden="1"/>
    <cellStyle name="Enllaç visitat" xfId="16" builtinId="9" hidden="1"/>
    <cellStyle name="Enllaç visitat" xfId="18" builtinId="9" hidden="1"/>
    <cellStyle name="Enllaç visitat" xfId="20" builtinId="9" hidden="1"/>
    <cellStyle name="Enllaç visitat" xfId="22" builtinId="9" hidden="1"/>
    <cellStyle name="Enllaç visitat" xfId="24" builtinId="9" hidden="1"/>
    <cellStyle name="Enllaç visitat" xfId="26" builtinId="9" hidden="1"/>
    <cellStyle name="Enllaç visitat" xfId="28" builtinId="9" hidden="1"/>
    <cellStyle name="Enllaç visitat" xfId="30" builtinId="9" hidden="1"/>
    <cellStyle name="Enllaç visitat" xfId="32" builtinId="9" hidden="1"/>
    <cellStyle name="Enllaç visitat" xfId="34" builtinId="9" hidden="1"/>
    <cellStyle name="Enllaç visitat" xfId="36" builtinId="9" hidden="1"/>
    <cellStyle name="Enllaç visitat" xfId="38" builtinId="9" hidden="1"/>
    <cellStyle name="Enllaç visitat" xfId="40" builtinId="9" hidden="1"/>
    <cellStyle name="Enllaç visitat" xfId="42" builtinId="9" hidden="1"/>
    <cellStyle name="Enllaç visitat" xfId="44" builtinId="9" hidden="1"/>
    <cellStyle name="Enllaç visitat" xfId="46" builtinId="9" hidden="1"/>
    <cellStyle name="Enllaç visitat" xfId="48" builtinId="9" hidden="1"/>
    <cellStyle name="Enllaç visitat" xfId="50" builtinId="9" hidden="1"/>
    <cellStyle name="Enllaç visitat" xfId="52" builtinId="9" hidden="1"/>
    <cellStyle name="Enllaç visitat" xfId="54" builtinId="9" hidden="1"/>
    <cellStyle name="Enllaç visitat" xfId="56" builtinId="9" hidden="1"/>
    <cellStyle name="Enllaç visitat" xfId="58" builtinId="9" hidden="1"/>
    <cellStyle name="Enllaç visitat" xfId="60" builtinId="9" hidden="1"/>
    <cellStyle name="Enllaç visitat" xfId="62" builtinId="9" hidden="1"/>
    <cellStyle name="Enllaç visitat" xfId="64" builtinId="9" hidden="1"/>
    <cellStyle name="Enllaç visitat" xfId="66" builtinId="9" hidden="1"/>
    <cellStyle name="Enllaç visitat" xfId="68" builtinId="9" hidden="1"/>
    <cellStyle name="Enllaç visitat" xfId="70" builtinId="9" hidden="1"/>
    <cellStyle name="Enllaç visitat" xfId="72" builtinId="9" hidden="1"/>
    <cellStyle name="Enllaç visitat" xfId="74" builtinId="9" hidden="1"/>
    <cellStyle name="Enllaç visitat" xfId="76" builtinId="9" hidden="1"/>
    <cellStyle name="Enllaç visitat" xfId="78" builtinId="9" hidden="1"/>
    <cellStyle name="Enllaç visitat" xfId="80" builtinId="9" hidden="1"/>
    <cellStyle name="Enllaç visitat" xfId="82" builtinId="9" hidden="1"/>
    <cellStyle name="Enllaç visitat" xfId="84" builtinId="9" hidden="1"/>
    <cellStyle name="Enllaç visitat" xfId="86" builtinId="9" hidden="1"/>
    <cellStyle name="Enllaç visitat" xfId="88" builtinId="9" hidden="1"/>
    <cellStyle name="Enllaç visitat" xfId="90" builtinId="9" hidden="1"/>
    <cellStyle name="Enllaç visitat" xfId="92" builtinId="9" hidden="1"/>
    <cellStyle name="Enllaç visitat" xfId="94" builtinId="9" hidden="1"/>
    <cellStyle name="Enllaç visitat" xfId="96" builtinId="9" hidden="1"/>
    <cellStyle name="Enllaç visitat" xfId="98" builtinId="9" hidden="1"/>
    <cellStyle name="Enllaç visitat" xfId="100" builtinId="9" hidden="1"/>
    <cellStyle name="Enllaç visitat" xfId="102" builtinId="9" hidden="1"/>
    <cellStyle name="Enllaç visitat" xfId="104" builtinId="9" hidden="1"/>
    <cellStyle name="Enllaç visitat" xfId="106" builtinId="9" hidden="1"/>
    <cellStyle name="Enllaç visitat" xfId="108" builtinId="9" hidden="1"/>
    <cellStyle name="Enllaç visitat" xfId="110" builtinId="9" hidden="1"/>
    <cellStyle name="Enllaç visitat" xfId="112" builtinId="9" hidden="1"/>
    <cellStyle name="Enllaç visitat" xfId="114" builtinId="9" hidden="1"/>
    <cellStyle name="Enllaç visitat" xfId="116" builtinId="9" hidden="1"/>
    <cellStyle name="Enllaç visitat" xfId="118" builtinId="9" hidden="1"/>
    <cellStyle name="Enllaç visitat" xfId="120" builtinId="9" hidden="1"/>
    <cellStyle name="Enllaç visitat" xfId="122" builtinId="9" hidden="1"/>
    <cellStyle name="Enllaç visitat" xfId="124" builtinId="9" hidden="1"/>
    <cellStyle name="Enllaç visitat" xfId="126" builtinId="9" hidden="1"/>
    <cellStyle name="Enllaç visitat" xfId="128" builtinId="9" hidden="1"/>
    <cellStyle name="Enllaç visitat" xfId="130" builtinId="9" hidden="1"/>
    <cellStyle name="Enllaç visitat" xfId="132" builtinId="9" hidden="1"/>
    <cellStyle name="Enllaç visitat" xfId="134" builtinId="9" hidden="1"/>
    <cellStyle name="Enllaç visitat" xfId="136" builtinId="9" hidden="1"/>
    <cellStyle name="Enllaç visitat" xfId="138" builtinId="9" hidden="1"/>
    <cellStyle name="Enllaç visitat" xfId="140" builtinId="9" hidden="1"/>
    <cellStyle name="Enllaç visitat" xfId="142" builtinId="9" hidden="1"/>
    <cellStyle name="Enllaç visitat" xfId="144" builtinId="9" hidden="1"/>
    <cellStyle name="Enllaç visitat" xfId="146" builtinId="9" hidden="1"/>
    <cellStyle name="Enllaç visitat" xfId="148" builtinId="9" hidden="1"/>
    <cellStyle name="Enllaç visitat" xfId="150" builtinId="9" hidden="1"/>
    <cellStyle name="Enllaç visitat" xfId="152" builtinId="9" hidden="1"/>
    <cellStyle name="Enllaç visitat" xfId="154" builtinId="9" hidden="1"/>
    <cellStyle name="Enllaç visitat" xfId="156" builtinId="9" hidden="1"/>
    <cellStyle name="Enllaç visitat" xfId="158" builtinId="9" hidden="1"/>
    <cellStyle name="Enllaç visitat" xfId="160" builtinId="9" hidden="1"/>
    <cellStyle name="Enllaç visitat" xfId="162" builtinId="9" hidden="1"/>
    <cellStyle name="Enllaç visitat" xfId="164" builtinId="9" hidden="1"/>
    <cellStyle name="Enllaç visitat" xfId="166" builtinId="9" hidden="1"/>
    <cellStyle name="Enllaç visitat" xfId="168" builtinId="9" hidden="1"/>
    <cellStyle name="Enllaç visitat" xfId="170" builtinId="9" hidden="1"/>
    <cellStyle name="Enllaç visitat" xfId="172" builtinId="9" hidden="1"/>
    <cellStyle name="Enllaç visitat" xfId="174" builtinId="9" hidden="1"/>
    <cellStyle name="Enllaç visitat" xfId="176" builtinId="9" hidden="1"/>
    <cellStyle name="Enllaç visitat" xfId="178" builtinId="9" hidden="1"/>
    <cellStyle name="Enllaç visitat" xfId="180" builtinId="9" hidden="1"/>
    <cellStyle name="Enllaç visitat" xfId="182" builtinId="9" hidden="1"/>
    <cellStyle name="Enllaç visitat" xfId="184" builtinId="9" hidden="1"/>
    <cellStyle name="Enllaç visitat" xfId="186" builtinId="9" hidden="1"/>
    <cellStyle name="Enllaç visitat" xfId="188" builtinId="9" hidden="1"/>
    <cellStyle name="Enllaç visitat" xfId="190" builtinId="9" hidden="1"/>
    <cellStyle name="Enllaç visitat" xfId="192" builtinId="9" hidden="1"/>
    <cellStyle name="Enllaç visitat" xfId="194" builtinId="9" hidden="1"/>
    <cellStyle name="Enllaç visitat" xfId="196" builtinId="9" hidden="1"/>
    <cellStyle name="Enllaç visitat" xfId="198" builtinId="9" hidden="1"/>
    <cellStyle name="Enllaç visitat" xfId="200" builtinId="9" hidden="1"/>
    <cellStyle name="Enllaç visitat" xfId="202" builtinId="9" hidden="1"/>
    <cellStyle name="Enllaç visitat" xfId="204" builtinId="9" hidden="1"/>
    <cellStyle name="Enllaç visitat" xfId="206" builtinId="9" hidden="1"/>
    <cellStyle name="Enllaç visitat" xfId="208" builtinId="9" hidden="1"/>
    <cellStyle name="Enllaç visitat" xfId="210" builtinId="9" hidden="1"/>
    <cellStyle name="Enllaç visitat" xfId="212" builtinId="9" hidden="1"/>
    <cellStyle name="Enllaç visitat" xfId="214" builtinId="9" hidden="1"/>
    <cellStyle name="Moneda 2" xfId="217" xr:uid="{00000000-0005-0000-0000-0000D6000000}"/>
    <cellStyle name="Normal" xfId="0" builtinId="0"/>
    <cellStyle name="Normal 2" xfId="216" xr:uid="{00000000-0005-0000-0000-0000D8000000}"/>
    <cellStyle name="Normal 2 2" xfId="215" xr:uid="{00000000-0005-0000-0000-0000D9000000}"/>
  </cellStyles>
  <dxfs count="0"/>
  <tableStyles count="0" defaultTableStyle="TableStyleMedium2" defaultPivotStyle="PivotStyleLight16"/>
  <colors>
    <mruColors>
      <color rgb="FFDEBDFF"/>
      <color rgb="FFECD9FF"/>
      <color rgb="FFFFF8E5"/>
      <color rgb="FFE5F2E0"/>
      <color rgb="FFFF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icina">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E390"/>
  <sheetViews>
    <sheetView tabSelected="1" zoomScale="80" zoomScaleNormal="80" workbookViewId="0">
      <pane ySplit="4" topLeftCell="A240" activePane="bottomLeft" state="frozen"/>
      <selection pane="bottomLeft" activeCell="D294" sqref="D294"/>
    </sheetView>
  </sheetViews>
  <sheetFormatPr defaultColWidth="11.42578125" defaultRowHeight="15" x14ac:dyDescent="0.25"/>
  <cols>
    <col min="1" max="1" width="4.140625" style="1" customWidth="1"/>
    <col min="2" max="2" width="10.140625" style="6" customWidth="1"/>
    <col min="3" max="3" width="7" style="6" customWidth="1"/>
    <col min="4" max="4" width="80.42578125" style="1" customWidth="1"/>
    <col min="5" max="5" width="10.7109375" style="5" customWidth="1"/>
    <col min="6" max="6" width="13.42578125" style="5" customWidth="1"/>
    <col min="7" max="7" width="12.42578125" style="5" customWidth="1"/>
    <col min="8" max="8" width="14.42578125" style="5" customWidth="1"/>
    <col min="9" max="9" width="14.28515625" style="5" customWidth="1"/>
    <col min="10" max="10" width="13.7109375" style="9" customWidth="1"/>
    <col min="11" max="11" width="22.140625" style="10" customWidth="1"/>
    <col min="12" max="12" width="6.28515625" style="1" customWidth="1"/>
    <col min="13" max="16384" width="11.42578125" style="1"/>
  </cols>
  <sheetData>
    <row r="1" spans="2:12" ht="8.25" customHeight="1" x14ac:dyDescent="0.25"/>
    <row r="2" spans="2:12" ht="37.5" customHeight="1" x14ac:dyDescent="0.25">
      <c r="B2" s="242" t="s">
        <v>175</v>
      </c>
      <c r="C2" s="243"/>
      <c r="D2" s="243"/>
      <c r="E2" s="243"/>
      <c r="F2" s="243"/>
      <c r="G2" s="243"/>
      <c r="H2" s="243"/>
      <c r="I2" s="244"/>
      <c r="J2" s="240" t="s">
        <v>238</v>
      </c>
      <c r="K2" s="241"/>
    </row>
    <row r="3" spans="2:12" ht="13.5" customHeight="1" x14ac:dyDescent="0.25">
      <c r="B3" s="11"/>
      <c r="C3" s="11"/>
      <c r="D3" s="13"/>
      <c r="E3" s="12"/>
      <c r="F3" s="12"/>
      <c r="G3" s="12"/>
      <c r="H3" s="12"/>
      <c r="I3" s="12"/>
      <c r="J3" s="12"/>
      <c r="K3" s="12"/>
    </row>
    <row r="4" spans="2:12" s="3" customFormat="1" ht="57" customHeight="1" x14ac:dyDescent="0.25">
      <c r="B4" s="33" t="s">
        <v>241</v>
      </c>
      <c r="C4" s="34" t="s">
        <v>243</v>
      </c>
      <c r="D4" s="33" t="s">
        <v>6</v>
      </c>
      <c r="E4" s="19" t="s">
        <v>7</v>
      </c>
      <c r="F4" s="19" t="s">
        <v>8</v>
      </c>
      <c r="G4" s="19" t="s">
        <v>49</v>
      </c>
      <c r="H4" s="19" t="s">
        <v>11</v>
      </c>
      <c r="I4" s="19" t="s">
        <v>51</v>
      </c>
      <c r="J4" s="20" t="s">
        <v>10</v>
      </c>
      <c r="K4" s="34" t="s">
        <v>3</v>
      </c>
      <c r="L4" s="17"/>
    </row>
    <row r="5" spans="2:12" s="3" customFormat="1" ht="17.25" customHeight="1" x14ac:dyDescent="0.25">
      <c r="B5" s="35"/>
      <c r="C5" s="35"/>
      <c r="D5" s="36"/>
      <c r="E5" s="37"/>
      <c r="F5" s="37"/>
      <c r="G5" s="37"/>
      <c r="H5" s="37"/>
      <c r="I5" s="37"/>
      <c r="J5" s="37"/>
      <c r="K5" s="38"/>
    </row>
    <row r="6" spans="2:12" s="3" customFormat="1" ht="24.75" customHeight="1" x14ac:dyDescent="0.25">
      <c r="B6" s="220" t="s">
        <v>114</v>
      </c>
      <c r="C6" s="220"/>
      <c r="D6" s="220"/>
      <c r="E6" s="220"/>
      <c r="F6" s="220"/>
      <c r="G6" s="220"/>
      <c r="H6" s="220"/>
      <c r="I6" s="220"/>
      <c r="J6" s="220"/>
      <c r="K6" s="220"/>
    </row>
    <row r="7" spans="2:12" ht="108.75" customHeight="1" x14ac:dyDescent="0.25">
      <c r="B7" s="39" t="s">
        <v>79</v>
      </c>
      <c r="C7" s="40"/>
      <c r="D7" s="248" t="s">
        <v>154</v>
      </c>
      <c r="E7" s="248"/>
      <c r="F7" s="248"/>
      <c r="G7" s="248"/>
      <c r="H7" s="248"/>
      <c r="I7" s="248"/>
      <c r="J7" s="248"/>
      <c r="K7" s="248"/>
    </row>
    <row r="8" spans="2:12" ht="20.25" customHeight="1" x14ac:dyDescent="0.25">
      <c r="B8" s="42"/>
      <c r="C8" s="104"/>
      <c r="D8" s="109" t="s">
        <v>176</v>
      </c>
      <c r="E8" s="105"/>
      <c r="F8" s="105"/>
      <c r="G8" s="105"/>
      <c r="H8" s="105"/>
      <c r="I8" s="105"/>
      <c r="J8" s="105"/>
      <c r="K8" s="106"/>
    </row>
    <row r="9" spans="2:12" ht="18.75" x14ac:dyDescent="0.25">
      <c r="B9" s="42"/>
      <c r="C9" s="43"/>
      <c r="D9" s="110" t="s">
        <v>72</v>
      </c>
      <c r="E9" s="44">
        <v>3950</v>
      </c>
      <c r="F9" s="44">
        <v>800</v>
      </c>
      <c r="G9" s="44">
        <v>800</v>
      </c>
      <c r="H9" s="111">
        <v>1</v>
      </c>
      <c r="I9" s="44" t="s">
        <v>13</v>
      </c>
      <c r="J9" s="45"/>
      <c r="K9" s="46">
        <f>J9*H9</f>
        <v>0</v>
      </c>
      <c r="L9" s="18"/>
    </row>
    <row r="10" spans="2:12" ht="18.75" x14ac:dyDescent="0.25">
      <c r="B10" s="42"/>
      <c r="C10" s="43"/>
      <c r="D10" s="110" t="s">
        <v>30</v>
      </c>
      <c r="E10" s="44">
        <v>1000</v>
      </c>
      <c r="F10" s="44">
        <v>1000</v>
      </c>
      <c r="G10" s="44">
        <v>800</v>
      </c>
      <c r="H10" s="111">
        <v>1</v>
      </c>
      <c r="I10" s="44" t="s">
        <v>13</v>
      </c>
      <c r="J10" s="45"/>
      <c r="K10" s="46">
        <f>J10*H10</f>
        <v>0</v>
      </c>
      <c r="L10" s="18"/>
    </row>
    <row r="11" spans="2:12" ht="18.75" x14ac:dyDescent="0.25">
      <c r="B11" s="42"/>
      <c r="C11" s="43"/>
      <c r="D11" s="110" t="s">
        <v>31</v>
      </c>
      <c r="E11" s="44">
        <v>2500</v>
      </c>
      <c r="F11" s="44">
        <v>1200</v>
      </c>
      <c r="G11" s="44">
        <v>800</v>
      </c>
      <c r="H11" s="111">
        <v>1</v>
      </c>
      <c r="I11" s="44" t="s">
        <v>13</v>
      </c>
      <c r="J11" s="45"/>
      <c r="K11" s="46">
        <f t="shared" ref="K11:K14" si="0">J11*H11</f>
        <v>0</v>
      </c>
      <c r="L11" s="18"/>
    </row>
    <row r="12" spans="2:12" ht="18.75" x14ac:dyDescent="0.25">
      <c r="B12" s="42"/>
      <c r="C12" s="43"/>
      <c r="D12" s="110" t="s">
        <v>102</v>
      </c>
      <c r="E12" s="44">
        <v>1200</v>
      </c>
      <c r="F12" s="44">
        <v>800</v>
      </c>
      <c r="G12" s="44">
        <v>800</v>
      </c>
      <c r="H12" s="111">
        <v>2</v>
      </c>
      <c r="I12" s="44" t="s">
        <v>13</v>
      </c>
      <c r="J12" s="45"/>
      <c r="K12" s="46">
        <f t="shared" si="0"/>
        <v>0</v>
      </c>
      <c r="L12" s="18"/>
    </row>
    <row r="13" spans="2:12" ht="18.75" x14ac:dyDescent="0.25">
      <c r="B13" s="42"/>
      <c r="C13" s="43"/>
      <c r="D13" s="110" t="s">
        <v>73</v>
      </c>
      <c r="E13" s="44">
        <v>2000</v>
      </c>
      <c r="F13" s="44">
        <v>800</v>
      </c>
      <c r="G13" s="44">
        <v>800</v>
      </c>
      <c r="H13" s="111">
        <v>2</v>
      </c>
      <c r="I13" s="44" t="s">
        <v>13</v>
      </c>
      <c r="J13" s="45"/>
      <c r="K13" s="46">
        <f t="shared" si="0"/>
        <v>0</v>
      </c>
      <c r="L13" s="18"/>
    </row>
    <row r="14" spans="2:12" ht="18.75" x14ac:dyDescent="0.25">
      <c r="B14" s="42"/>
      <c r="C14" s="43"/>
      <c r="D14" s="110" t="s">
        <v>178</v>
      </c>
      <c r="E14" s="44">
        <v>2400</v>
      </c>
      <c r="F14" s="44">
        <v>700</v>
      </c>
      <c r="G14" s="44">
        <v>800</v>
      </c>
      <c r="H14" s="111">
        <v>2</v>
      </c>
      <c r="I14" s="44" t="s">
        <v>13</v>
      </c>
      <c r="J14" s="45"/>
      <c r="K14" s="46">
        <f t="shared" si="0"/>
        <v>0</v>
      </c>
      <c r="L14" s="18"/>
    </row>
    <row r="15" spans="2:12" ht="26.25" customHeight="1" x14ac:dyDescent="0.25">
      <c r="B15" s="42"/>
      <c r="C15" s="43"/>
      <c r="D15" s="112" t="s">
        <v>101</v>
      </c>
      <c r="E15" s="44">
        <v>800</v>
      </c>
      <c r="F15" s="44">
        <v>600</v>
      </c>
      <c r="G15" s="44">
        <v>800</v>
      </c>
      <c r="H15" s="111">
        <v>1</v>
      </c>
      <c r="I15" s="44" t="s">
        <v>13</v>
      </c>
      <c r="J15" s="45"/>
      <c r="K15" s="46">
        <f>J15*H15</f>
        <v>0</v>
      </c>
    </row>
    <row r="16" spans="2:12" s="2" customFormat="1" ht="21.75" customHeight="1" x14ac:dyDescent="0.25">
      <c r="B16" s="48"/>
      <c r="C16" s="49"/>
      <c r="D16" s="199" t="s">
        <v>115</v>
      </c>
      <c r="E16" s="200"/>
      <c r="F16" s="200"/>
      <c r="G16" s="200"/>
      <c r="H16" s="200"/>
      <c r="I16" s="200"/>
      <c r="J16" s="201"/>
      <c r="K16" s="50">
        <f>SUM(K9:K15)</f>
        <v>0</v>
      </c>
    </row>
    <row r="17" spans="2:12" s="2" customFormat="1" ht="17.25" customHeight="1" x14ac:dyDescent="0.25">
      <c r="B17" s="51"/>
      <c r="C17" s="51"/>
      <c r="D17" s="52"/>
      <c r="E17" s="52"/>
      <c r="F17" s="52"/>
      <c r="G17" s="52"/>
      <c r="H17" s="52"/>
      <c r="I17" s="52"/>
      <c r="J17" s="52"/>
      <c r="K17" s="53"/>
    </row>
    <row r="18" spans="2:12" ht="96" customHeight="1" x14ac:dyDescent="0.25">
      <c r="B18" s="39" t="s">
        <v>80</v>
      </c>
      <c r="C18" s="54"/>
      <c r="D18" s="211" t="s">
        <v>155</v>
      </c>
      <c r="E18" s="212"/>
      <c r="F18" s="212"/>
      <c r="G18" s="212"/>
      <c r="H18" s="212"/>
      <c r="I18" s="212"/>
      <c r="J18" s="212"/>
      <c r="K18" s="213"/>
    </row>
    <row r="19" spans="2:12" ht="19.5" customHeight="1" x14ac:dyDescent="0.25">
      <c r="B19" s="42"/>
      <c r="C19" s="55"/>
      <c r="D19" s="117" t="s">
        <v>176</v>
      </c>
      <c r="E19" s="118"/>
      <c r="F19" s="118"/>
      <c r="G19" s="118"/>
      <c r="H19" s="123"/>
      <c r="I19" s="118"/>
      <c r="J19" s="118"/>
      <c r="K19" s="119"/>
    </row>
    <row r="20" spans="2:12" ht="18" customHeight="1" x14ac:dyDescent="0.25">
      <c r="B20" s="42"/>
      <c r="C20" s="55"/>
      <c r="D20" s="124" t="s">
        <v>42</v>
      </c>
      <c r="E20" s="125">
        <v>1200</v>
      </c>
      <c r="F20" s="125">
        <v>600</v>
      </c>
      <c r="G20" s="125">
        <v>1700</v>
      </c>
      <c r="H20" s="111">
        <v>1</v>
      </c>
      <c r="I20" s="125" t="s">
        <v>13</v>
      </c>
      <c r="J20" s="126"/>
      <c r="K20" s="58">
        <f>J20*H20</f>
        <v>0</v>
      </c>
    </row>
    <row r="21" spans="2:12" ht="18.75" x14ac:dyDescent="0.25">
      <c r="B21" s="42"/>
      <c r="C21" s="43"/>
      <c r="D21" s="112" t="s">
        <v>177</v>
      </c>
      <c r="E21" s="44">
        <v>800</v>
      </c>
      <c r="F21" s="44">
        <v>800</v>
      </c>
      <c r="G21" s="44">
        <v>1100</v>
      </c>
      <c r="H21" s="60">
        <v>1</v>
      </c>
      <c r="I21" s="44" t="s">
        <v>13</v>
      </c>
      <c r="J21" s="45"/>
      <c r="K21" s="46">
        <f t="shared" ref="K21:K23" si="1">J21*H21</f>
        <v>0</v>
      </c>
      <c r="L21" s="18"/>
    </row>
    <row r="22" spans="2:12" ht="18.75" x14ac:dyDescent="0.25">
      <c r="B22" s="42"/>
      <c r="C22" s="43"/>
      <c r="D22" s="110" t="s">
        <v>198</v>
      </c>
      <c r="E22" s="44">
        <v>2000</v>
      </c>
      <c r="F22" s="44">
        <v>1200</v>
      </c>
      <c r="G22" s="44">
        <v>1200</v>
      </c>
      <c r="H22" s="60">
        <v>1</v>
      </c>
      <c r="I22" s="44" t="s">
        <v>13</v>
      </c>
      <c r="J22" s="45"/>
      <c r="K22" s="46">
        <f t="shared" ref="K22" si="2">J22*H22</f>
        <v>0</v>
      </c>
      <c r="L22" s="18"/>
    </row>
    <row r="23" spans="2:12" ht="18.75" x14ac:dyDescent="0.25">
      <c r="B23" s="42"/>
      <c r="C23" s="43"/>
      <c r="D23" s="110" t="s">
        <v>199</v>
      </c>
      <c r="E23" s="44">
        <v>2500</v>
      </c>
      <c r="F23" s="44">
        <v>1200</v>
      </c>
      <c r="G23" s="44">
        <v>1200</v>
      </c>
      <c r="H23" s="60">
        <v>1</v>
      </c>
      <c r="I23" s="44" t="s">
        <v>13</v>
      </c>
      <c r="J23" s="45"/>
      <c r="K23" s="46">
        <f t="shared" si="1"/>
        <v>0</v>
      </c>
      <c r="L23" s="18"/>
    </row>
    <row r="24" spans="2:12" s="2" customFormat="1" ht="19.5" customHeight="1" x14ac:dyDescent="0.25">
      <c r="B24" s="48"/>
      <c r="C24" s="49"/>
      <c r="D24" s="199" t="s">
        <v>116</v>
      </c>
      <c r="E24" s="200"/>
      <c r="F24" s="200"/>
      <c r="G24" s="200"/>
      <c r="H24" s="200"/>
      <c r="I24" s="200"/>
      <c r="J24" s="201"/>
      <c r="K24" s="50">
        <f>SUM(K19:K23)</f>
        <v>0</v>
      </c>
    </row>
    <row r="25" spans="2:12" s="2" customFormat="1" ht="19.5" customHeight="1" x14ac:dyDescent="0.25">
      <c r="B25" s="51"/>
      <c r="C25" s="51"/>
      <c r="D25" s="52"/>
      <c r="E25" s="52"/>
      <c r="F25" s="52"/>
      <c r="G25" s="52"/>
      <c r="H25" s="52"/>
      <c r="I25" s="52"/>
      <c r="J25" s="52"/>
      <c r="K25" s="62"/>
    </row>
    <row r="26" spans="2:12" ht="149.25" customHeight="1" x14ac:dyDescent="0.25">
      <c r="B26" s="63" t="s">
        <v>87</v>
      </c>
      <c r="C26" s="64"/>
      <c r="D26" s="211" t="s">
        <v>156</v>
      </c>
      <c r="E26" s="212"/>
      <c r="F26" s="212"/>
      <c r="G26" s="212"/>
      <c r="H26" s="212"/>
      <c r="I26" s="212"/>
      <c r="J26" s="212"/>
      <c r="K26" s="213"/>
    </row>
    <row r="27" spans="2:12" ht="18.75" customHeight="1" x14ac:dyDescent="0.25">
      <c r="B27" s="42"/>
      <c r="C27" s="43"/>
      <c r="D27" s="117" t="s">
        <v>176</v>
      </c>
      <c r="E27" s="118"/>
      <c r="F27" s="118"/>
      <c r="G27" s="118"/>
      <c r="H27" s="118"/>
      <c r="I27" s="118"/>
      <c r="J27" s="118"/>
      <c r="K27" s="119"/>
    </row>
    <row r="28" spans="2:12" ht="18.75" x14ac:dyDescent="0.25">
      <c r="B28" s="42"/>
      <c r="C28" s="43"/>
      <c r="D28" s="59" t="s">
        <v>68</v>
      </c>
      <c r="E28" s="44">
        <v>500</v>
      </c>
      <c r="F28" s="44">
        <v>400</v>
      </c>
      <c r="G28" s="44">
        <v>3200</v>
      </c>
      <c r="H28" s="60">
        <v>7</v>
      </c>
      <c r="I28" s="44" t="s">
        <v>13</v>
      </c>
      <c r="J28" s="45"/>
      <c r="K28" s="46">
        <f>H28*J28</f>
        <v>0</v>
      </c>
      <c r="L28" s="18"/>
    </row>
    <row r="29" spans="2:12" ht="18.75" x14ac:dyDescent="0.25">
      <c r="B29" s="42"/>
      <c r="C29" s="43"/>
      <c r="D29" s="59" t="s">
        <v>69</v>
      </c>
      <c r="E29" s="44">
        <v>1000</v>
      </c>
      <c r="F29" s="44">
        <v>400</v>
      </c>
      <c r="G29" s="44">
        <v>3200</v>
      </c>
      <c r="H29" s="60">
        <v>3</v>
      </c>
      <c r="I29" s="44" t="s">
        <v>13</v>
      </c>
      <c r="J29" s="45"/>
      <c r="K29" s="46">
        <f>H29*J29</f>
        <v>0</v>
      </c>
      <c r="L29" s="18"/>
    </row>
    <row r="30" spans="2:12" ht="18.75" x14ac:dyDescent="0.25">
      <c r="B30" s="42"/>
      <c r="C30" s="43"/>
      <c r="D30" s="59" t="s">
        <v>70</v>
      </c>
      <c r="E30" s="44">
        <v>1000</v>
      </c>
      <c r="F30" s="44">
        <v>400</v>
      </c>
      <c r="G30" s="44">
        <v>3200</v>
      </c>
      <c r="H30" s="60">
        <v>1</v>
      </c>
      <c r="I30" s="44" t="s">
        <v>13</v>
      </c>
      <c r="J30" s="45"/>
      <c r="K30" s="46">
        <f t="shared" ref="K30:K31" si="3">H30*J30</f>
        <v>0</v>
      </c>
      <c r="L30" s="18"/>
    </row>
    <row r="31" spans="2:12" ht="18.75" x14ac:dyDescent="0.25">
      <c r="B31" s="42"/>
      <c r="C31" s="43"/>
      <c r="D31" s="59" t="s">
        <v>71</v>
      </c>
      <c r="E31" s="44">
        <v>1500</v>
      </c>
      <c r="F31" s="44">
        <v>400</v>
      </c>
      <c r="G31" s="44">
        <v>3200</v>
      </c>
      <c r="H31" s="60">
        <v>6</v>
      </c>
      <c r="I31" s="44" t="s">
        <v>13</v>
      </c>
      <c r="J31" s="45"/>
      <c r="K31" s="46">
        <f t="shared" si="3"/>
        <v>0</v>
      </c>
      <c r="L31" s="18"/>
    </row>
    <row r="32" spans="2:12" ht="8.25" customHeight="1" x14ac:dyDescent="0.25">
      <c r="B32" s="42"/>
      <c r="C32" s="43"/>
      <c r="D32" s="113"/>
      <c r="E32" s="120"/>
      <c r="F32" s="120"/>
      <c r="G32" s="120"/>
      <c r="H32" s="120"/>
      <c r="I32" s="120"/>
      <c r="J32" s="121"/>
      <c r="K32" s="122"/>
    </row>
    <row r="33" spans="2:186" s="2" customFormat="1" ht="19.5" customHeight="1" x14ac:dyDescent="0.25">
      <c r="B33" s="48"/>
      <c r="C33" s="49"/>
      <c r="D33" s="199" t="s">
        <v>90</v>
      </c>
      <c r="E33" s="200"/>
      <c r="F33" s="200"/>
      <c r="G33" s="200"/>
      <c r="H33" s="200"/>
      <c r="I33" s="200"/>
      <c r="J33" s="201"/>
      <c r="K33" s="50">
        <f>SUM(K27:K32)</f>
        <v>0</v>
      </c>
    </row>
    <row r="34" spans="2:186" s="2" customFormat="1" ht="15" customHeight="1" x14ac:dyDescent="0.25">
      <c r="B34" s="51"/>
      <c r="C34" s="51"/>
      <c r="D34" s="66"/>
      <c r="E34" s="66"/>
      <c r="F34" s="66"/>
      <c r="G34" s="66"/>
      <c r="H34" s="66"/>
      <c r="I34" s="66"/>
      <c r="J34" s="66"/>
      <c r="K34" s="67"/>
    </row>
    <row r="35" spans="2:186" ht="42" customHeight="1" x14ac:dyDescent="0.25">
      <c r="B35" s="39" t="s">
        <v>117</v>
      </c>
      <c r="C35" s="54"/>
      <c r="D35" s="221" t="s">
        <v>179</v>
      </c>
      <c r="E35" s="222"/>
      <c r="F35" s="222"/>
      <c r="G35" s="222"/>
      <c r="H35" s="222"/>
      <c r="I35" s="222"/>
      <c r="J35" s="222"/>
      <c r="K35" s="223"/>
    </row>
    <row r="36" spans="2:186" ht="18.75" x14ac:dyDescent="0.25">
      <c r="B36" s="42"/>
      <c r="C36" s="43"/>
      <c r="D36" s="117" t="s">
        <v>176</v>
      </c>
      <c r="E36" s="129"/>
      <c r="F36" s="129"/>
      <c r="G36" s="129"/>
      <c r="H36" s="129"/>
      <c r="I36" s="129"/>
      <c r="J36" s="130"/>
      <c r="K36" s="131"/>
    </row>
    <row r="37" spans="2:186" ht="18.75" x14ac:dyDescent="0.25">
      <c r="B37" s="42"/>
      <c r="C37" s="43"/>
      <c r="D37" s="110" t="s">
        <v>180</v>
      </c>
      <c r="E37" s="44">
        <v>850</v>
      </c>
      <c r="F37" s="44">
        <v>430</v>
      </c>
      <c r="G37" s="44">
        <v>300</v>
      </c>
      <c r="H37" s="60">
        <v>8</v>
      </c>
      <c r="I37" s="44" t="s">
        <v>13</v>
      </c>
      <c r="J37" s="45"/>
      <c r="K37" s="46">
        <f t="shared" ref="K37" si="4">H37*J37</f>
        <v>0</v>
      </c>
      <c r="L37" s="18"/>
    </row>
    <row r="38" spans="2:186" ht="8.25" customHeight="1" x14ac:dyDescent="0.25">
      <c r="B38" s="42"/>
      <c r="C38" s="43"/>
      <c r="D38" s="127"/>
      <c r="E38" s="114"/>
      <c r="F38" s="114"/>
      <c r="G38" s="114"/>
      <c r="H38" s="114"/>
      <c r="I38" s="114"/>
      <c r="J38" s="115"/>
      <c r="K38" s="116"/>
    </row>
    <row r="39" spans="2:186" s="2" customFormat="1" ht="24" customHeight="1" x14ac:dyDescent="0.25">
      <c r="B39" s="48"/>
      <c r="C39" s="49"/>
      <c r="D39" s="199" t="s">
        <v>118</v>
      </c>
      <c r="E39" s="200"/>
      <c r="F39" s="200"/>
      <c r="G39" s="200"/>
      <c r="H39" s="200"/>
      <c r="I39" s="200"/>
      <c r="J39" s="201"/>
      <c r="K39" s="50">
        <f>SUM(K36:K38)</f>
        <v>0</v>
      </c>
    </row>
    <row r="40" spans="2:186" s="2" customFormat="1" ht="18.75" x14ac:dyDescent="0.25">
      <c r="B40" s="51"/>
      <c r="C40" s="51"/>
      <c r="D40" s="52"/>
      <c r="E40" s="52"/>
      <c r="F40" s="52"/>
      <c r="G40" s="52"/>
      <c r="H40" s="52"/>
      <c r="I40" s="52"/>
      <c r="J40" s="52"/>
      <c r="K40" s="62"/>
    </row>
    <row r="41" spans="2:186" ht="43.5" customHeight="1" x14ac:dyDescent="0.25">
      <c r="B41" s="63" t="s">
        <v>119</v>
      </c>
      <c r="C41" s="54" t="s">
        <v>100</v>
      </c>
      <c r="D41" s="221" t="s">
        <v>157</v>
      </c>
      <c r="E41" s="222"/>
      <c r="F41" s="222"/>
      <c r="G41" s="222"/>
      <c r="H41" s="222"/>
      <c r="I41" s="222"/>
      <c r="J41" s="222"/>
      <c r="K41" s="223"/>
    </row>
    <row r="42" spans="2:186" ht="18.75" x14ac:dyDescent="0.25">
      <c r="B42" s="42"/>
      <c r="C42" s="43"/>
      <c r="D42" s="117" t="s">
        <v>176</v>
      </c>
      <c r="E42" s="129"/>
      <c r="F42" s="129"/>
      <c r="G42" s="129"/>
      <c r="H42" s="129"/>
      <c r="I42" s="129"/>
      <c r="J42" s="130"/>
      <c r="K42" s="131"/>
    </row>
    <row r="43" spans="2:186" ht="18.75" x14ac:dyDescent="0.25">
      <c r="B43" s="42"/>
      <c r="C43" s="43"/>
      <c r="D43" s="110" t="s">
        <v>48</v>
      </c>
      <c r="E43" s="44">
        <v>5500</v>
      </c>
      <c r="F43" s="44">
        <v>5500</v>
      </c>
      <c r="G43" s="44">
        <v>2900</v>
      </c>
      <c r="H43" s="60">
        <v>1</v>
      </c>
      <c r="I43" s="44" t="s">
        <v>13</v>
      </c>
      <c r="J43" s="45"/>
      <c r="K43" s="46">
        <f t="shared" ref="K43" si="5">H43*J43</f>
        <v>0</v>
      </c>
      <c r="L43" s="18"/>
    </row>
    <row r="44" spans="2:186" ht="6.75" customHeight="1" x14ac:dyDescent="0.25">
      <c r="B44" s="42"/>
      <c r="C44" s="43"/>
      <c r="D44" s="127"/>
      <c r="E44" s="114"/>
      <c r="F44" s="114"/>
      <c r="G44" s="114"/>
      <c r="H44" s="114"/>
      <c r="I44" s="114"/>
      <c r="J44" s="115"/>
      <c r="K44" s="116"/>
    </row>
    <row r="45" spans="2:186" s="2" customFormat="1" ht="20.25" customHeight="1" x14ac:dyDescent="0.25">
      <c r="B45" s="48"/>
      <c r="C45" s="49"/>
      <c r="D45" s="199" t="s">
        <v>120</v>
      </c>
      <c r="E45" s="200"/>
      <c r="F45" s="200"/>
      <c r="G45" s="200"/>
      <c r="H45" s="200"/>
      <c r="I45" s="200"/>
      <c r="J45" s="201"/>
      <c r="K45" s="50">
        <f>SUM(K42:K44)</f>
        <v>0</v>
      </c>
    </row>
    <row r="46" spans="2:186" s="2" customFormat="1" ht="15" customHeight="1" thickBot="1" x14ac:dyDescent="0.3">
      <c r="B46" s="51"/>
      <c r="C46" s="51"/>
      <c r="D46" s="52"/>
      <c r="E46" s="52"/>
      <c r="F46" s="52"/>
      <c r="G46" s="52"/>
      <c r="H46" s="52"/>
      <c r="I46" s="52"/>
      <c r="J46" s="52"/>
      <c r="K46" s="62"/>
    </row>
    <row r="47" spans="2:186" ht="31.5" customHeight="1" thickTop="1" thickBot="1" x14ac:dyDescent="0.3">
      <c r="B47" s="202" t="s">
        <v>121</v>
      </c>
      <c r="C47" s="203"/>
      <c r="D47" s="203"/>
      <c r="E47" s="203"/>
      <c r="F47" s="203"/>
      <c r="G47" s="203"/>
      <c r="H47" s="203"/>
      <c r="I47" s="203"/>
      <c r="J47" s="203"/>
      <c r="K47" s="204"/>
      <c r="L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row>
    <row r="48" spans="2:186" ht="10.5" customHeight="1" thickTop="1" x14ac:dyDescent="0.25">
      <c r="B48" s="68"/>
      <c r="C48" s="68"/>
      <c r="D48" s="68"/>
      <c r="E48" s="68"/>
      <c r="F48" s="68"/>
      <c r="G48" s="68"/>
      <c r="H48" s="68"/>
      <c r="I48" s="68"/>
      <c r="J48" s="68"/>
      <c r="K48" s="68"/>
      <c r="L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row>
    <row r="49" spans="2:197" ht="24" customHeight="1" x14ac:dyDescent="0.25">
      <c r="B49" s="69"/>
      <c r="C49" s="69"/>
      <c r="D49" s="205" t="s">
        <v>113</v>
      </c>
      <c r="E49" s="206"/>
      <c r="F49" s="206"/>
      <c r="G49" s="206"/>
      <c r="H49" s="206"/>
      <c r="I49" s="206"/>
      <c r="J49" s="207"/>
      <c r="K49" s="70">
        <f>K39+K33+K24+K16+K45</f>
        <v>0</v>
      </c>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row>
    <row r="50" spans="2:197" ht="20.25" customHeight="1" x14ac:dyDescent="0.25">
      <c r="B50" s="11"/>
      <c r="C50" s="11"/>
      <c r="D50" s="11"/>
      <c r="E50" s="71"/>
      <c r="F50" s="71"/>
      <c r="G50" s="71"/>
      <c r="H50" s="71"/>
      <c r="I50" s="71"/>
      <c r="J50" s="71"/>
      <c r="K50" s="71"/>
    </row>
    <row r="51" spans="2:197" s="3" customFormat="1" ht="24.75" customHeight="1" x14ac:dyDescent="0.25">
      <c r="B51" s="220" t="s">
        <v>123</v>
      </c>
      <c r="C51" s="220"/>
      <c r="D51" s="220"/>
      <c r="E51" s="220"/>
      <c r="F51" s="220"/>
      <c r="G51" s="220"/>
      <c r="H51" s="220"/>
      <c r="I51" s="220"/>
      <c r="J51" s="220"/>
      <c r="K51" s="220"/>
    </row>
    <row r="52" spans="2:197" ht="66" customHeight="1" x14ac:dyDescent="0.25">
      <c r="B52" s="193" t="s">
        <v>78</v>
      </c>
      <c r="C52" s="72"/>
      <c r="D52" s="221" t="s">
        <v>158</v>
      </c>
      <c r="E52" s="222"/>
      <c r="F52" s="222"/>
      <c r="G52" s="222"/>
      <c r="H52" s="222"/>
      <c r="I52" s="222"/>
      <c r="J52" s="222"/>
      <c r="K52" s="223"/>
    </row>
    <row r="53" spans="2:197" ht="18" customHeight="1" x14ac:dyDescent="0.25">
      <c r="B53" s="194"/>
      <c r="C53" s="132"/>
      <c r="D53" s="117" t="s">
        <v>176</v>
      </c>
      <c r="E53" s="118"/>
      <c r="F53" s="118"/>
      <c r="G53" s="118"/>
      <c r="H53" s="118"/>
      <c r="I53" s="118"/>
      <c r="J53" s="118"/>
      <c r="K53" s="119"/>
    </row>
    <row r="54" spans="2:197" ht="18" customHeight="1" x14ac:dyDescent="0.25">
      <c r="B54" s="194"/>
      <c r="C54" s="43"/>
      <c r="D54" s="57" t="s">
        <v>15</v>
      </c>
      <c r="E54" s="44">
        <v>2000</v>
      </c>
      <c r="F54" s="44">
        <v>2000</v>
      </c>
      <c r="G54" s="44">
        <v>400</v>
      </c>
      <c r="H54" s="60">
        <v>1</v>
      </c>
      <c r="I54" s="44" t="s">
        <v>13</v>
      </c>
      <c r="J54" s="45"/>
      <c r="K54" s="46">
        <f>H54*J54</f>
        <v>0</v>
      </c>
      <c r="L54" s="18"/>
    </row>
    <row r="55" spans="2:197" ht="18" customHeight="1" x14ac:dyDescent="0.25">
      <c r="B55" s="194"/>
      <c r="C55" s="43"/>
      <c r="D55" s="57" t="s">
        <v>16</v>
      </c>
      <c r="E55" s="44">
        <v>2000</v>
      </c>
      <c r="F55" s="44">
        <v>2000</v>
      </c>
      <c r="G55" s="44">
        <v>400</v>
      </c>
      <c r="H55" s="60">
        <v>1</v>
      </c>
      <c r="I55" s="44" t="s">
        <v>13</v>
      </c>
      <c r="J55" s="45"/>
      <c r="K55" s="46">
        <f t="shared" ref="K55:K58" si="6">H55*J55</f>
        <v>0</v>
      </c>
      <c r="L55" s="18"/>
    </row>
    <row r="56" spans="2:197" ht="18" customHeight="1" x14ac:dyDescent="0.25">
      <c r="B56" s="194"/>
      <c r="C56" s="43"/>
      <c r="D56" s="110" t="s">
        <v>17</v>
      </c>
      <c r="E56" s="44">
        <v>4800</v>
      </c>
      <c r="F56" s="44">
        <v>1200</v>
      </c>
      <c r="G56" s="44">
        <v>400</v>
      </c>
      <c r="H56" s="60">
        <v>1</v>
      </c>
      <c r="I56" s="44" t="s">
        <v>13</v>
      </c>
      <c r="J56" s="45"/>
      <c r="K56" s="46">
        <f t="shared" si="6"/>
        <v>0</v>
      </c>
      <c r="L56" s="18"/>
    </row>
    <row r="57" spans="2:197" ht="18" customHeight="1" x14ac:dyDescent="0.25">
      <c r="B57" s="194"/>
      <c r="C57" s="43"/>
      <c r="D57" s="110" t="s">
        <v>18</v>
      </c>
      <c r="E57" s="44">
        <v>2400</v>
      </c>
      <c r="F57" s="44">
        <v>1200</v>
      </c>
      <c r="G57" s="44">
        <v>400</v>
      </c>
      <c r="H57" s="60">
        <v>1</v>
      </c>
      <c r="I57" s="44" t="s">
        <v>13</v>
      </c>
      <c r="J57" s="45"/>
      <c r="K57" s="46">
        <f t="shared" si="6"/>
        <v>0</v>
      </c>
      <c r="L57" s="18"/>
    </row>
    <row r="58" spans="2:197" ht="18" customHeight="1" x14ac:dyDescent="0.25">
      <c r="B58" s="194"/>
      <c r="C58" s="43"/>
      <c r="D58" s="110" t="s">
        <v>23</v>
      </c>
      <c r="E58" s="44">
        <v>5800</v>
      </c>
      <c r="F58" s="44">
        <v>1200</v>
      </c>
      <c r="G58" s="44">
        <v>400</v>
      </c>
      <c r="H58" s="60">
        <v>1</v>
      </c>
      <c r="I58" s="44" t="s">
        <v>13</v>
      </c>
      <c r="J58" s="45"/>
      <c r="K58" s="46">
        <f t="shared" si="6"/>
        <v>0</v>
      </c>
      <c r="L58" s="18"/>
    </row>
    <row r="59" spans="2:197" ht="18" customHeight="1" x14ac:dyDescent="0.25">
      <c r="B59" s="194"/>
      <c r="C59" s="43"/>
      <c r="D59" s="110" t="s">
        <v>24</v>
      </c>
      <c r="E59" s="44">
        <v>2400</v>
      </c>
      <c r="F59" s="44">
        <v>600</v>
      </c>
      <c r="G59" s="44">
        <v>400</v>
      </c>
      <c r="H59" s="60">
        <v>1</v>
      </c>
      <c r="I59" s="44" t="s">
        <v>13</v>
      </c>
      <c r="J59" s="45"/>
      <c r="K59" s="46">
        <f>H59*J59</f>
        <v>0</v>
      </c>
      <c r="L59" s="18"/>
    </row>
    <row r="60" spans="2:197" ht="18" customHeight="1" x14ac:dyDescent="0.25">
      <c r="B60" s="194"/>
      <c r="C60" s="43"/>
      <c r="D60" s="110" t="s">
        <v>25</v>
      </c>
      <c r="E60" s="44">
        <v>1400</v>
      </c>
      <c r="F60" s="44">
        <v>600</v>
      </c>
      <c r="G60" s="44">
        <v>400</v>
      </c>
      <c r="H60" s="60">
        <v>1</v>
      </c>
      <c r="I60" s="44" t="s">
        <v>13</v>
      </c>
      <c r="J60" s="45"/>
      <c r="K60" s="46">
        <f t="shared" ref="K60:K62" si="7">H60*J60</f>
        <v>0</v>
      </c>
      <c r="L60" s="18"/>
    </row>
    <row r="61" spans="2:197" ht="18" customHeight="1" x14ac:dyDescent="0.25">
      <c r="B61" s="194"/>
      <c r="C61" s="43"/>
      <c r="D61" s="110" t="s">
        <v>33</v>
      </c>
      <c r="E61" s="44">
        <v>1400</v>
      </c>
      <c r="F61" s="44">
        <v>900</v>
      </c>
      <c r="G61" s="44">
        <v>400</v>
      </c>
      <c r="H61" s="60">
        <v>1</v>
      </c>
      <c r="I61" s="44" t="s">
        <v>13</v>
      </c>
      <c r="J61" s="45"/>
      <c r="K61" s="46">
        <f t="shared" si="7"/>
        <v>0</v>
      </c>
      <c r="L61" s="18"/>
    </row>
    <row r="62" spans="2:197" ht="18" customHeight="1" x14ac:dyDescent="0.25">
      <c r="B62" s="194"/>
      <c r="C62" s="43"/>
      <c r="D62" s="110" t="s">
        <v>34</v>
      </c>
      <c r="E62" s="44">
        <v>6200</v>
      </c>
      <c r="F62" s="44">
        <v>1200</v>
      </c>
      <c r="G62" s="44">
        <v>400</v>
      </c>
      <c r="H62" s="60">
        <v>1</v>
      </c>
      <c r="I62" s="44" t="s">
        <v>13</v>
      </c>
      <c r="J62" s="45"/>
      <c r="K62" s="46">
        <f t="shared" si="7"/>
        <v>0</v>
      </c>
      <c r="L62" s="18"/>
    </row>
    <row r="63" spans="2:197" ht="18" customHeight="1" x14ac:dyDescent="0.25">
      <c r="B63" s="194"/>
      <c r="C63" s="43"/>
      <c r="D63" s="110" t="s">
        <v>35</v>
      </c>
      <c r="E63" s="44">
        <v>11000</v>
      </c>
      <c r="F63" s="44">
        <v>1200</v>
      </c>
      <c r="G63" s="44">
        <v>400</v>
      </c>
      <c r="H63" s="60">
        <v>1</v>
      </c>
      <c r="I63" s="44" t="s">
        <v>13</v>
      </c>
      <c r="J63" s="45"/>
      <c r="K63" s="46">
        <f>H63*J63</f>
        <v>0</v>
      </c>
      <c r="L63" s="18"/>
    </row>
    <row r="64" spans="2:197" ht="18" customHeight="1" x14ac:dyDescent="0.25">
      <c r="B64" s="194"/>
      <c r="C64" s="43"/>
      <c r="D64" s="110" t="s">
        <v>36</v>
      </c>
      <c r="E64" s="44">
        <v>5800</v>
      </c>
      <c r="F64" s="44">
        <v>1200</v>
      </c>
      <c r="G64" s="44">
        <v>400</v>
      </c>
      <c r="H64" s="60">
        <v>1</v>
      </c>
      <c r="I64" s="44" t="s">
        <v>13</v>
      </c>
      <c r="J64" s="45"/>
      <c r="K64" s="46">
        <f t="shared" ref="K64:K67" si="8">H64*J64</f>
        <v>0</v>
      </c>
      <c r="L64" s="18"/>
    </row>
    <row r="65" spans="2:12" ht="18" customHeight="1" x14ac:dyDescent="0.25">
      <c r="B65" s="194"/>
      <c r="C65" s="43"/>
      <c r="D65" s="110" t="s">
        <v>37</v>
      </c>
      <c r="E65" s="44">
        <v>2000</v>
      </c>
      <c r="F65" s="44">
        <v>1100</v>
      </c>
      <c r="G65" s="44">
        <v>400</v>
      </c>
      <c r="H65" s="60">
        <v>1</v>
      </c>
      <c r="I65" s="44" t="s">
        <v>13</v>
      </c>
      <c r="J65" s="45"/>
      <c r="K65" s="46">
        <f t="shared" si="8"/>
        <v>0</v>
      </c>
      <c r="L65" s="18"/>
    </row>
    <row r="66" spans="2:12" ht="18" customHeight="1" x14ac:dyDescent="0.25">
      <c r="B66" s="194"/>
      <c r="C66" s="43"/>
      <c r="D66" s="110" t="s">
        <v>38</v>
      </c>
      <c r="E66" s="44">
        <v>1500</v>
      </c>
      <c r="F66" s="44">
        <v>800</v>
      </c>
      <c r="G66" s="44">
        <v>400</v>
      </c>
      <c r="H66" s="60">
        <v>1</v>
      </c>
      <c r="I66" s="44" t="s">
        <v>13</v>
      </c>
      <c r="J66" s="45"/>
      <c r="K66" s="46">
        <f t="shared" si="8"/>
        <v>0</v>
      </c>
      <c r="L66" s="18"/>
    </row>
    <row r="67" spans="2:12" ht="18" customHeight="1" x14ac:dyDescent="0.25">
      <c r="B67" s="194"/>
      <c r="C67" s="43"/>
      <c r="D67" s="110" t="s">
        <v>39</v>
      </c>
      <c r="E67" s="44">
        <v>2500</v>
      </c>
      <c r="F67" s="44">
        <v>1400</v>
      </c>
      <c r="G67" s="44">
        <v>400</v>
      </c>
      <c r="H67" s="60">
        <v>1</v>
      </c>
      <c r="I67" s="44" t="s">
        <v>13</v>
      </c>
      <c r="J67" s="45"/>
      <c r="K67" s="46">
        <f t="shared" si="8"/>
        <v>0</v>
      </c>
      <c r="L67" s="18"/>
    </row>
    <row r="68" spans="2:12" ht="18" customHeight="1" x14ac:dyDescent="0.25">
      <c r="B68" s="194"/>
      <c r="C68" s="43"/>
      <c r="D68" s="110" t="s">
        <v>40</v>
      </c>
      <c r="E68" s="44">
        <v>6000</v>
      </c>
      <c r="F68" s="44">
        <v>2400</v>
      </c>
      <c r="G68" s="44">
        <v>400</v>
      </c>
      <c r="H68" s="60">
        <v>1</v>
      </c>
      <c r="I68" s="44" t="s">
        <v>13</v>
      </c>
      <c r="J68" s="45"/>
      <c r="K68" s="46">
        <f>H68*J68</f>
        <v>0</v>
      </c>
      <c r="L68" s="18"/>
    </row>
    <row r="69" spans="2:12" ht="18" customHeight="1" x14ac:dyDescent="0.25">
      <c r="B69" s="194"/>
      <c r="C69" s="43"/>
      <c r="D69" s="110" t="s">
        <v>41</v>
      </c>
      <c r="E69" s="44">
        <v>2800</v>
      </c>
      <c r="F69" s="44">
        <v>700</v>
      </c>
      <c r="G69" s="44">
        <v>400</v>
      </c>
      <c r="H69" s="60">
        <v>1</v>
      </c>
      <c r="I69" s="44" t="s">
        <v>13</v>
      </c>
      <c r="J69" s="45"/>
      <c r="K69" s="46">
        <f t="shared" ref="K69:K70" si="9">H69*J69</f>
        <v>0</v>
      </c>
      <c r="L69" s="18"/>
    </row>
    <row r="70" spans="2:12" ht="18" customHeight="1" x14ac:dyDescent="0.25">
      <c r="B70" s="194"/>
      <c r="C70" s="43"/>
      <c r="D70" s="110" t="s">
        <v>43</v>
      </c>
      <c r="E70" s="44">
        <v>2400</v>
      </c>
      <c r="F70" s="44">
        <v>860</v>
      </c>
      <c r="G70" s="44">
        <v>400</v>
      </c>
      <c r="H70" s="60">
        <v>1</v>
      </c>
      <c r="I70" s="44" t="s">
        <v>13</v>
      </c>
      <c r="J70" s="45"/>
      <c r="K70" s="46">
        <f t="shared" si="9"/>
        <v>0</v>
      </c>
      <c r="L70" s="18"/>
    </row>
    <row r="71" spans="2:12" ht="18" customHeight="1" x14ac:dyDescent="0.25">
      <c r="B71" s="194"/>
      <c r="C71" s="43"/>
      <c r="D71" s="110" t="s">
        <v>44</v>
      </c>
      <c r="E71" s="44">
        <v>2800</v>
      </c>
      <c r="F71" s="44">
        <v>1200</v>
      </c>
      <c r="G71" s="44">
        <v>400</v>
      </c>
      <c r="H71" s="60">
        <v>1</v>
      </c>
      <c r="I71" s="44" t="s">
        <v>13</v>
      </c>
      <c r="J71" s="45"/>
      <c r="K71" s="46">
        <f>H71*J71</f>
        <v>0</v>
      </c>
      <c r="L71" s="18"/>
    </row>
    <row r="72" spans="2:12" ht="18" customHeight="1" x14ac:dyDescent="0.25">
      <c r="B72" s="194"/>
      <c r="C72" s="43"/>
      <c r="D72" s="110" t="s">
        <v>45</v>
      </c>
      <c r="E72" s="44">
        <v>9600</v>
      </c>
      <c r="F72" s="44">
        <v>4970</v>
      </c>
      <c r="G72" s="44">
        <v>400</v>
      </c>
      <c r="H72" s="60">
        <v>1</v>
      </c>
      <c r="I72" s="44" t="s">
        <v>13</v>
      </c>
      <c r="J72" s="45"/>
      <c r="K72" s="46">
        <f t="shared" ref="K72" si="10">H72*J72</f>
        <v>0</v>
      </c>
      <c r="L72" s="18"/>
    </row>
    <row r="73" spans="2:12" ht="6" customHeight="1" x14ac:dyDescent="0.25">
      <c r="B73" s="194"/>
      <c r="C73" s="43"/>
      <c r="D73" s="133"/>
      <c r="E73" s="120"/>
      <c r="F73" s="120"/>
      <c r="G73" s="120"/>
      <c r="H73" s="120"/>
      <c r="I73" s="120"/>
      <c r="J73" s="121"/>
      <c r="K73" s="122"/>
    </row>
    <row r="74" spans="2:12" s="2" customFormat="1" ht="21.75" customHeight="1" x14ac:dyDescent="0.25">
      <c r="B74" s="195"/>
      <c r="C74" s="49"/>
      <c r="D74" s="199" t="s">
        <v>124</v>
      </c>
      <c r="E74" s="200"/>
      <c r="F74" s="200"/>
      <c r="G74" s="200"/>
      <c r="H74" s="200"/>
      <c r="I74" s="200"/>
      <c r="J74" s="201"/>
      <c r="K74" s="50">
        <f>SUM(K54:K73)</f>
        <v>0</v>
      </c>
    </row>
    <row r="75" spans="2:12" ht="13.5" customHeight="1" x14ac:dyDescent="0.25">
      <c r="B75" s="11"/>
      <c r="C75" s="11"/>
      <c r="D75" s="11"/>
      <c r="E75" s="71"/>
      <c r="F75" s="71"/>
      <c r="G75" s="71"/>
      <c r="H75" s="71"/>
      <c r="I75" s="71"/>
      <c r="J75" s="71"/>
      <c r="K75" s="71"/>
    </row>
    <row r="76" spans="2:12" ht="69.75" customHeight="1" x14ac:dyDescent="0.25">
      <c r="B76" s="193" t="s">
        <v>77</v>
      </c>
      <c r="C76" s="72"/>
      <c r="D76" s="211" t="s">
        <v>159</v>
      </c>
      <c r="E76" s="212"/>
      <c r="F76" s="212"/>
      <c r="G76" s="212"/>
      <c r="H76" s="212"/>
      <c r="I76" s="212"/>
      <c r="J76" s="212"/>
      <c r="K76" s="213"/>
    </row>
    <row r="77" spans="2:12" ht="21" customHeight="1" x14ac:dyDescent="0.25">
      <c r="B77" s="194"/>
      <c r="C77" s="132"/>
      <c r="D77" s="117" t="s">
        <v>176</v>
      </c>
      <c r="E77" s="107"/>
      <c r="F77" s="107"/>
      <c r="G77" s="107"/>
      <c r="H77" s="107"/>
      <c r="I77" s="107"/>
      <c r="J77" s="107"/>
      <c r="K77" s="108"/>
    </row>
    <row r="78" spans="2:12" ht="21" customHeight="1" x14ac:dyDescent="0.25">
      <c r="B78" s="194"/>
      <c r="C78" s="43"/>
      <c r="D78" s="110" t="s">
        <v>19</v>
      </c>
      <c r="E78" s="44">
        <v>2000</v>
      </c>
      <c r="F78" s="44">
        <v>2000</v>
      </c>
      <c r="G78" s="44">
        <v>600</v>
      </c>
      <c r="H78" s="60">
        <v>1</v>
      </c>
      <c r="I78" s="44" t="s">
        <v>13</v>
      </c>
      <c r="J78" s="45"/>
      <c r="K78" s="46">
        <f t="shared" ref="K78:K81" si="11">H78*J78</f>
        <v>0</v>
      </c>
      <c r="L78" s="18"/>
    </row>
    <row r="79" spans="2:12" ht="21" customHeight="1" x14ac:dyDescent="0.25">
      <c r="B79" s="194"/>
      <c r="C79" s="43"/>
      <c r="D79" s="110" t="s">
        <v>20</v>
      </c>
      <c r="E79" s="44">
        <v>7000</v>
      </c>
      <c r="F79" s="44">
        <v>2400</v>
      </c>
      <c r="G79" s="44">
        <v>600</v>
      </c>
      <c r="H79" s="60">
        <v>1</v>
      </c>
      <c r="I79" s="44" t="s">
        <v>13</v>
      </c>
      <c r="J79" s="45"/>
      <c r="K79" s="46">
        <f t="shared" si="11"/>
        <v>0</v>
      </c>
      <c r="L79" s="18"/>
    </row>
    <row r="80" spans="2:12" ht="21" customHeight="1" x14ac:dyDescent="0.25">
      <c r="B80" s="194"/>
      <c r="C80" s="43"/>
      <c r="D80" s="110" t="s">
        <v>21</v>
      </c>
      <c r="E80" s="44">
        <v>2400</v>
      </c>
      <c r="F80" s="44">
        <v>1200</v>
      </c>
      <c r="G80" s="44">
        <v>600</v>
      </c>
      <c r="H80" s="60">
        <v>1</v>
      </c>
      <c r="I80" s="44" t="s">
        <v>13</v>
      </c>
      <c r="J80" s="45"/>
      <c r="K80" s="46">
        <f t="shared" si="11"/>
        <v>0</v>
      </c>
      <c r="L80" s="18"/>
    </row>
    <row r="81" spans="2:186" ht="21" customHeight="1" x14ac:dyDescent="0.25">
      <c r="B81" s="194"/>
      <c r="C81" s="43"/>
      <c r="D81" s="110" t="s">
        <v>22</v>
      </c>
      <c r="E81" s="44">
        <v>4800</v>
      </c>
      <c r="F81" s="44">
        <v>2400</v>
      </c>
      <c r="G81" s="44">
        <v>600</v>
      </c>
      <c r="H81" s="60">
        <v>1</v>
      </c>
      <c r="I81" s="44" t="s">
        <v>13</v>
      </c>
      <c r="J81" s="45"/>
      <c r="K81" s="46">
        <f t="shared" si="11"/>
        <v>0</v>
      </c>
      <c r="L81" s="18"/>
    </row>
    <row r="82" spans="2:186" ht="9" customHeight="1" x14ac:dyDescent="0.25">
      <c r="B82" s="194"/>
      <c r="C82" s="43"/>
      <c r="D82" s="133"/>
      <c r="E82" s="120"/>
      <c r="F82" s="120"/>
      <c r="G82" s="120"/>
      <c r="H82" s="120"/>
      <c r="I82" s="120"/>
      <c r="J82" s="121"/>
      <c r="K82" s="122"/>
    </row>
    <row r="83" spans="2:186" s="2" customFormat="1" ht="23.25" customHeight="1" x14ac:dyDescent="0.25">
      <c r="B83" s="195"/>
      <c r="C83" s="49"/>
      <c r="D83" s="199" t="s">
        <v>125</v>
      </c>
      <c r="E83" s="200"/>
      <c r="F83" s="200"/>
      <c r="G83" s="200"/>
      <c r="H83" s="200"/>
      <c r="I83" s="200"/>
      <c r="J83" s="201"/>
      <c r="K83" s="50">
        <f>SUM(K78:K82)</f>
        <v>0</v>
      </c>
    </row>
    <row r="84" spans="2:186" ht="18" customHeight="1" x14ac:dyDescent="0.25">
      <c r="B84" s="69"/>
      <c r="C84" s="69"/>
      <c r="D84" s="69"/>
      <c r="E84" s="69"/>
      <c r="F84" s="69"/>
      <c r="G84" s="69"/>
      <c r="H84" s="69"/>
      <c r="I84" s="69"/>
      <c r="J84" s="69"/>
      <c r="K84" s="61"/>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row>
    <row r="85" spans="2:186" ht="66" customHeight="1" x14ac:dyDescent="0.25">
      <c r="B85" s="193" t="s">
        <v>76</v>
      </c>
      <c r="C85" s="72"/>
      <c r="D85" s="221" t="s">
        <v>160</v>
      </c>
      <c r="E85" s="222"/>
      <c r="F85" s="222"/>
      <c r="G85" s="222"/>
      <c r="H85" s="222"/>
      <c r="I85" s="222"/>
      <c r="J85" s="222"/>
      <c r="K85" s="223"/>
    </row>
    <row r="86" spans="2:186" ht="18" customHeight="1" x14ac:dyDescent="0.25">
      <c r="B86" s="194"/>
      <c r="C86" s="132"/>
      <c r="D86" s="117" t="s">
        <v>176</v>
      </c>
      <c r="E86" s="118"/>
      <c r="F86" s="118"/>
      <c r="G86" s="118"/>
      <c r="H86" s="118"/>
      <c r="I86" s="118"/>
      <c r="J86" s="118"/>
      <c r="K86" s="119"/>
    </row>
    <row r="87" spans="2:186" ht="18" customHeight="1" x14ac:dyDescent="0.25">
      <c r="B87" s="194"/>
      <c r="C87" s="43"/>
      <c r="D87" s="110" t="s">
        <v>26</v>
      </c>
      <c r="E87" s="44">
        <v>2000</v>
      </c>
      <c r="F87" s="44">
        <v>2000</v>
      </c>
      <c r="G87" s="44">
        <v>700</v>
      </c>
      <c r="H87" s="60">
        <v>1</v>
      </c>
      <c r="I87" s="44" t="s">
        <v>13</v>
      </c>
      <c r="J87" s="45"/>
      <c r="K87" s="46">
        <f t="shared" ref="K87:K91" si="12">H87*J87</f>
        <v>0</v>
      </c>
      <c r="L87" s="18"/>
    </row>
    <row r="88" spans="2:186" ht="18" customHeight="1" x14ac:dyDescent="0.25">
      <c r="B88" s="194"/>
      <c r="C88" s="43"/>
      <c r="D88" s="110" t="s">
        <v>27</v>
      </c>
      <c r="E88" s="44">
        <v>2600</v>
      </c>
      <c r="F88" s="44">
        <v>2600</v>
      </c>
      <c r="G88" s="44">
        <v>700</v>
      </c>
      <c r="H88" s="60">
        <v>1</v>
      </c>
      <c r="I88" s="44" t="s">
        <v>13</v>
      </c>
      <c r="J88" s="45"/>
      <c r="K88" s="46">
        <f t="shared" si="12"/>
        <v>0</v>
      </c>
      <c r="L88" s="18"/>
    </row>
    <row r="89" spans="2:186" ht="18" customHeight="1" x14ac:dyDescent="0.25">
      <c r="B89" s="194"/>
      <c r="C89" s="43"/>
      <c r="D89" s="110" t="s">
        <v>28</v>
      </c>
      <c r="E89" s="44">
        <v>2000</v>
      </c>
      <c r="F89" s="44">
        <v>2000</v>
      </c>
      <c r="G89" s="44">
        <v>700</v>
      </c>
      <c r="H89" s="60">
        <v>1</v>
      </c>
      <c r="I89" s="44" t="s">
        <v>13</v>
      </c>
      <c r="J89" s="45"/>
      <c r="K89" s="46">
        <f t="shared" si="12"/>
        <v>0</v>
      </c>
      <c r="L89" s="18"/>
    </row>
    <row r="90" spans="2:186" ht="18" customHeight="1" x14ac:dyDescent="0.25">
      <c r="B90" s="194"/>
      <c r="C90" s="43"/>
      <c r="D90" s="110" t="s">
        <v>29</v>
      </c>
      <c r="E90" s="44">
        <v>2000</v>
      </c>
      <c r="F90" s="44">
        <v>2000</v>
      </c>
      <c r="G90" s="44">
        <v>700</v>
      </c>
      <c r="H90" s="60">
        <v>1</v>
      </c>
      <c r="I90" s="44" t="s">
        <v>13</v>
      </c>
      <c r="J90" s="45"/>
      <c r="K90" s="46">
        <f t="shared" si="12"/>
        <v>0</v>
      </c>
      <c r="L90" s="18"/>
    </row>
    <row r="91" spans="2:186" ht="18" customHeight="1" x14ac:dyDescent="0.25">
      <c r="B91" s="194"/>
      <c r="C91" s="43"/>
      <c r="D91" s="110" t="s">
        <v>32</v>
      </c>
      <c r="E91" s="44">
        <v>2600</v>
      </c>
      <c r="F91" s="44">
        <v>2600</v>
      </c>
      <c r="G91" s="44">
        <v>700</v>
      </c>
      <c r="H91" s="60">
        <v>1</v>
      </c>
      <c r="I91" s="44" t="s">
        <v>13</v>
      </c>
      <c r="J91" s="45"/>
      <c r="K91" s="46">
        <f t="shared" si="12"/>
        <v>0</v>
      </c>
      <c r="L91" s="18"/>
    </row>
    <row r="92" spans="2:186" ht="8.25" customHeight="1" x14ac:dyDescent="0.25">
      <c r="B92" s="194"/>
      <c r="C92" s="43"/>
      <c r="D92" s="133"/>
      <c r="E92" s="120"/>
      <c r="F92" s="120"/>
      <c r="G92" s="120"/>
      <c r="H92" s="120"/>
      <c r="I92" s="120"/>
      <c r="J92" s="121"/>
      <c r="K92" s="122"/>
    </row>
    <row r="93" spans="2:186" s="2" customFormat="1" ht="18" customHeight="1" x14ac:dyDescent="0.25">
      <c r="B93" s="195"/>
      <c r="C93" s="49"/>
      <c r="D93" s="199" t="s">
        <v>126</v>
      </c>
      <c r="E93" s="200"/>
      <c r="F93" s="200"/>
      <c r="G93" s="200"/>
      <c r="H93" s="200"/>
      <c r="I93" s="200"/>
      <c r="J93" s="201"/>
      <c r="K93" s="50">
        <f>SUM(K87:K92)</f>
        <v>0</v>
      </c>
    </row>
    <row r="94" spans="2:186" ht="18.75" customHeight="1" x14ac:dyDescent="0.25">
      <c r="B94" s="69"/>
      <c r="C94" s="69"/>
      <c r="D94" s="69"/>
      <c r="E94" s="69"/>
      <c r="F94" s="69"/>
      <c r="G94" s="69"/>
      <c r="H94" s="69"/>
      <c r="I94" s="69"/>
      <c r="J94" s="69"/>
      <c r="K94" s="61"/>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row>
    <row r="95" spans="2:186" ht="66" customHeight="1" x14ac:dyDescent="0.25">
      <c r="B95" s="193" t="s">
        <v>75</v>
      </c>
      <c r="C95" s="72"/>
      <c r="D95" s="221" t="s">
        <v>161</v>
      </c>
      <c r="E95" s="222"/>
      <c r="F95" s="222"/>
      <c r="G95" s="222"/>
      <c r="H95" s="222"/>
      <c r="I95" s="222"/>
      <c r="J95" s="222"/>
      <c r="K95" s="223"/>
    </row>
    <row r="96" spans="2:186" ht="19.5" customHeight="1" x14ac:dyDescent="0.25">
      <c r="B96" s="194"/>
      <c r="C96" s="132"/>
      <c r="D96" s="117" t="s">
        <v>176</v>
      </c>
      <c r="E96" s="118"/>
      <c r="F96" s="118"/>
      <c r="G96" s="118"/>
      <c r="H96" s="118"/>
      <c r="I96" s="118"/>
      <c r="J96" s="118"/>
      <c r="K96" s="119"/>
    </row>
    <row r="97" spans="2:186" ht="19.5" customHeight="1" x14ac:dyDescent="0.25">
      <c r="B97" s="194"/>
      <c r="C97" s="43"/>
      <c r="D97" s="110" t="s">
        <v>46</v>
      </c>
      <c r="E97" s="44">
        <v>8400</v>
      </c>
      <c r="F97" s="44">
        <v>1500</v>
      </c>
      <c r="G97" s="44">
        <v>800</v>
      </c>
      <c r="H97" s="60">
        <v>1</v>
      </c>
      <c r="I97" s="44" t="s">
        <v>13</v>
      </c>
      <c r="J97" s="45"/>
      <c r="K97" s="46">
        <f t="shared" ref="K97" si="13">H97*J97</f>
        <v>0</v>
      </c>
      <c r="L97" s="18"/>
    </row>
    <row r="98" spans="2:186" ht="9.75" customHeight="1" x14ac:dyDescent="0.25">
      <c r="B98" s="194"/>
      <c r="C98" s="43"/>
      <c r="D98" s="133"/>
      <c r="E98" s="120"/>
      <c r="F98" s="120"/>
      <c r="G98" s="120"/>
      <c r="H98" s="120"/>
      <c r="I98" s="120"/>
      <c r="J98" s="121"/>
      <c r="K98" s="122"/>
    </row>
    <row r="99" spans="2:186" s="2" customFormat="1" ht="19.5" customHeight="1" x14ac:dyDescent="0.25">
      <c r="B99" s="195"/>
      <c r="C99" s="49"/>
      <c r="D99" s="199" t="s">
        <v>88</v>
      </c>
      <c r="E99" s="200"/>
      <c r="F99" s="200"/>
      <c r="G99" s="200"/>
      <c r="H99" s="200"/>
      <c r="I99" s="200"/>
      <c r="J99" s="201"/>
      <c r="K99" s="50">
        <f>SUM(K97:K97)</f>
        <v>0</v>
      </c>
    </row>
    <row r="100" spans="2:186" ht="18.75" customHeight="1" x14ac:dyDescent="0.25">
      <c r="B100" s="69"/>
      <c r="C100" s="69"/>
      <c r="D100" s="69"/>
      <c r="E100" s="69"/>
      <c r="F100" s="69"/>
      <c r="G100" s="69"/>
      <c r="H100" s="69"/>
      <c r="I100" s="69"/>
      <c r="J100" s="69"/>
      <c r="K100" s="61"/>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row>
    <row r="101" spans="2:186" ht="66" customHeight="1" x14ac:dyDescent="0.25">
      <c r="B101" s="193" t="s">
        <v>74</v>
      </c>
      <c r="C101" s="72"/>
      <c r="D101" s="221" t="s">
        <v>162</v>
      </c>
      <c r="E101" s="222"/>
      <c r="F101" s="222"/>
      <c r="G101" s="222"/>
      <c r="H101" s="222"/>
      <c r="I101" s="222"/>
      <c r="J101" s="222"/>
      <c r="K101" s="223"/>
    </row>
    <row r="102" spans="2:186" ht="21" customHeight="1" x14ac:dyDescent="0.25">
      <c r="B102" s="194"/>
      <c r="C102" s="132"/>
      <c r="D102" s="117" t="s">
        <v>176</v>
      </c>
      <c r="E102" s="118"/>
      <c r="F102" s="118"/>
      <c r="G102" s="118"/>
      <c r="H102" s="118"/>
      <c r="I102" s="118"/>
      <c r="J102" s="118"/>
      <c r="K102" s="119"/>
    </row>
    <row r="103" spans="2:186" ht="21" customHeight="1" x14ac:dyDescent="0.25">
      <c r="B103" s="194"/>
      <c r="C103" s="43"/>
      <c r="D103" s="110" t="s">
        <v>47</v>
      </c>
      <c r="E103" s="44">
        <v>11000</v>
      </c>
      <c r="F103" s="44">
        <v>1200</v>
      </c>
      <c r="G103" s="44">
        <v>1000</v>
      </c>
      <c r="H103" s="60">
        <v>1</v>
      </c>
      <c r="I103" s="44" t="s">
        <v>13</v>
      </c>
      <c r="J103" s="45"/>
      <c r="K103" s="46">
        <f>H103*J103</f>
        <v>0</v>
      </c>
      <c r="L103" s="18"/>
    </row>
    <row r="104" spans="2:186" ht="6" customHeight="1" x14ac:dyDescent="0.25">
      <c r="B104" s="194"/>
      <c r="C104" s="43"/>
      <c r="D104" s="133"/>
      <c r="E104" s="120"/>
      <c r="F104" s="120"/>
      <c r="G104" s="120"/>
      <c r="H104" s="120"/>
      <c r="I104" s="120"/>
      <c r="J104" s="121"/>
      <c r="K104" s="122"/>
    </row>
    <row r="105" spans="2:186" s="2" customFormat="1" ht="21" customHeight="1" x14ac:dyDescent="0.25">
      <c r="B105" s="195"/>
      <c r="C105" s="49"/>
      <c r="D105" s="199" t="s">
        <v>89</v>
      </c>
      <c r="E105" s="200"/>
      <c r="F105" s="200"/>
      <c r="G105" s="200"/>
      <c r="H105" s="200"/>
      <c r="I105" s="200"/>
      <c r="J105" s="201"/>
      <c r="K105" s="50">
        <f>SUM(K103:K104)</f>
        <v>0</v>
      </c>
    </row>
    <row r="106" spans="2:186" ht="18" customHeight="1" thickBot="1" x14ac:dyDescent="0.3">
      <c r="B106" s="69"/>
      <c r="C106" s="69"/>
      <c r="D106" s="69"/>
      <c r="E106" s="69"/>
      <c r="F106" s="69"/>
      <c r="G106" s="69"/>
      <c r="H106" s="69"/>
      <c r="I106" s="69"/>
      <c r="J106" s="69"/>
      <c r="K106" s="61"/>
      <c r="L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row>
    <row r="107" spans="2:186" ht="31.5" customHeight="1" thickTop="1" thickBot="1" x14ac:dyDescent="0.3">
      <c r="B107" s="202" t="s">
        <v>122</v>
      </c>
      <c r="C107" s="203"/>
      <c r="D107" s="203"/>
      <c r="E107" s="203"/>
      <c r="F107" s="203"/>
      <c r="G107" s="203"/>
      <c r="H107" s="203"/>
      <c r="I107" s="203"/>
      <c r="J107" s="203"/>
      <c r="K107" s="204"/>
      <c r="L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row>
    <row r="108" spans="2:186" ht="18" customHeight="1" thickTop="1" x14ac:dyDescent="0.25">
      <c r="B108" s="69"/>
      <c r="C108" s="69"/>
      <c r="D108" s="69"/>
      <c r="E108" s="69"/>
      <c r="F108" s="69"/>
      <c r="G108" s="69"/>
      <c r="H108" s="69"/>
      <c r="I108" s="69"/>
      <c r="J108" s="69"/>
      <c r="K108" s="61"/>
      <c r="L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row>
    <row r="109" spans="2:186" ht="24" customHeight="1" x14ac:dyDescent="0.25">
      <c r="B109" s="69"/>
      <c r="C109" s="69"/>
      <c r="D109" s="205" t="s">
        <v>130</v>
      </c>
      <c r="E109" s="206"/>
      <c r="F109" s="206"/>
      <c r="G109" s="206"/>
      <c r="H109" s="206"/>
      <c r="I109" s="206"/>
      <c r="J109" s="207"/>
      <c r="K109" s="70">
        <f>K105+K99+K93+K83+K74</f>
        <v>0</v>
      </c>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row>
    <row r="110" spans="2:186" ht="25.5" customHeight="1" x14ac:dyDescent="0.25">
      <c r="B110" s="69"/>
      <c r="C110" s="69"/>
      <c r="D110" s="69"/>
      <c r="E110" s="69"/>
      <c r="F110" s="69"/>
      <c r="G110" s="69"/>
      <c r="H110" s="69"/>
      <c r="I110" s="69"/>
      <c r="J110" s="69"/>
      <c r="K110" s="61"/>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row>
    <row r="111" spans="2:186" s="3" customFormat="1" ht="24.75" customHeight="1" x14ac:dyDescent="0.25">
      <c r="B111" s="220" t="s">
        <v>132</v>
      </c>
      <c r="C111" s="220"/>
      <c r="D111" s="220"/>
      <c r="E111" s="220"/>
      <c r="F111" s="220"/>
      <c r="G111" s="220"/>
      <c r="H111" s="220"/>
      <c r="I111" s="220"/>
      <c r="J111" s="220"/>
      <c r="K111" s="220"/>
    </row>
    <row r="112" spans="2:186" ht="84.75" customHeight="1" x14ac:dyDescent="0.25">
      <c r="B112" s="193" t="s">
        <v>59</v>
      </c>
      <c r="C112" s="152" t="s">
        <v>85</v>
      </c>
      <c r="D112" s="211" t="s">
        <v>163</v>
      </c>
      <c r="E112" s="212"/>
      <c r="F112" s="212"/>
      <c r="G112" s="212"/>
      <c r="H112" s="212"/>
      <c r="I112" s="212"/>
      <c r="J112" s="212"/>
      <c r="K112" s="213"/>
      <c r="L112" s="16"/>
    </row>
    <row r="113" spans="2:12" ht="18.75" customHeight="1" x14ac:dyDescent="0.25">
      <c r="B113" s="194"/>
      <c r="C113" s="75"/>
      <c r="D113" s="117" t="s">
        <v>176</v>
      </c>
      <c r="E113" s="107"/>
      <c r="F113" s="107"/>
      <c r="G113" s="107"/>
      <c r="H113" s="107"/>
      <c r="I113" s="107"/>
      <c r="J113" s="107"/>
      <c r="K113" s="108"/>
      <c r="L113" s="2"/>
    </row>
    <row r="114" spans="2:12" ht="18.75" customHeight="1" x14ac:dyDescent="0.25">
      <c r="B114" s="194"/>
      <c r="C114" s="43"/>
      <c r="D114" s="112" t="s">
        <v>181</v>
      </c>
      <c r="E114" s="74">
        <v>135710</v>
      </c>
      <c r="F114" s="74">
        <v>85</v>
      </c>
      <c r="G114" s="74">
        <v>2630</v>
      </c>
      <c r="H114" s="47">
        <f>E114/1000</f>
        <v>135.71</v>
      </c>
      <c r="I114" s="44" t="s">
        <v>66</v>
      </c>
      <c r="J114" s="45"/>
      <c r="K114" s="46">
        <f>(H114)*J114</f>
        <v>0</v>
      </c>
    </row>
    <row r="115" spans="2:12" ht="18.75" customHeight="1" x14ac:dyDescent="0.25">
      <c r="B115" s="194"/>
      <c r="C115" s="43"/>
      <c r="D115" s="112" t="s">
        <v>182</v>
      </c>
      <c r="E115" s="74">
        <v>870</v>
      </c>
      <c r="F115" s="74">
        <v>85</v>
      </c>
      <c r="G115" s="74">
        <v>2630</v>
      </c>
      <c r="H115" s="60">
        <v>40</v>
      </c>
      <c r="I115" s="44" t="s">
        <v>65</v>
      </c>
      <c r="J115" s="45"/>
      <c r="K115" s="46">
        <f>J115*H115</f>
        <v>0</v>
      </c>
    </row>
    <row r="116" spans="2:12" ht="10.5" customHeight="1" x14ac:dyDescent="0.25">
      <c r="B116" s="194"/>
      <c r="C116" s="43"/>
      <c r="D116" s="113"/>
      <c r="E116" s="120"/>
      <c r="F116" s="120"/>
      <c r="G116" s="120"/>
      <c r="H116" s="120"/>
      <c r="I116" s="120"/>
      <c r="J116" s="121"/>
      <c r="K116" s="122"/>
    </row>
    <row r="117" spans="2:12" ht="18.75" customHeight="1" x14ac:dyDescent="0.25">
      <c r="B117" s="195"/>
      <c r="C117" s="49"/>
      <c r="D117" s="199" t="s">
        <v>127</v>
      </c>
      <c r="E117" s="200"/>
      <c r="F117" s="200"/>
      <c r="G117" s="200"/>
      <c r="H117" s="200"/>
      <c r="I117" s="200"/>
      <c r="J117" s="201"/>
      <c r="K117" s="50">
        <f>SUM(K114:K116)</f>
        <v>0</v>
      </c>
    </row>
    <row r="118" spans="2:12" ht="13.5" customHeight="1" x14ac:dyDescent="0.25">
      <c r="B118" s="11"/>
      <c r="C118" s="11"/>
      <c r="D118" s="11"/>
      <c r="E118" s="71"/>
      <c r="F118" s="71"/>
      <c r="G118" s="71"/>
      <c r="H118" s="71"/>
      <c r="I118" s="71"/>
      <c r="J118" s="71"/>
      <c r="K118" s="71"/>
    </row>
    <row r="119" spans="2:12" ht="102.75" customHeight="1" x14ac:dyDescent="0.25">
      <c r="B119" s="193" t="s">
        <v>60</v>
      </c>
      <c r="C119" s="152" t="s">
        <v>86</v>
      </c>
      <c r="D119" s="221" t="s">
        <v>164</v>
      </c>
      <c r="E119" s="222"/>
      <c r="F119" s="222"/>
      <c r="G119" s="222"/>
      <c r="H119" s="222"/>
      <c r="I119" s="222"/>
      <c r="J119" s="222"/>
      <c r="K119" s="223"/>
      <c r="L119" s="16"/>
    </row>
    <row r="120" spans="2:12" ht="19.5" customHeight="1" x14ac:dyDescent="0.25">
      <c r="B120" s="194"/>
      <c r="C120" s="75"/>
      <c r="D120" s="117" t="s">
        <v>176</v>
      </c>
      <c r="E120" s="118"/>
      <c r="F120" s="118"/>
      <c r="G120" s="118"/>
      <c r="H120" s="118"/>
      <c r="I120" s="118"/>
      <c r="J120" s="118"/>
      <c r="K120" s="119"/>
      <c r="L120" s="2"/>
    </row>
    <row r="121" spans="2:12" ht="19.5" customHeight="1" x14ac:dyDescent="0.25">
      <c r="B121" s="194"/>
      <c r="C121" s="43"/>
      <c r="D121" s="110" t="s">
        <v>67</v>
      </c>
      <c r="E121" s="44">
        <v>3000</v>
      </c>
      <c r="F121" s="44">
        <v>640</v>
      </c>
      <c r="G121" s="74">
        <v>2630</v>
      </c>
      <c r="H121" s="60">
        <v>2</v>
      </c>
      <c r="I121" s="44" t="s">
        <v>65</v>
      </c>
      <c r="J121" s="45"/>
      <c r="K121" s="46">
        <f>J121*H121</f>
        <v>0</v>
      </c>
    </row>
    <row r="122" spans="2:12" ht="9" customHeight="1" x14ac:dyDescent="0.25">
      <c r="B122" s="194"/>
      <c r="C122" s="43"/>
      <c r="D122" s="127"/>
      <c r="E122" s="114"/>
      <c r="F122" s="114"/>
      <c r="G122" s="114"/>
      <c r="H122" s="128"/>
      <c r="I122" s="114"/>
      <c r="J122" s="115"/>
      <c r="K122" s="116"/>
    </row>
    <row r="123" spans="2:12" ht="19.5" customHeight="1" x14ac:dyDescent="0.25">
      <c r="B123" s="195"/>
      <c r="C123" s="49"/>
      <c r="D123" s="199" t="s">
        <v>128</v>
      </c>
      <c r="E123" s="200"/>
      <c r="F123" s="200"/>
      <c r="G123" s="200"/>
      <c r="H123" s="200"/>
      <c r="I123" s="200"/>
      <c r="J123" s="201"/>
      <c r="K123" s="50">
        <f>SUM(K121:K122)</f>
        <v>0</v>
      </c>
    </row>
    <row r="124" spans="2:12" ht="13.5" customHeight="1" x14ac:dyDescent="0.25">
      <c r="B124" s="11"/>
      <c r="C124" s="11"/>
      <c r="D124" s="11"/>
      <c r="E124" s="71"/>
      <c r="F124" s="71"/>
      <c r="G124" s="71"/>
      <c r="H124" s="71"/>
      <c r="I124" s="71"/>
      <c r="J124" s="71"/>
      <c r="K124" s="71"/>
    </row>
    <row r="125" spans="2:12" ht="31.5" customHeight="1" x14ac:dyDescent="0.25">
      <c r="B125" s="193" t="s">
        <v>61</v>
      </c>
      <c r="C125" s="152" t="s">
        <v>187</v>
      </c>
      <c r="D125" s="211" t="s">
        <v>165</v>
      </c>
      <c r="E125" s="212"/>
      <c r="F125" s="212"/>
      <c r="G125" s="212"/>
      <c r="H125" s="212"/>
      <c r="I125" s="212"/>
      <c r="J125" s="212"/>
      <c r="K125" s="213"/>
      <c r="L125" s="16"/>
    </row>
    <row r="126" spans="2:12" ht="52.5" customHeight="1" x14ac:dyDescent="0.25">
      <c r="B126" s="194"/>
      <c r="C126" s="75"/>
      <c r="D126" s="249"/>
      <c r="E126" s="250"/>
      <c r="F126" s="250"/>
      <c r="G126" s="250"/>
      <c r="H126" s="250"/>
      <c r="I126" s="250"/>
      <c r="J126" s="250"/>
      <c r="K126" s="251"/>
      <c r="L126" s="2"/>
    </row>
    <row r="127" spans="2:12" ht="9" customHeight="1" x14ac:dyDescent="0.25">
      <c r="B127" s="194"/>
      <c r="C127" s="75"/>
      <c r="D127" s="134"/>
      <c r="E127" s="135"/>
      <c r="F127" s="135"/>
      <c r="G127" s="135"/>
      <c r="H127" s="135"/>
      <c r="I127" s="135"/>
      <c r="J127" s="135"/>
      <c r="K127" s="136"/>
      <c r="L127" s="2"/>
    </row>
    <row r="128" spans="2:12" ht="18.75" customHeight="1" x14ac:dyDescent="0.25">
      <c r="B128" s="194"/>
      <c r="C128" s="43"/>
      <c r="D128" s="110"/>
      <c r="E128" s="44">
        <v>134030</v>
      </c>
      <c r="F128" s="44"/>
      <c r="G128" s="44">
        <v>3200</v>
      </c>
      <c r="H128" s="47">
        <f>(E128*G128)/1000000</f>
        <v>428.89600000000002</v>
      </c>
      <c r="I128" s="44" t="s">
        <v>12</v>
      </c>
      <c r="J128" s="45"/>
      <c r="K128" s="46">
        <f t="shared" ref="K128" si="14">H128*J128</f>
        <v>0</v>
      </c>
    </row>
    <row r="129" spans="2:186" ht="6.75" customHeight="1" x14ac:dyDescent="0.25">
      <c r="B129" s="194"/>
      <c r="C129" s="43"/>
      <c r="D129" s="113"/>
      <c r="E129" s="120"/>
      <c r="F129" s="120"/>
      <c r="G129" s="120"/>
      <c r="H129" s="120"/>
      <c r="I129" s="120"/>
      <c r="J129" s="121"/>
      <c r="K129" s="122"/>
    </row>
    <row r="130" spans="2:186" ht="18.75" x14ac:dyDescent="0.25">
      <c r="B130" s="195"/>
      <c r="C130" s="49"/>
      <c r="D130" s="76" t="s">
        <v>91</v>
      </c>
      <c r="E130" s="77"/>
      <c r="F130" s="77"/>
      <c r="G130" s="77"/>
      <c r="H130" s="77"/>
      <c r="I130" s="77"/>
      <c r="J130" s="78"/>
      <c r="K130" s="50">
        <f>SUM(K128)</f>
        <v>0</v>
      </c>
      <c r="P130" s="162"/>
    </row>
    <row r="131" spans="2:186" ht="13.5" customHeight="1" x14ac:dyDescent="0.25">
      <c r="B131" s="69"/>
      <c r="C131" s="51"/>
      <c r="D131" s="11"/>
      <c r="E131" s="79"/>
      <c r="F131" s="71"/>
      <c r="G131" s="71"/>
      <c r="H131" s="71"/>
      <c r="I131" s="71"/>
      <c r="J131" s="71"/>
      <c r="K131" s="71"/>
    </row>
    <row r="132" spans="2:186" ht="2.25" customHeight="1" x14ac:dyDescent="0.25">
      <c r="B132" s="11"/>
      <c r="C132" s="11"/>
      <c r="D132" s="11"/>
      <c r="E132" s="71"/>
      <c r="F132" s="71"/>
      <c r="G132" s="71"/>
      <c r="H132" s="71"/>
      <c r="I132" s="71"/>
      <c r="J132" s="71"/>
      <c r="K132" s="71"/>
    </row>
    <row r="133" spans="2:186" ht="65.25" customHeight="1" x14ac:dyDescent="0.25">
      <c r="B133" s="193" t="s">
        <v>140</v>
      </c>
      <c r="C133" s="152" t="s">
        <v>187</v>
      </c>
      <c r="D133" s="221" t="s">
        <v>166</v>
      </c>
      <c r="E133" s="222"/>
      <c r="F133" s="222"/>
      <c r="G133" s="222"/>
      <c r="H133" s="222"/>
      <c r="I133" s="222"/>
      <c r="J133" s="222"/>
      <c r="K133" s="223"/>
      <c r="L133" s="16"/>
    </row>
    <row r="134" spans="2:186" ht="6.75" customHeight="1" x14ac:dyDescent="0.25">
      <c r="B134" s="194"/>
      <c r="C134" s="75"/>
      <c r="D134" s="134"/>
      <c r="E134" s="135"/>
      <c r="F134" s="135"/>
      <c r="G134" s="135"/>
      <c r="H134" s="135"/>
      <c r="I134" s="135"/>
      <c r="J134" s="135"/>
      <c r="K134" s="136"/>
      <c r="L134" s="2"/>
    </row>
    <row r="135" spans="2:186" ht="18.75" customHeight="1" x14ac:dyDescent="0.25">
      <c r="B135" s="194"/>
      <c r="C135" s="43"/>
      <c r="D135" s="110"/>
      <c r="E135" s="44"/>
      <c r="F135" s="44"/>
      <c r="G135" s="44"/>
      <c r="H135" s="47">
        <v>91.06</v>
      </c>
      <c r="I135" s="44" t="s">
        <v>12</v>
      </c>
      <c r="J135" s="45"/>
      <c r="K135" s="46">
        <f t="shared" ref="K135" si="15">H135*J135</f>
        <v>0</v>
      </c>
    </row>
    <row r="136" spans="2:186" ht="6.75" customHeight="1" x14ac:dyDescent="0.25">
      <c r="B136" s="194"/>
      <c r="C136" s="43"/>
      <c r="D136" s="113"/>
      <c r="E136" s="120"/>
      <c r="F136" s="120"/>
      <c r="G136" s="120"/>
      <c r="H136" s="120"/>
      <c r="I136" s="120"/>
      <c r="J136" s="121"/>
      <c r="K136" s="122"/>
    </row>
    <row r="137" spans="2:186" ht="18.75" x14ac:dyDescent="0.25">
      <c r="B137" s="195"/>
      <c r="C137" s="49"/>
      <c r="D137" s="76" t="s">
        <v>149</v>
      </c>
      <c r="E137" s="77"/>
      <c r="F137" s="77"/>
      <c r="G137" s="77"/>
      <c r="H137" s="77"/>
      <c r="I137" s="77"/>
      <c r="J137" s="78"/>
      <c r="K137" s="50">
        <f>SUM(K135)</f>
        <v>0</v>
      </c>
    </row>
    <row r="138" spans="2:186" ht="13.5" customHeight="1" thickBot="1" x14ac:dyDescent="0.3">
      <c r="B138" s="69"/>
      <c r="C138" s="51"/>
      <c r="D138" s="11"/>
      <c r="E138" s="79"/>
      <c r="F138" s="71"/>
      <c r="G138" s="71"/>
      <c r="H138" s="71"/>
      <c r="I138" s="71"/>
      <c r="J138" s="71"/>
      <c r="K138" s="71"/>
    </row>
    <row r="139" spans="2:186" ht="31.5" customHeight="1" thickTop="1" thickBot="1" x14ac:dyDescent="0.3">
      <c r="B139" s="202" t="s">
        <v>121</v>
      </c>
      <c r="C139" s="203"/>
      <c r="D139" s="203"/>
      <c r="E139" s="203"/>
      <c r="F139" s="203"/>
      <c r="G139" s="203"/>
      <c r="H139" s="203"/>
      <c r="I139" s="203"/>
      <c r="J139" s="203"/>
      <c r="K139" s="204"/>
      <c r="L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row>
    <row r="140" spans="2:186" ht="12.75" customHeight="1" thickTop="1" x14ac:dyDescent="0.25">
      <c r="B140" s="68"/>
      <c r="C140" s="68"/>
      <c r="D140" s="68"/>
      <c r="E140" s="68"/>
      <c r="F140" s="68"/>
      <c r="G140" s="68"/>
      <c r="H140" s="68"/>
      <c r="I140" s="68"/>
      <c r="J140" s="68"/>
      <c r="K140" s="68"/>
      <c r="L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row>
    <row r="141" spans="2:186" ht="31.5" customHeight="1" x14ac:dyDescent="0.25">
      <c r="B141" s="193" t="s">
        <v>148</v>
      </c>
      <c r="C141" s="152" t="s">
        <v>186</v>
      </c>
      <c r="D141" s="211" t="s">
        <v>196</v>
      </c>
      <c r="E141" s="212"/>
      <c r="F141" s="212"/>
      <c r="G141" s="212"/>
      <c r="H141" s="212"/>
      <c r="I141" s="212"/>
      <c r="J141" s="212"/>
      <c r="K141" s="213"/>
      <c r="L141" s="16"/>
    </row>
    <row r="142" spans="2:186" ht="20.25" customHeight="1" x14ac:dyDescent="0.25">
      <c r="B142" s="194"/>
      <c r="C142" s="75"/>
      <c r="D142" s="249"/>
      <c r="E142" s="250"/>
      <c r="F142" s="250"/>
      <c r="G142" s="250"/>
      <c r="H142" s="250"/>
      <c r="I142" s="250"/>
      <c r="J142" s="250"/>
      <c r="K142" s="251"/>
      <c r="L142" s="2"/>
    </row>
    <row r="143" spans="2:186" ht="5.25" customHeight="1" x14ac:dyDescent="0.25">
      <c r="B143" s="194"/>
      <c r="C143" s="75"/>
      <c r="D143" s="134"/>
      <c r="E143" s="135"/>
      <c r="F143" s="135"/>
      <c r="G143" s="135"/>
      <c r="H143" s="135"/>
      <c r="I143" s="135"/>
      <c r="J143" s="135"/>
      <c r="K143" s="136"/>
      <c r="L143" s="2"/>
    </row>
    <row r="144" spans="2:186" ht="18.75" customHeight="1" x14ac:dyDescent="0.25">
      <c r="B144" s="194"/>
      <c r="C144" s="43"/>
      <c r="D144" s="110"/>
      <c r="E144" s="44">
        <v>450</v>
      </c>
      <c r="F144" s="44">
        <v>200</v>
      </c>
      <c r="G144" s="44">
        <v>150</v>
      </c>
      <c r="H144" s="60">
        <v>2</v>
      </c>
      <c r="I144" s="44" t="s">
        <v>65</v>
      </c>
      <c r="J144" s="45"/>
      <c r="K144" s="46">
        <f t="shared" ref="K144" si="16">H144*J144</f>
        <v>0</v>
      </c>
    </row>
    <row r="145" spans="2:197" ht="6.75" customHeight="1" x14ac:dyDescent="0.25">
      <c r="B145" s="194"/>
      <c r="C145" s="43"/>
      <c r="D145" s="113"/>
      <c r="E145" s="120"/>
      <c r="F145" s="120"/>
      <c r="G145" s="120"/>
      <c r="H145" s="120"/>
      <c r="I145" s="120"/>
      <c r="J145" s="121"/>
      <c r="K145" s="122"/>
    </row>
    <row r="146" spans="2:197" ht="18.75" x14ac:dyDescent="0.25">
      <c r="B146" s="195"/>
      <c r="C146" s="49"/>
      <c r="D146" s="76" t="s">
        <v>150</v>
      </c>
      <c r="E146" s="77"/>
      <c r="F146" s="77"/>
      <c r="G146" s="77"/>
      <c r="H146" s="77"/>
      <c r="I146" s="77"/>
      <c r="J146" s="78"/>
      <c r="K146" s="50">
        <f>SUM(K144)</f>
        <v>0</v>
      </c>
    </row>
    <row r="147" spans="2:197" ht="13.5" customHeight="1" x14ac:dyDescent="0.25">
      <c r="B147" s="69"/>
      <c r="C147" s="51"/>
      <c r="D147" s="11"/>
      <c r="E147" s="79"/>
      <c r="F147" s="71"/>
      <c r="G147" s="71"/>
      <c r="H147" s="71"/>
      <c r="I147" s="71"/>
      <c r="J147" s="71"/>
      <c r="K147" s="71"/>
    </row>
    <row r="148" spans="2:197" ht="24" customHeight="1" x14ac:dyDescent="0.25">
      <c r="B148" s="69"/>
      <c r="C148" s="69"/>
      <c r="D148" s="205" t="s">
        <v>129</v>
      </c>
      <c r="E148" s="206"/>
      <c r="F148" s="206"/>
      <c r="G148" s="206"/>
      <c r="H148" s="206"/>
      <c r="I148" s="206"/>
      <c r="J148" s="207"/>
      <c r="K148" s="70">
        <f>K130+K123+K117+K137+K146</f>
        <v>0</v>
      </c>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row>
    <row r="149" spans="2:197" ht="7.5" customHeight="1" x14ac:dyDescent="0.25">
      <c r="B149" s="11"/>
      <c r="C149" s="11"/>
      <c r="D149" s="11"/>
      <c r="E149" s="71"/>
      <c r="F149" s="71"/>
      <c r="G149" s="71"/>
      <c r="H149" s="71"/>
      <c r="I149" s="71"/>
      <c r="J149" s="71"/>
      <c r="K149" s="71"/>
    </row>
    <row r="150" spans="2:197" ht="15" customHeight="1" x14ac:dyDescent="0.25">
      <c r="B150" s="11"/>
      <c r="C150" s="11"/>
      <c r="D150" s="11"/>
      <c r="E150" s="71"/>
      <c r="F150" s="71"/>
      <c r="G150" s="71"/>
      <c r="H150" s="71"/>
      <c r="I150" s="71"/>
      <c r="J150" s="71"/>
      <c r="K150" s="71"/>
    </row>
    <row r="151" spans="2:197" s="3" customFormat="1" ht="24.75" customHeight="1" x14ac:dyDescent="0.25">
      <c r="B151" s="245" t="s">
        <v>131</v>
      </c>
      <c r="C151" s="246"/>
      <c r="D151" s="246"/>
      <c r="E151" s="246"/>
      <c r="F151" s="246"/>
      <c r="G151" s="246"/>
      <c r="H151" s="246"/>
      <c r="I151" s="246"/>
      <c r="J151" s="246"/>
      <c r="K151" s="247"/>
    </row>
    <row r="152" spans="2:197" ht="78" customHeight="1" x14ac:dyDescent="0.3">
      <c r="B152" s="80" t="s">
        <v>54</v>
      </c>
      <c r="C152" s="73"/>
      <c r="D152" s="208" t="s">
        <v>167</v>
      </c>
      <c r="E152" s="209"/>
      <c r="F152" s="209"/>
      <c r="G152" s="209"/>
      <c r="H152" s="209"/>
      <c r="I152" s="209"/>
      <c r="J152" s="209"/>
      <c r="K152" s="210"/>
      <c r="L152" s="16"/>
    </row>
    <row r="153" spans="2:197" ht="21.75" customHeight="1" x14ac:dyDescent="0.25">
      <c r="B153" s="81"/>
      <c r="C153" s="75"/>
      <c r="D153" s="41" t="s">
        <v>176</v>
      </c>
      <c r="E153" s="107"/>
      <c r="F153" s="107"/>
      <c r="G153" s="107"/>
      <c r="H153" s="107"/>
      <c r="I153" s="107"/>
      <c r="J153" s="107"/>
      <c r="K153" s="108"/>
      <c r="L153" s="2"/>
    </row>
    <row r="154" spans="2:197" ht="98.25" customHeight="1" x14ac:dyDescent="0.25">
      <c r="B154" s="81"/>
      <c r="C154" s="75"/>
      <c r="D154" s="110" t="s">
        <v>207</v>
      </c>
      <c r="E154" s="44">
        <v>1600</v>
      </c>
      <c r="F154" s="56"/>
      <c r="G154" s="44">
        <v>1000</v>
      </c>
      <c r="H154" s="60">
        <v>25</v>
      </c>
      <c r="I154" s="44" t="s">
        <v>13</v>
      </c>
      <c r="J154" s="45"/>
      <c r="K154" s="46">
        <f t="shared" ref="K154:K159" si="17">H154*J154</f>
        <v>0</v>
      </c>
      <c r="L154" s="18"/>
    </row>
    <row r="155" spans="2:197" ht="82.15" customHeight="1" x14ac:dyDescent="0.25">
      <c r="B155" s="81"/>
      <c r="C155" s="75"/>
      <c r="D155" s="110" t="s">
        <v>202</v>
      </c>
      <c r="E155" s="44">
        <v>1250</v>
      </c>
      <c r="F155" s="56"/>
      <c r="G155" s="44">
        <v>850</v>
      </c>
      <c r="H155" s="60">
        <v>25</v>
      </c>
      <c r="I155" s="44" t="s">
        <v>13</v>
      </c>
      <c r="J155" s="45"/>
      <c r="K155" s="46">
        <f t="shared" si="17"/>
        <v>0</v>
      </c>
      <c r="L155" s="18"/>
    </row>
    <row r="156" spans="2:197" ht="39" customHeight="1" x14ac:dyDescent="0.25">
      <c r="B156" s="81"/>
      <c r="C156" s="75"/>
      <c r="D156" s="110" t="s">
        <v>203</v>
      </c>
      <c r="E156" s="44">
        <v>700</v>
      </c>
      <c r="F156" s="44"/>
      <c r="G156" s="44">
        <v>450</v>
      </c>
      <c r="H156" s="60">
        <v>7</v>
      </c>
      <c r="I156" s="44" t="s">
        <v>13</v>
      </c>
      <c r="J156" s="45"/>
      <c r="K156" s="46">
        <f t="shared" si="17"/>
        <v>0</v>
      </c>
      <c r="L156" s="18"/>
    </row>
    <row r="157" spans="2:197" ht="31.5" customHeight="1" x14ac:dyDescent="0.25">
      <c r="B157" s="81"/>
      <c r="C157" s="75"/>
      <c r="D157" s="110" t="s">
        <v>191</v>
      </c>
      <c r="E157" s="44">
        <v>1900</v>
      </c>
      <c r="F157" s="44"/>
      <c r="G157" s="44">
        <v>1900</v>
      </c>
      <c r="H157" s="60">
        <v>6</v>
      </c>
      <c r="I157" s="44" t="s">
        <v>13</v>
      </c>
      <c r="J157" s="45"/>
      <c r="K157" s="46">
        <f t="shared" si="17"/>
        <v>0</v>
      </c>
      <c r="L157" s="18"/>
    </row>
    <row r="158" spans="2:197" ht="40.9" customHeight="1" x14ac:dyDescent="0.25">
      <c r="B158" s="81"/>
      <c r="C158" s="75"/>
      <c r="D158" s="110" t="s">
        <v>204</v>
      </c>
      <c r="E158" s="44">
        <v>1900</v>
      </c>
      <c r="F158" s="44"/>
      <c r="G158" s="44">
        <v>1200</v>
      </c>
      <c r="H158" s="60">
        <v>8</v>
      </c>
      <c r="I158" s="44" t="s">
        <v>13</v>
      </c>
      <c r="J158" s="45"/>
      <c r="K158" s="46">
        <f t="shared" si="17"/>
        <v>0</v>
      </c>
      <c r="L158" s="18"/>
    </row>
    <row r="159" spans="2:197" ht="43.15" customHeight="1" x14ac:dyDescent="0.25">
      <c r="B159" s="81"/>
      <c r="C159" s="43"/>
      <c r="D159" s="110" t="s">
        <v>205</v>
      </c>
      <c r="E159" s="44">
        <v>2200</v>
      </c>
      <c r="F159" s="44"/>
      <c r="G159" s="44">
        <v>2000</v>
      </c>
      <c r="H159" s="60">
        <v>12</v>
      </c>
      <c r="I159" s="44" t="s">
        <v>13</v>
      </c>
      <c r="J159" s="45"/>
      <c r="K159" s="46">
        <f t="shared" si="17"/>
        <v>0</v>
      </c>
      <c r="L159" s="18"/>
    </row>
    <row r="160" spans="2:197" ht="18.75" x14ac:dyDescent="0.25">
      <c r="B160" s="81"/>
      <c r="C160" s="43"/>
      <c r="D160" s="110" t="s">
        <v>192</v>
      </c>
      <c r="E160" s="44">
        <v>1200</v>
      </c>
      <c r="F160" s="44"/>
      <c r="G160" s="44">
        <v>750</v>
      </c>
      <c r="H160" s="60">
        <v>2</v>
      </c>
      <c r="I160" s="44" t="s">
        <v>13</v>
      </c>
      <c r="J160" s="45"/>
      <c r="K160" s="46">
        <f t="shared" ref="K160:K163" si="18">H160*J160</f>
        <v>0</v>
      </c>
      <c r="L160" s="18"/>
    </row>
    <row r="161" spans="1:12" ht="19.5" customHeight="1" x14ac:dyDescent="0.25">
      <c r="B161" s="81"/>
      <c r="C161" s="43"/>
      <c r="D161" s="110" t="s">
        <v>193</v>
      </c>
      <c r="E161" s="44">
        <v>1000</v>
      </c>
      <c r="F161" s="44"/>
      <c r="G161" s="44">
        <v>650</v>
      </c>
      <c r="H161" s="60">
        <v>1</v>
      </c>
      <c r="I161" s="44" t="s">
        <v>13</v>
      </c>
      <c r="J161" s="45"/>
      <c r="K161" s="46">
        <f t="shared" si="18"/>
        <v>0</v>
      </c>
      <c r="L161" s="18"/>
    </row>
    <row r="162" spans="1:12" ht="24" customHeight="1" x14ac:dyDescent="0.25">
      <c r="B162" s="81"/>
      <c r="C162" s="43"/>
      <c r="D162" s="110" t="s">
        <v>195</v>
      </c>
      <c r="E162" s="44">
        <v>1120</v>
      </c>
      <c r="F162" s="44"/>
      <c r="G162" s="44">
        <v>750</v>
      </c>
      <c r="H162" s="60">
        <v>2</v>
      </c>
      <c r="I162" s="44" t="s">
        <v>13</v>
      </c>
      <c r="J162" s="45"/>
      <c r="K162" s="46">
        <f t="shared" si="18"/>
        <v>0</v>
      </c>
      <c r="L162" s="18"/>
    </row>
    <row r="163" spans="1:12" ht="24" customHeight="1" x14ac:dyDescent="0.25">
      <c r="B163" s="81"/>
      <c r="C163" s="43"/>
      <c r="D163" s="110" t="s">
        <v>194</v>
      </c>
      <c r="E163" s="44">
        <v>1300</v>
      </c>
      <c r="F163" s="44"/>
      <c r="G163" s="44">
        <v>900</v>
      </c>
      <c r="H163" s="60">
        <v>5</v>
      </c>
      <c r="I163" s="44" t="s">
        <v>13</v>
      </c>
      <c r="J163" s="45"/>
      <c r="K163" s="46">
        <f t="shared" si="18"/>
        <v>0</v>
      </c>
      <c r="L163" s="18"/>
    </row>
    <row r="164" spans="1:12" ht="37.5" customHeight="1" x14ac:dyDescent="0.25">
      <c r="B164" s="81"/>
      <c r="C164" s="43"/>
      <c r="D164" s="110" t="s">
        <v>227</v>
      </c>
      <c r="E164" s="44">
        <v>1000</v>
      </c>
      <c r="F164" s="44"/>
      <c r="G164" s="44">
        <v>1500</v>
      </c>
      <c r="H164" s="60">
        <v>7</v>
      </c>
      <c r="I164" s="44" t="s">
        <v>13</v>
      </c>
      <c r="J164" s="45"/>
      <c r="K164" s="46">
        <f t="shared" ref="K164:K165" si="19">H164*J164</f>
        <v>0</v>
      </c>
      <c r="L164" s="18"/>
    </row>
    <row r="165" spans="1:12" ht="18.75" x14ac:dyDescent="0.25">
      <c r="B165" s="81"/>
      <c r="C165" s="43"/>
      <c r="D165" s="110" t="s">
        <v>190</v>
      </c>
      <c r="E165" s="44">
        <v>3000</v>
      </c>
      <c r="F165" s="44"/>
      <c r="G165" s="44">
        <v>2000</v>
      </c>
      <c r="H165" s="60">
        <v>1</v>
      </c>
      <c r="I165" s="44" t="s">
        <v>13</v>
      </c>
      <c r="J165" s="45"/>
      <c r="K165" s="46">
        <f t="shared" si="19"/>
        <v>0</v>
      </c>
      <c r="L165" s="18"/>
    </row>
    <row r="166" spans="1:12" ht="18.75" x14ac:dyDescent="0.25">
      <c r="A166" s="163"/>
      <c r="B166" s="81"/>
      <c r="C166" s="43"/>
      <c r="D166" s="110" t="s">
        <v>226</v>
      </c>
      <c r="E166" s="44">
        <v>1200</v>
      </c>
      <c r="F166" s="44"/>
      <c r="G166" s="44">
        <v>2540</v>
      </c>
      <c r="H166" s="60">
        <v>1</v>
      </c>
      <c r="I166" s="44" t="s">
        <v>13</v>
      </c>
      <c r="J166" s="45"/>
      <c r="K166" s="161">
        <f>J166*H166</f>
        <v>0</v>
      </c>
      <c r="L166" s="18"/>
    </row>
    <row r="167" spans="1:12" ht="18.75" x14ac:dyDescent="0.25">
      <c r="B167" s="82"/>
      <c r="C167" s="49"/>
      <c r="D167" s="158" t="s">
        <v>133</v>
      </c>
      <c r="E167" s="159"/>
      <c r="F167" s="159"/>
      <c r="G167" s="159"/>
      <c r="H167" s="159"/>
      <c r="I167" s="159"/>
      <c r="J167" s="160"/>
      <c r="K167" s="137">
        <f>SUM(K154:K166)</f>
        <v>0</v>
      </c>
    </row>
    <row r="168" spans="1:12" ht="7.5" customHeight="1" x14ac:dyDescent="0.25">
      <c r="B168" s="22"/>
      <c r="C168" s="11"/>
      <c r="D168" s="11"/>
      <c r="E168" s="71"/>
      <c r="F168" s="71"/>
      <c r="G168" s="71"/>
      <c r="H168" s="71"/>
      <c r="I168" s="71"/>
      <c r="J168" s="71"/>
      <c r="K168" s="71"/>
    </row>
    <row r="169" spans="1:12" ht="101.25" customHeight="1" x14ac:dyDescent="0.25">
      <c r="B169" s="80" t="s">
        <v>55</v>
      </c>
      <c r="C169" s="73"/>
      <c r="D169" s="211" t="s">
        <v>200</v>
      </c>
      <c r="E169" s="212"/>
      <c r="F169" s="212"/>
      <c r="G169" s="212"/>
      <c r="H169" s="212"/>
      <c r="I169" s="212"/>
      <c r="J169" s="212"/>
      <c r="K169" s="213"/>
      <c r="L169" s="16"/>
    </row>
    <row r="170" spans="1:12" ht="18.75" customHeight="1" x14ac:dyDescent="0.25">
      <c r="B170" s="81"/>
      <c r="C170" s="75"/>
      <c r="D170" s="41" t="s">
        <v>176</v>
      </c>
      <c r="E170" s="107"/>
      <c r="F170" s="107"/>
      <c r="G170" s="107"/>
      <c r="H170" s="107"/>
      <c r="I170" s="107"/>
      <c r="J170" s="107"/>
      <c r="K170" s="108"/>
      <c r="L170" s="2"/>
    </row>
    <row r="171" spans="1:12" ht="18.75" customHeight="1" x14ac:dyDescent="0.25">
      <c r="B171" s="81"/>
      <c r="C171" s="43"/>
      <c r="D171" s="110" t="s">
        <v>183</v>
      </c>
      <c r="E171" s="44">
        <v>1600</v>
      </c>
      <c r="F171" s="44"/>
      <c r="G171" s="44">
        <v>2400</v>
      </c>
      <c r="H171" s="60">
        <v>10</v>
      </c>
      <c r="I171" s="44" t="s">
        <v>13</v>
      </c>
      <c r="J171" s="45"/>
      <c r="K171" s="46">
        <f>H171*J171</f>
        <v>0</v>
      </c>
    </row>
    <row r="172" spans="1:12" ht="18.75" customHeight="1" x14ac:dyDescent="0.25">
      <c r="B172" s="81"/>
      <c r="C172" s="43"/>
      <c r="D172" s="110" t="s">
        <v>84</v>
      </c>
      <c r="E172" s="44">
        <v>12000</v>
      </c>
      <c r="F172" s="44">
        <v>30</v>
      </c>
      <c r="G172" s="44">
        <v>3500</v>
      </c>
      <c r="H172" s="60">
        <v>1</v>
      </c>
      <c r="I172" s="44" t="s">
        <v>13</v>
      </c>
      <c r="J172" s="45"/>
      <c r="K172" s="46">
        <f>J172*H172</f>
        <v>0</v>
      </c>
    </row>
    <row r="173" spans="1:12" ht="18.75" customHeight="1" x14ac:dyDescent="0.25">
      <c r="B173" s="82"/>
      <c r="C173" s="49"/>
      <c r="D173" s="76" t="s">
        <v>92</v>
      </c>
      <c r="E173" s="77"/>
      <c r="F173" s="77"/>
      <c r="G173" s="77"/>
      <c r="H173" s="77"/>
      <c r="I173" s="77"/>
      <c r="J173" s="78"/>
      <c r="K173" s="50">
        <f>SUM(K171:K172)</f>
        <v>0</v>
      </c>
    </row>
    <row r="174" spans="1:12" ht="6" customHeight="1" x14ac:dyDescent="0.25">
      <c r="B174" s="51"/>
      <c r="C174" s="51"/>
      <c r="D174" s="83"/>
      <c r="E174" s="83"/>
      <c r="F174" s="83"/>
      <c r="G174" s="83"/>
      <c r="H174" s="83"/>
      <c r="I174" s="83"/>
      <c r="J174" s="83"/>
      <c r="K174" s="53"/>
      <c r="L174" s="23"/>
    </row>
    <row r="175" spans="1:12" ht="50.25" customHeight="1" x14ac:dyDescent="0.25">
      <c r="B175" s="80" t="s">
        <v>56</v>
      </c>
      <c r="C175" s="73"/>
      <c r="D175" s="211" t="s">
        <v>168</v>
      </c>
      <c r="E175" s="212"/>
      <c r="F175" s="212"/>
      <c r="G175" s="212"/>
      <c r="H175" s="212"/>
      <c r="I175" s="212"/>
      <c r="J175" s="212"/>
      <c r="K175" s="213"/>
      <c r="L175" s="16"/>
    </row>
    <row r="176" spans="1:12" ht="20.25" customHeight="1" x14ac:dyDescent="0.25">
      <c r="B176" s="81"/>
      <c r="C176" s="75"/>
      <c r="D176" s="41" t="s">
        <v>176</v>
      </c>
      <c r="E176" s="107"/>
      <c r="F176" s="107"/>
      <c r="G176" s="107"/>
      <c r="H176" s="107"/>
      <c r="I176" s="107"/>
      <c r="J176" s="107"/>
      <c r="K176" s="108"/>
      <c r="L176" s="2"/>
    </row>
    <row r="177" spans="2:12" ht="20.25" customHeight="1" x14ac:dyDescent="0.25">
      <c r="B177" s="81"/>
      <c r="C177" s="43"/>
      <c r="D177" s="110" t="s">
        <v>14</v>
      </c>
      <c r="E177" s="44">
        <v>10200</v>
      </c>
      <c r="F177" s="44"/>
      <c r="G177" s="44">
        <v>3200</v>
      </c>
      <c r="H177" s="47">
        <f t="shared" ref="H177" si="20">(E177*G177)*0.000001</f>
        <v>32.64</v>
      </c>
      <c r="I177" s="44" t="s">
        <v>12</v>
      </c>
      <c r="J177" s="45"/>
      <c r="K177" s="46">
        <f t="shared" ref="K177" si="21">H177*J177</f>
        <v>0</v>
      </c>
    </row>
    <row r="178" spans="2:12" ht="20.25" customHeight="1" x14ac:dyDescent="0.25">
      <c r="B178" s="82"/>
      <c r="C178" s="49"/>
      <c r="D178" s="76" t="s">
        <v>134</v>
      </c>
      <c r="E178" s="77"/>
      <c r="F178" s="77"/>
      <c r="G178" s="77"/>
      <c r="H178" s="77"/>
      <c r="I178" s="77"/>
      <c r="J178" s="78"/>
      <c r="K178" s="50">
        <f>SUM(K177:K177)</f>
        <v>0</v>
      </c>
    </row>
    <row r="179" spans="2:12" ht="7.5" customHeight="1" x14ac:dyDescent="0.25">
      <c r="B179" s="22"/>
      <c r="C179" s="11"/>
      <c r="D179" s="11"/>
      <c r="E179" s="71"/>
      <c r="F179" s="71"/>
      <c r="G179" s="71"/>
      <c r="H179" s="71"/>
      <c r="I179" s="71"/>
      <c r="J179" s="71"/>
      <c r="K179" s="71"/>
    </row>
    <row r="180" spans="2:12" ht="45.75" customHeight="1" x14ac:dyDescent="0.25">
      <c r="B180" s="80" t="s">
        <v>57</v>
      </c>
      <c r="C180" s="73"/>
      <c r="D180" s="214" t="s">
        <v>188</v>
      </c>
      <c r="E180" s="215"/>
      <c r="F180" s="215"/>
      <c r="G180" s="215"/>
      <c r="H180" s="215"/>
      <c r="I180" s="215"/>
      <c r="J180" s="215"/>
      <c r="K180" s="216"/>
      <c r="L180" s="16"/>
    </row>
    <row r="181" spans="2:12" ht="22.5" customHeight="1" x14ac:dyDescent="0.25">
      <c r="B181" s="81"/>
      <c r="C181" s="75"/>
      <c r="D181" s="41" t="s">
        <v>176</v>
      </c>
      <c r="E181" s="138"/>
      <c r="F181" s="138"/>
      <c r="G181" s="138"/>
      <c r="H181" s="138"/>
      <c r="I181" s="138"/>
      <c r="J181" s="138"/>
      <c r="K181" s="139"/>
      <c r="L181" s="2"/>
    </row>
    <row r="182" spans="2:12" ht="22.5" customHeight="1" x14ac:dyDescent="0.25">
      <c r="B182" s="81"/>
      <c r="C182" s="43"/>
      <c r="D182" s="110" t="s">
        <v>189</v>
      </c>
      <c r="E182" s="44">
        <v>150</v>
      </c>
      <c r="F182" s="44"/>
      <c r="G182" s="44">
        <v>80</v>
      </c>
      <c r="H182" s="60">
        <v>275</v>
      </c>
      <c r="I182" s="44" t="s">
        <v>50</v>
      </c>
      <c r="J182" s="45"/>
      <c r="K182" s="46">
        <f t="shared" ref="K182" si="22">H182*J182</f>
        <v>0</v>
      </c>
    </row>
    <row r="183" spans="2:12" ht="22.5" customHeight="1" x14ac:dyDescent="0.25">
      <c r="B183" s="81"/>
      <c r="C183" s="43"/>
      <c r="D183" s="110" t="s">
        <v>211</v>
      </c>
      <c r="E183" s="44">
        <v>1000</v>
      </c>
      <c r="F183" s="44"/>
      <c r="G183" s="44">
        <v>700</v>
      </c>
      <c r="H183" s="60">
        <v>7</v>
      </c>
      <c r="I183" s="44" t="s">
        <v>50</v>
      </c>
      <c r="J183" s="45"/>
      <c r="K183" s="46">
        <f>J183*H183</f>
        <v>0</v>
      </c>
    </row>
    <row r="184" spans="2:12" ht="22.5" customHeight="1" x14ac:dyDescent="0.25">
      <c r="B184" s="82"/>
      <c r="C184" s="49"/>
      <c r="D184" s="76" t="s">
        <v>103</v>
      </c>
      <c r="E184" s="77"/>
      <c r="F184" s="77"/>
      <c r="G184" s="77"/>
      <c r="H184" s="77"/>
      <c r="I184" s="77"/>
      <c r="J184" s="78"/>
      <c r="K184" s="50">
        <f>SUM(K182:K183)</f>
        <v>0</v>
      </c>
    </row>
    <row r="185" spans="2:12" ht="6.75" customHeight="1" x14ac:dyDescent="0.25">
      <c r="B185" s="22"/>
      <c r="C185" s="11"/>
      <c r="D185" s="11"/>
      <c r="E185" s="71"/>
      <c r="F185" s="71"/>
      <c r="G185" s="71"/>
      <c r="H185" s="71"/>
      <c r="I185" s="71"/>
      <c r="J185" s="71"/>
      <c r="K185" s="71"/>
    </row>
    <row r="186" spans="2:12" ht="68.25" customHeight="1" x14ac:dyDescent="0.25">
      <c r="B186" s="80" t="s">
        <v>58</v>
      </c>
      <c r="C186" s="73"/>
      <c r="D186" s="214" t="s">
        <v>169</v>
      </c>
      <c r="E186" s="215"/>
      <c r="F186" s="215"/>
      <c r="G186" s="215"/>
      <c r="H186" s="215"/>
      <c r="I186" s="215"/>
      <c r="J186" s="215"/>
      <c r="K186" s="216"/>
      <c r="L186" s="16"/>
    </row>
    <row r="187" spans="2:12" ht="18.75" customHeight="1" x14ac:dyDescent="0.25">
      <c r="B187" s="81"/>
      <c r="C187" s="75"/>
      <c r="D187" s="41" t="s">
        <v>176</v>
      </c>
      <c r="E187" s="138"/>
      <c r="F187" s="138"/>
      <c r="G187" s="138"/>
      <c r="H187" s="138"/>
      <c r="I187" s="138"/>
      <c r="J187" s="138"/>
      <c r="K187" s="139"/>
      <c r="L187" s="2"/>
    </row>
    <row r="188" spans="2:12" ht="18.75" customHeight="1" x14ac:dyDescent="0.25">
      <c r="B188" s="81"/>
      <c r="C188" s="43"/>
      <c r="D188" s="110" t="s">
        <v>99</v>
      </c>
      <c r="E188" s="44">
        <v>1200</v>
      </c>
      <c r="F188" s="44">
        <v>150</v>
      </c>
      <c r="G188" s="44">
        <v>1200</v>
      </c>
      <c r="H188" s="60">
        <v>1</v>
      </c>
      <c r="I188" s="44" t="s">
        <v>50</v>
      </c>
      <c r="J188" s="45"/>
      <c r="K188" s="84">
        <f t="shared" ref="K188" si="23">H188*J188</f>
        <v>0</v>
      </c>
      <c r="L188" s="18"/>
    </row>
    <row r="189" spans="2:12" ht="18.75" customHeight="1" x14ac:dyDescent="0.25">
      <c r="B189" s="81"/>
      <c r="C189" s="43"/>
      <c r="D189" s="127" t="s">
        <v>104</v>
      </c>
      <c r="E189" s="114">
        <v>1200</v>
      </c>
      <c r="F189" s="114">
        <v>150</v>
      </c>
      <c r="G189" s="114">
        <v>1800</v>
      </c>
      <c r="H189" s="128">
        <v>1</v>
      </c>
      <c r="I189" s="114" t="s">
        <v>50</v>
      </c>
      <c r="J189" s="115"/>
      <c r="K189" s="116">
        <f t="shared" ref="K189" si="24">H189*J189</f>
        <v>0</v>
      </c>
      <c r="L189" s="18"/>
    </row>
    <row r="190" spans="2:12" ht="18.75" customHeight="1" x14ac:dyDescent="0.25">
      <c r="B190" s="82"/>
      <c r="C190" s="49"/>
      <c r="D190" s="76" t="s">
        <v>135</v>
      </c>
      <c r="E190" s="77"/>
      <c r="F190" s="77"/>
      <c r="G190" s="77"/>
      <c r="H190" s="77"/>
      <c r="I190" s="77"/>
      <c r="J190" s="78"/>
      <c r="K190" s="50">
        <f>SUM(K188:K189)</f>
        <v>0</v>
      </c>
    </row>
    <row r="191" spans="2:12" ht="6.75" customHeight="1" x14ac:dyDescent="0.25">
      <c r="B191" s="11"/>
      <c r="C191" s="11"/>
      <c r="D191" s="11"/>
      <c r="E191" s="71"/>
      <c r="F191" s="71"/>
      <c r="G191" s="71"/>
      <c r="H191" s="71"/>
      <c r="I191" s="71"/>
      <c r="J191" s="71"/>
      <c r="K191" s="71"/>
      <c r="L191" s="2"/>
    </row>
    <row r="192" spans="2:12" ht="51" customHeight="1" x14ac:dyDescent="0.25">
      <c r="B192" s="80" t="s">
        <v>136</v>
      </c>
      <c r="C192" s="73"/>
      <c r="D192" s="214" t="s">
        <v>170</v>
      </c>
      <c r="E192" s="215"/>
      <c r="F192" s="215"/>
      <c r="G192" s="215"/>
      <c r="H192" s="215"/>
      <c r="I192" s="215"/>
      <c r="J192" s="215"/>
      <c r="K192" s="216"/>
      <c r="L192" s="16"/>
    </row>
    <row r="193" spans="2:197" ht="24.75" customHeight="1" x14ac:dyDescent="0.25">
      <c r="B193" s="81"/>
      <c r="C193" s="75"/>
      <c r="D193" s="41" t="s">
        <v>176</v>
      </c>
      <c r="E193" s="138"/>
      <c r="F193" s="138"/>
      <c r="G193" s="138"/>
      <c r="H193" s="138"/>
      <c r="I193" s="138"/>
      <c r="J193" s="138"/>
      <c r="K193" s="139"/>
      <c r="L193" s="2"/>
    </row>
    <row r="194" spans="2:197" ht="24.75" customHeight="1" x14ac:dyDescent="0.25">
      <c r="B194" s="81"/>
      <c r="C194" s="43"/>
      <c r="D194" s="110" t="s">
        <v>210</v>
      </c>
      <c r="E194" s="44">
        <v>3950</v>
      </c>
      <c r="F194" s="44"/>
      <c r="G194" s="44">
        <v>400</v>
      </c>
      <c r="H194" s="47">
        <f>E194*G194*0.000001</f>
        <v>1.5799999999999998</v>
      </c>
      <c r="I194" s="44" t="s">
        <v>106</v>
      </c>
      <c r="J194" s="45"/>
      <c r="K194" s="84">
        <f>(G194*E194/1000000)*J194</f>
        <v>0</v>
      </c>
      <c r="L194" s="18"/>
    </row>
    <row r="195" spans="2:197" ht="24.75" customHeight="1" x14ac:dyDescent="0.25">
      <c r="B195" s="82"/>
      <c r="C195" s="49"/>
      <c r="D195" s="76" t="s">
        <v>153</v>
      </c>
      <c r="E195" s="77"/>
      <c r="F195" s="77"/>
      <c r="G195" s="77"/>
      <c r="H195" s="77"/>
      <c r="I195" s="77"/>
      <c r="J195" s="78"/>
      <c r="K195" s="50">
        <f>SUM(K194:K194)</f>
        <v>0</v>
      </c>
    </row>
    <row r="196" spans="2:197" ht="12.75" customHeight="1" x14ac:dyDescent="0.25">
      <c r="B196" s="11"/>
      <c r="C196" s="11"/>
      <c r="D196" s="11"/>
      <c r="E196" s="71"/>
      <c r="F196" s="71"/>
      <c r="G196" s="71"/>
      <c r="H196" s="71"/>
      <c r="I196" s="71"/>
      <c r="J196" s="71"/>
      <c r="K196" s="71"/>
      <c r="L196" s="2"/>
    </row>
    <row r="197" spans="2:197" ht="12.75" customHeight="1" x14ac:dyDescent="0.25">
      <c r="B197" s="11"/>
      <c r="C197" s="11"/>
      <c r="D197" s="11"/>
      <c r="E197" s="71"/>
      <c r="F197" s="71"/>
      <c r="G197" s="71"/>
      <c r="H197" s="71"/>
      <c r="I197" s="71"/>
      <c r="J197" s="71"/>
      <c r="K197" s="71"/>
      <c r="L197" s="2"/>
    </row>
    <row r="198" spans="2:197" ht="51" customHeight="1" x14ac:dyDescent="0.25">
      <c r="B198" s="80" t="s">
        <v>208</v>
      </c>
      <c r="C198" s="73"/>
      <c r="D198" s="214" t="s">
        <v>209</v>
      </c>
      <c r="E198" s="215"/>
      <c r="F198" s="215"/>
      <c r="G198" s="215"/>
      <c r="H198" s="215"/>
      <c r="I198" s="215"/>
      <c r="J198" s="215"/>
      <c r="K198" s="216"/>
      <c r="L198" s="16"/>
    </row>
    <row r="199" spans="2:197" ht="24.75" customHeight="1" x14ac:dyDescent="0.25">
      <c r="B199" s="81"/>
      <c r="C199" s="75"/>
      <c r="D199" s="41" t="s">
        <v>176</v>
      </c>
      <c r="E199" s="168"/>
      <c r="F199" s="168"/>
      <c r="G199" s="168"/>
      <c r="H199" s="168"/>
      <c r="I199" s="168"/>
      <c r="J199" s="168"/>
      <c r="K199" s="169"/>
      <c r="L199" s="2"/>
    </row>
    <row r="200" spans="2:197" ht="24.75" customHeight="1" x14ac:dyDescent="0.25">
      <c r="B200" s="81"/>
      <c r="C200" s="43"/>
      <c r="D200" s="110" t="s">
        <v>213</v>
      </c>
      <c r="E200" s="44">
        <v>2000</v>
      </c>
      <c r="F200" s="44"/>
      <c r="G200" s="44">
        <v>500</v>
      </c>
      <c r="H200" s="47">
        <f>E200*G200*0.000001</f>
        <v>1</v>
      </c>
      <c r="I200" s="44" t="s">
        <v>106</v>
      </c>
      <c r="J200" s="45"/>
      <c r="K200" s="84">
        <f>(G200*E200/1000000)*J200</f>
        <v>0</v>
      </c>
      <c r="L200" s="18"/>
    </row>
    <row r="201" spans="2:197" ht="24.75" customHeight="1" x14ac:dyDescent="0.25">
      <c r="B201" s="81"/>
      <c r="C201" s="43"/>
      <c r="D201" s="110" t="s">
        <v>214</v>
      </c>
      <c r="E201" s="44">
        <v>2000</v>
      </c>
      <c r="F201" s="44"/>
      <c r="G201" s="44">
        <v>500</v>
      </c>
      <c r="H201" s="47">
        <f>E201*G201*0.000001</f>
        <v>1</v>
      </c>
      <c r="I201" s="44" t="s">
        <v>106</v>
      </c>
      <c r="J201" s="45"/>
      <c r="K201" s="84">
        <f>(G201*E201/1000000)*J201</f>
        <v>0</v>
      </c>
      <c r="L201" s="18"/>
    </row>
    <row r="202" spans="2:197" ht="38.25" customHeight="1" x14ac:dyDescent="0.25">
      <c r="B202" s="81"/>
      <c r="C202" s="43"/>
      <c r="D202" s="110" t="s">
        <v>215</v>
      </c>
      <c r="E202" s="44">
        <v>600</v>
      </c>
      <c r="F202" s="44"/>
      <c r="G202" s="44">
        <v>600</v>
      </c>
      <c r="H202" s="47">
        <f>E202*G202*0.000001</f>
        <v>0.36</v>
      </c>
      <c r="I202" s="44" t="s">
        <v>106</v>
      </c>
      <c r="J202" s="45"/>
      <c r="K202" s="84">
        <v>0</v>
      </c>
      <c r="L202" s="18"/>
    </row>
    <row r="203" spans="2:197" ht="24.75" customHeight="1" x14ac:dyDescent="0.25">
      <c r="B203" s="82"/>
      <c r="C203" s="49"/>
      <c r="D203" s="165" t="s">
        <v>153</v>
      </c>
      <c r="E203" s="166"/>
      <c r="F203" s="166"/>
      <c r="G203" s="166"/>
      <c r="H203" s="166"/>
      <c r="I203" s="166"/>
      <c r="J203" s="167"/>
      <c r="K203" s="50">
        <f>SUM(K200:K202)</f>
        <v>0</v>
      </c>
    </row>
    <row r="204" spans="2:197" ht="12.75" customHeight="1" x14ac:dyDescent="0.25">
      <c r="B204" s="11"/>
      <c r="C204" s="11"/>
      <c r="D204" s="11"/>
      <c r="E204" s="71"/>
      <c r="F204" s="71"/>
      <c r="G204" s="71"/>
      <c r="H204" s="71"/>
      <c r="I204" s="71"/>
      <c r="J204" s="71"/>
      <c r="K204" s="71"/>
      <c r="L204" s="2"/>
    </row>
    <row r="205" spans="2:197" ht="24" customHeight="1" x14ac:dyDescent="0.25">
      <c r="B205" s="69"/>
      <c r="C205" s="69"/>
      <c r="D205" s="205" t="s">
        <v>137</v>
      </c>
      <c r="E205" s="206"/>
      <c r="F205" s="206"/>
      <c r="G205" s="206"/>
      <c r="H205" s="206"/>
      <c r="I205" s="206"/>
      <c r="J205" s="207"/>
      <c r="K205" s="70">
        <f>K184+K178+K167+K190+K173+K195+K203</f>
        <v>0</v>
      </c>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row>
    <row r="206" spans="2:197" ht="15" customHeight="1" x14ac:dyDescent="0.25">
      <c r="B206" s="69"/>
      <c r="C206" s="69"/>
      <c r="D206" s="85"/>
      <c r="E206" s="85"/>
      <c r="F206" s="85"/>
      <c r="G206" s="85"/>
      <c r="H206" s="85"/>
      <c r="I206" s="85"/>
      <c r="J206" s="85"/>
      <c r="K206" s="86"/>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row>
    <row r="207" spans="2:197" s="3" customFormat="1" ht="24.75" customHeight="1" x14ac:dyDescent="0.25">
      <c r="B207" s="255" t="s">
        <v>108</v>
      </c>
      <c r="C207" s="256"/>
      <c r="D207" s="256"/>
      <c r="E207" s="256"/>
      <c r="F207" s="256"/>
      <c r="G207" s="256"/>
      <c r="H207" s="256"/>
      <c r="I207" s="256"/>
      <c r="J207" s="256"/>
      <c r="K207" s="257"/>
    </row>
    <row r="208" spans="2:197" ht="60.75" customHeight="1" x14ac:dyDescent="0.25">
      <c r="B208" s="87" t="s">
        <v>53</v>
      </c>
      <c r="C208" s="54"/>
      <c r="D208" s="221" t="s">
        <v>212</v>
      </c>
      <c r="E208" s="222"/>
      <c r="F208" s="222"/>
      <c r="G208" s="222"/>
      <c r="H208" s="222"/>
      <c r="I208" s="222"/>
      <c r="J208" s="222"/>
      <c r="K208" s="223"/>
    </row>
    <row r="209" spans="2:197" ht="18.75" x14ac:dyDescent="0.25">
      <c r="B209" s="88"/>
      <c r="C209" s="43"/>
      <c r="D209" s="134" t="s">
        <v>93</v>
      </c>
      <c r="E209" s="129"/>
      <c r="F209" s="129"/>
      <c r="G209" s="129"/>
      <c r="H209" s="142">
        <v>120</v>
      </c>
      <c r="I209" s="129" t="s">
        <v>13</v>
      </c>
      <c r="J209" s="130"/>
      <c r="K209" s="143">
        <f>J209*H209</f>
        <v>0</v>
      </c>
      <c r="L209" s="18"/>
    </row>
    <row r="210" spans="2:197" ht="18.75" x14ac:dyDescent="0.25">
      <c r="B210" s="88"/>
      <c r="C210" s="43"/>
      <c r="D210" s="144" t="s">
        <v>145</v>
      </c>
      <c r="E210" s="44">
        <v>590</v>
      </c>
      <c r="F210" s="44"/>
      <c r="G210" s="44">
        <v>730</v>
      </c>
      <c r="H210" s="44">
        <v>4</v>
      </c>
      <c r="I210" s="44" t="s">
        <v>13</v>
      </c>
      <c r="J210" s="45"/>
      <c r="K210" s="84">
        <f>J210*H210</f>
        <v>0</v>
      </c>
    </row>
    <row r="211" spans="2:197" s="2" customFormat="1" ht="20.25" customHeight="1" x14ac:dyDescent="0.25">
      <c r="B211" s="89"/>
      <c r="C211" s="49"/>
      <c r="D211" s="199" t="s">
        <v>109</v>
      </c>
      <c r="E211" s="200"/>
      <c r="F211" s="200"/>
      <c r="G211" s="200"/>
      <c r="H211" s="200"/>
      <c r="I211" s="200"/>
      <c r="J211" s="201"/>
      <c r="K211" s="50">
        <f>SUM(K209:K210)</f>
        <v>0</v>
      </c>
    </row>
    <row r="212" spans="2:197" ht="15" customHeight="1" x14ac:dyDescent="0.25">
      <c r="B212" s="69"/>
      <c r="C212" s="69"/>
      <c r="D212" s="69"/>
      <c r="E212" s="69"/>
      <c r="F212" s="69"/>
      <c r="G212" s="69"/>
      <c r="H212" s="69"/>
      <c r="I212" s="69"/>
      <c r="J212" s="69"/>
      <c r="K212" s="69"/>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row>
    <row r="213" spans="2:197" ht="21" customHeight="1" x14ac:dyDescent="0.25">
      <c r="B213" s="69"/>
      <c r="C213" s="69"/>
      <c r="D213" s="205" t="s">
        <v>138</v>
      </c>
      <c r="E213" s="206"/>
      <c r="F213" s="206"/>
      <c r="G213" s="206"/>
      <c r="H213" s="206"/>
      <c r="I213" s="206"/>
      <c r="J213" s="207"/>
      <c r="K213" s="70">
        <f>K211</f>
        <v>0</v>
      </c>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row>
    <row r="214" spans="2:197" ht="18.75" x14ac:dyDescent="0.25">
      <c r="B214" s="69"/>
      <c r="C214" s="69"/>
      <c r="D214" s="69"/>
      <c r="E214" s="69"/>
      <c r="F214" s="69"/>
      <c r="G214" s="69"/>
      <c r="H214" s="69"/>
      <c r="I214" s="69"/>
      <c r="J214" s="69"/>
      <c r="K214" s="69"/>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row>
    <row r="215" spans="2:197" s="3" customFormat="1" ht="23.25" customHeight="1" x14ac:dyDescent="0.25">
      <c r="B215" s="252" t="s">
        <v>171</v>
      </c>
      <c r="C215" s="253"/>
      <c r="D215" s="253"/>
      <c r="E215" s="253"/>
      <c r="F215" s="253"/>
      <c r="G215" s="253"/>
      <c r="H215" s="253"/>
      <c r="I215" s="253"/>
      <c r="J215" s="253"/>
      <c r="K215" s="254"/>
    </row>
    <row r="216" spans="2:197" ht="75.75" customHeight="1" x14ac:dyDescent="0.25">
      <c r="B216" s="90" t="s">
        <v>52</v>
      </c>
      <c r="C216" s="64"/>
      <c r="D216" s="217" t="s">
        <v>242</v>
      </c>
      <c r="E216" s="218"/>
      <c r="F216" s="218"/>
      <c r="G216" s="218"/>
      <c r="H216" s="218"/>
      <c r="I216" s="218"/>
      <c r="J216" s="218"/>
      <c r="K216" s="219"/>
    </row>
    <row r="217" spans="2:197" ht="17.25" customHeight="1" x14ac:dyDescent="0.25">
      <c r="B217" s="91"/>
      <c r="C217" s="43"/>
      <c r="D217" s="145" t="s">
        <v>63</v>
      </c>
      <c r="E217" s="146"/>
      <c r="F217" s="146"/>
      <c r="G217" s="146"/>
      <c r="H217" s="147">
        <v>5</v>
      </c>
      <c r="I217" s="147" t="s">
        <v>13</v>
      </c>
      <c r="J217" s="148"/>
      <c r="K217" s="143">
        <f>J217*H217</f>
        <v>0</v>
      </c>
    </row>
    <row r="218" spans="2:197" ht="18.75" x14ac:dyDescent="0.25">
      <c r="B218" s="91"/>
      <c r="C218" s="43"/>
      <c r="D218" s="112" t="s">
        <v>216</v>
      </c>
      <c r="E218" s="65"/>
      <c r="F218" s="65"/>
      <c r="G218" s="65"/>
      <c r="H218" s="92">
        <v>35</v>
      </c>
      <c r="I218" s="92" t="s">
        <v>220</v>
      </c>
      <c r="J218" s="93"/>
      <c r="K218" s="84">
        <f>J218*H218</f>
        <v>0</v>
      </c>
    </row>
    <row r="219" spans="2:197" ht="18.75" x14ac:dyDescent="0.25">
      <c r="B219" s="91"/>
      <c r="C219" s="43"/>
      <c r="D219" s="112" t="s">
        <v>217</v>
      </c>
      <c r="E219" s="65"/>
      <c r="F219" s="65"/>
      <c r="G219" s="65"/>
      <c r="H219" s="92">
        <v>2</v>
      </c>
      <c r="I219" s="92" t="s">
        <v>220</v>
      </c>
      <c r="J219" s="93"/>
      <c r="K219" s="84">
        <f>J219*H219</f>
        <v>0</v>
      </c>
    </row>
    <row r="220" spans="2:197" ht="18.75" x14ac:dyDescent="0.25">
      <c r="B220" s="91"/>
      <c r="C220" s="43"/>
      <c r="D220" s="112" t="s">
        <v>218</v>
      </c>
      <c r="E220" s="65"/>
      <c r="F220" s="65"/>
      <c r="G220" s="65"/>
      <c r="H220" s="92">
        <v>2</v>
      </c>
      <c r="I220" s="92" t="s">
        <v>220</v>
      </c>
      <c r="J220" s="93"/>
      <c r="K220" s="84">
        <f>J220*H220</f>
        <v>0</v>
      </c>
    </row>
    <row r="221" spans="2:197" ht="18.75" x14ac:dyDescent="0.25">
      <c r="B221" s="91"/>
      <c r="C221" s="43"/>
      <c r="D221" s="112" t="s">
        <v>141</v>
      </c>
      <c r="E221" s="65"/>
      <c r="F221" s="65"/>
      <c r="G221" s="65"/>
      <c r="H221" s="92">
        <v>1</v>
      </c>
      <c r="I221" s="92" t="s">
        <v>13</v>
      </c>
      <c r="J221" s="93"/>
      <c r="K221" s="84">
        <f>J221*H221</f>
        <v>0</v>
      </c>
    </row>
    <row r="222" spans="2:197" s="2" customFormat="1" ht="22.5" customHeight="1" x14ac:dyDescent="0.25">
      <c r="B222" s="94"/>
      <c r="C222" s="49"/>
      <c r="D222" s="199" t="s">
        <v>98</v>
      </c>
      <c r="E222" s="200"/>
      <c r="F222" s="200"/>
      <c r="G222" s="200"/>
      <c r="H222" s="200"/>
      <c r="I222" s="200"/>
      <c r="J222" s="201"/>
      <c r="K222" s="50">
        <f>SUM(K217:K221)</f>
        <v>0</v>
      </c>
    </row>
    <row r="223" spans="2:197" ht="13.5" customHeight="1" x14ac:dyDescent="0.25">
      <c r="B223" s="11"/>
      <c r="C223" s="11"/>
      <c r="D223" s="11"/>
      <c r="E223" s="71"/>
      <c r="F223" s="71"/>
      <c r="G223" s="71"/>
      <c r="H223" s="71"/>
      <c r="I223" s="71"/>
      <c r="J223" s="71"/>
      <c r="K223" s="71"/>
    </row>
    <row r="224" spans="2:197" ht="59.25" customHeight="1" x14ac:dyDescent="0.25">
      <c r="B224" s="90" t="s">
        <v>62</v>
      </c>
      <c r="C224" s="64"/>
      <c r="D224" s="214" t="s">
        <v>201</v>
      </c>
      <c r="E224" s="215"/>
      <c r="F224" s="215"/>
      <c r="G224" s="215"/>
      <c r="H224" s="215"/>
      <c r="I224" s="215"/>
      <c r="J224" s="215"/>
      <c r="K224" s="216"/>
    </row>
    <row r="225" spans="2:186" ht="11.25" customHeight="1" x14ac:dyDescent="0.25">
      <c r="B225" s="91"/>
      <c r="C225" s="43"/>
      <c r="D225" s="140"/>
      <c r="E225" s="85"/>
      <c r="F225" s="85"/>
      <c r="G225" s="85"/>
      <c r="H225" s="85"/>
      <c r="I225" s="85"/>
      <c r="J225" s="85"/>
      <c r="K225" s="141"/>
    </row>
    <row r="226" spans="2:186" ht="18.75" x14ac:dyDescent="0.25">
      <c r="B226" s="91"/>
      <c r="C226" s="43"/>
      <c r="D226" s="145" t="s">
        <v>224</v>
      </c>
      <c r="E226" s="146"/>
      <c r="F226" s="146"/>
      <c r="G226" s="146"/>
      <c r="H226" s="147">
        <f>5*5</f>
        <v>25</v>
      </c>
      <c r="I226" s="147" t="s">
        <v>220</v>
      </c>
      <c r="J226" s="149"/>
      <c r="K226" s="143">
        <f>J226*H226</f>
        <v>0</v>
      </c>
    </row>
    <row r="227" spans="2:186" ht="18.75" x14ac:dyDescent="0.25">
      <c r="B227" s="91"/>
      <c r="C227" s="43"/>
      <c r="D227" s="112" t="s">
        <v>225</v>
      </c>
      <c r="E227" s="65"/>
      <c r="F227" s="65"/>
      <c r="G227" s="65"/>
      <c r="H227" s="92">
        <v>15</v>
      </c>
      <c r="I227" s="92" t="s">
        <v>220</v>
      </c>
      <c r="J227" s="93"/>
      <c r="K227" s="84">
        <f>J227*H227</f>
        <v>0</v>
      </c>
    </row>
    <row r="228" spans="2:186" s="2" customFormat="1" ht="21.75" customHeight="1" x14ac:dyDescent="0.25">
      <c r="B228" s="94"/>
      <c r="C228" s="49"/>
      <c r="D228" s="199" t="s">
        <v>97</v>
      </c>
      <c r="E228" s="200"/>
      <c r="F228" s="200"/>
      <c r="G228" s="200"/>
      <c r="H228" s="200"/>
      <c r="I228" s="200"/>
      <c r="J228" s="201"/>
      <c r="K228" s="50">
        <f>SUM(K226:K227)</f>
        <v>0</v>
      </c>
    </row>
    <row r="229" spans="2:186" ht="13.5" customHeight="1" x14ac:dyDescent="0.25">
      <c r="B229" s="11"/>
      <c r="C229" s="11"/>
      <c r="D229" s="11"/>
      <c r="E229" s="71"/>
      <c r="F229" s="71"/>
      <c r="G229" s="71"/>
      <c r="H229" s="71"/>
      <c r="I229" s="71"/>
      <c r="J229" s="71"/>
      <c r="K229" s="71"/>
    </row>
    <row r="230" spans="2:186" ht="84.75" customHeight="1" x14ac:dyDescent="0.25">
      <c r="B230" s="90" t="s">
        <v>81</v>
      </c>
      <c r="C230" s="64" t="s">
        <v>184</v>
      </c>
      <c r="D230" s="217" t="s">
        <v>172</v>
      </c>
      <c r="E230" s="218"/>
      <c r="F230" s="218"/>
      <c r="G230" s="218"/>
      <c r="H230" s="218"/>
      <c r="I230" s="218"/>
      <c r="J230" s="218"/>
      <c r="K230" s="219"/>
    </row>
    <row r="231" spans="2:186" ht="6" customHeight="1" x14ac:dyDescent="0.25">
      <c r="B231" s="91"/>
      <c r="C231" s="43"/>
      <c r="D231" s="150"/>
      <c r="E231" s="138"/>
      <c r="F231" s="138"/>
      <c r="G231" s="138"/>
      <c r="H231" s="138"/>
      <c r="I231" s="138"/>
      <c r="J231" s="138"/>
      <c r="K231" s="139"/>
    </row>
    <row r="232" spans="2:186" ht="18.75" x14ac:dyDescent="0.25">
      <c r="B232" s="91"/>
      <c r="C232" s="43"/>
      <c r="D232" s="112" t="s">
        <v>219</v>
      </c>
      <c r="E232" s="65"/>
      <c r="F232" s="65"/>
      <c r="G232" s="65"/>
      <c r="H232" s="92">
        <f>2*1</f>
        <v>2</v>
      </c>
      <c r="I232" s="92" t="s">
        <v>220</v>
      </c>
      <c r="J232" s="93"/>
      <c r="K232" s="84">
        <f>J232*H232</f>
        <v>0</v>
      </c>
    </row>
    <row r="233" spans="2:186" ht="18.75" x14ac:dyDescent="0.25">
      <c r="B233" s="91"/>
      <c r="C233" s="43"/>
      <c r="D233" s="112" t="s">
        <v>64</v>
      </c>
      <c r="E233" s="65"/>
      <c r="F233" s="65"/>
      <c r="G233" s="65"/>
      <c r="H233" s="92">
        <v>1</v>
      </c>
      <c r="I233" s="92" t="s">
        <v>13</v>
      </c>
      <c r="J233" s="93"/>
      <c r="K233" s="84">
        <f>J233*H233</f>
        <v>0</v>
      </c>
    </row>
    <row r="234" spans="2:186" ht="18.75" x14ac:dyDescent="0.25">
      <c r="B234" s="91"/>
      <c r="C234" s="43"/>
      <c r="D234" s="112" t="s">
        <v>142</v>
      </c>
      <c r="E234" s="65"/>
      <c r="F234" s="65"/>
      <c r="G234" s="65"/>
      <c r="H234" s="92">
        <v>1</v>
      </c>
      <c r="I234" s="92" t="s">
        <v>13</v>
      </c>
      <c r="J234" s="93"/>
      <c r="K234" s="84">
        <f>J234*H234</f>
        <v>0</v>
      </c>
    </row>
    <row r="235" spans="2:186" s="2" customFormat="1" ht="20.25" customHeight="1" x14ac:dyDescent="0.25">
      <c r="B235" s="94"/>
      <c r="C235" s="49"/>
      <c r="D235" s="199" t="s">
        <v>96</v>
      </c>
      <c r="E235" s="200"/>
      <c r="F235" s="200"/>
      <c r="G235" s="200"/>
      <c r="H235" s="200"/>
      <c r="I235" s="200"/>
      <c r="J235" s="201"/>
      <c r="K235" s="50">
        <f>SUM(K232:K234)</f>
        <v>0</v>
      </c>
    </row>
    <row r="236" spans="2:186" ht="13.5" customHeight="1" thickBot="1" x14ac:dyDescent="0.3">
      <c r="B236" s="11"/>
      <c r="C236" s="11"/>
      <c r="D236" s="11"/>
      <c r="E236" s="71"/>
      <c r="F236" s="71"/>
      <c r="G236" s="71"/>
      <c r="H236" s="71"/>
      <c r="I236" s="71"/>
      <c r="J236" s="71"/>
      <c r="K236" s="71"/>
    </row>
    <row r="237" spans="2:186" ht="45" customHeight="1" thickTop="1" thickBot="1" x14ac:dyDescent="0.3">
      <c r="B237" s="258" t="s">
        <v>223</v>
      </c>
      <c r="C237" s="203"/>
      <c r="D237" s="203"/>
      <c r="E237" s="203"/>
      <c r="F237" s="203"/>
      <c r="G237" s="203"/>
      <c r="H237" s="203"/>
      <c r="I237" s="203"/>
      <c r="J237" s="203"/>
      <c r="K237" s="204"/>
      <c r="L237" s="2"/>
      <c r="N237" s="237"/>
      <c r="O237" s="237"/>
      <c r="P237" s="237"/>
      <c r="Q237" s="237"/>
      <c r="R237" s="237"/>
      <c r="S237" s="237"/>
      <c r="T237" s="237"/>
      <c r="U237" s="237"/>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row>
    <row r="238" spans="2:186" ht="20.25" customHeight="1" thickTop="1" x14ac:dyDescent="0.25">
      <c r="B238" s="68"/>
      <c r="C238" s="68"/>
      <c r="D238" s="68"/>
      <c r="E238" s="68"/>
      <c r="F238" s="68"/>
      <c r="G238" s="68"/>
      <c r="H238" s="68"/>
      <c r="I238" s="68"/>
      <c r="J238" s="68"/>
      <c r="K238" s="68"/>
      <c r="L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row>
    <row r="239" spans="2:186" ht="93" customHeight="1" x14ac:dyDescent="0.25">
      <c r="B239" s="90" t="s">
        <v>82</v>
      </c>
      <c r="C239" s="64" t="s">
        <v>9</v>
      </c>
      <c r="D239" s="214" t="s">
        <v>173</v>
      </c>
      <c r="E239" s="215"/>
      <c r="F239" s="215"/>
      <c r="G239" s="215"/>
      <c r="H239" s="215"/>
      <c r="I239" s="215"/>
      <c r="J239" s="215"/>
      <c r="K239" s="216"/>
    </row>
    <row r="240" spans="2:186" ht="22.5" customHeight="1" x14ac:dyDescent="0.25">
      <c r="B240" s="91"/>
      <c r="C240" s="43"/>
      <c r="D240" s="145" t="s">
        <v>219</v>
      </c>
      <c r="E240" s="146"/>
      <c r="F240" s="146"/>
      <c r="G240" s="146"/>
      <c r="H240" s="147">
        <f>2*2</f>
        <v>4</v>
      </c>
      <c r="I240" s="147" t="s">
        <v>220</v>
      </c>
      <c r="J240" s="149"/>
      <c r="K240" s="143">
        <f>J240*H240</f>
        <v>0</v>
      </c>
    </row>
    <row r="241" spans="2:197" s="2" customFormat="1" ht="22.5" customHeight="1" x14ac:dyDescent="0.25">
      <c r="B241" s="94"/>
      <c r="C241" s="49"/>
      <c r="D241" s="199" t="s">
        <v>95</v>
      </c>
      <c r="E241" s="200"/>
      <c r="F241" s="200"/>
      <c r="G241" s="200"/>
      <c r="H241" s="200"/>
      <c r="I241" s="200"/>
      <c r="J241" s="201"/>
      <c r="K241" s="50">
        <f>SUM(K240:K240)</f>
        <v>0</v>
      </c>
    </row>
    <row r="242" spans="2:197" ht="13.5" customHeight="1" x14ac:dyDescent="0.25">
      <c r="B242" s="11"/>
      <c r="C242" s="11"/>
      <c r="D242" s="11"/>
      <c r="E242" s="71"/>
      <c r="F242" s="71"/>
      <c r="G242" s="71"/>
      <c r="H242" s="71"/>
      <c r="I242" s="71"/>
      <c r="J242" s="71"/>
      <c r="K242" s="71"/>
    </row>
    <row r="243" spans="2:197" ht="75.75" customHeight="1" x14ac:dyDescent="0.25">
      <c r="B243" s="90" t="s">
        <v>83</v>
      </c>
      <c r="C243" s="64" t="s">
        <v>9</v>
      </c>
      <c r="D243" s="211" t="s">
        <v>174</v>
      </c>
      <c r="E243" s="212"/>
      <c r="F243" s="212"/>
      <c r="G243" s="212"/>
      <c r="H243" s="212"/>
      <c r="I243" s="212"/>
      <c r="J243" s="212"/>
      <c r="K243" s="213"/>
    </row>
    <row r="244" spans="2:197" ht="18.75" customHeight="1" x14ac:dyDescent="0.25">
      <c r="B244" s="91"/>
      <c r="C244" s="43"/>
      <c r="D244" s="145" t="s">
        <v>63</v>
      </c>
      <c r="E244" s="146"/>
      <c r="F244" s="146"/>
      <c r="G244" s="146"/>
      <c r="H244" s="147">
        <v>5</v>
      </c>
      <c r="I244" s="147"/>
      <c r="J244" s="149"/>
      <c r="K244" s="143">
        <f>J244*H244</f>
        <v>0</v>
      </c>
    </row>
    <row r="245" spans="2:197" ht="18.75" customHeight="1" x14ac:dyDescent="0.25">
      <c r="B245" s="91"/>
      <c r="C245" s="43"/>
      <c r="D245" s="112" t="s">
        <v>222</v>
      </c>
      <c r="E245" s="65"/>
      <c r="F245" s="65"/>
      <c r="G245" s="65"/>
      <c r="H245" s="92">
        <f>6*3</f>
        <v>18</v>
      </c>
      <c r="I245" s="92" t="s">
        <v>221</v>
      </c>
      <c r="J245" s="93"/>
      <c r="K245" s="84">
        <f>J245*H245</f>
        <v>0</v>
      </c>
    </row>
    <row r="246" spans="2:197" ht="18.75" x14ac:dyDescent="0.25">
      <c r="B246" s="91"/>
      <c r="C246" s="43"/>
      <c r="D246" s="112" t="s">
        <v>105</v>
      </c>
      <c r="E246" s="65"/>
      <c r="F246" s="65"/>
      <c r="G246" s="65"/>
      <c r="H246" s="92">
        <v>5</v>
      </c>
      <c r="I246" s="92" t="s">
        <v>146</v>
      </c>
      <c r="J246" s="93"/>
      <c r="K246" s="84">
        <f>J246*H246</f>
        <v>0</v>
      </c>
    </row>
    <row r="247" spans="2:197" ht="37.5" x14ac:dyDescent="0.25">
      <c r="B247" s="91"/>
      <c r="C247" s="43"/>
      <c r="D247" s="112" t="s">
        <v>143</v>
      </c>
      <c r="E247" s="65"/>
      <c r="F247" s="65"/>
      <c r="G247" s="65"/>
      <c r="H247" s="92">
        <v>2</v>
      </c>
      <c r="I247" s="92" t="s">
        <v>220</v>
      </c>
      <c r="J247" s="93"/>
      <c r="K247" s="84">
        <f>J247*H247</f>
        <v>0</v>
      </c>
    </row>
    <row r="248" spans="2:197" s="2" customFormat="1" ht="21" customHeight="1" x14ac:dyDescent="0.25">
      <c r="B248" s="94"/>
      <c r="C248" s="49"/>
      <c r="D248" s="199" t="s">
        <v>94</v>
      </c>
      <c r="E248" s="200"/>
      <c r="F248" s="200"/>
      <c r="G248" s="200"/>
      <c r="H248" s="200"/>
      <c r="I248" s="200"/>
      <c r="J248" s="201"/>
      <c r="K248" s="50">
        <f>SUM(K244:K247)</f>
        <v>0</v>
      </c>
    </row>
    <row r="249" spans="2:197" ht="12.75" customHeight="1" x14ac:dyDescent="0.25">
      <c r="B249" s="69"/>
      <c r="C249" s="69"/>
      <c r="D249" s="69"/>
      <c r="E249" s="69"/>
      <c r="F249" s="69"/>
      <c r="G249" s="69"/>
      <c r="H249" s="69"/>
      <c r="I249" s="69"/>
      <c r="J249" s="69"/>
      <c r="K249" s="69"/>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row>
    <row r="250" spans="2:197" ht="18.75" x14ac:dyDescent="0.25">
      <c r="B250" s="69"/>
      <c r="C250" s="69"/>
      <c r="D250" s="69"/>
      <c r="E250" s="69"/>
      <c r="F250" s="69"/>
      <c r="G250" s="69"/>
      <c r="H250" s="69"/>
      <c r="I250" s="69"/>
      <c r="J250" s="69"/>
      <c r="K250" s="69"/>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row>
    <row r="251" spans="2:197" ht="24" customHeight="1" x14ac:dyDescent="0.25">
      <c r="B251" s="69"/>
      <c r="C251" s="69"/>
      <c r="D251" s="226" t="s">
        <v>139</v>
      </c>
      <c r="E251" s="227"/>
      <c r="F251" s="227"/>
      <c r="G251" s="227"/>
      <c r="H251" s="227"/>
      <c r="I251" s="227"/>
      <c r="J251" s="228"/>
      <c r="K251" s="95">
        <f>SUM(K248+K241+K235+K228+K222)</f>
        <v>0</v>
      </c>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row>
    <row r="252" spans="2:197" ht="24" customHeight="1" x14ac:dyDescent="0.25">
      <c r="B252" s="69"/>
      <c r="C252" s="69"/>
      <c r="D252" s="96"/>
      <c r="E252" s="96"/>
      <c r="F252" s="96"/>
      <c r="G252" s="96"/>
      <c r="H252" s="96"/>
      <c r="I252" s="96"/>
      <c r="J252" s="96"/>
      <c r="K252" s="97"/>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row>
    <row r="253" spans="2:197" s="3" customFormat="1" ht="24.75" customHeight="1" x14ac:dyDescent="0.25">
      <c r="B253" s="262" t="s">
        <v>110</v>
      </c>
      <c r="C253" s="263"/>
      <c r="D253" s="263"/>
      <c r="E253" s="263"/>
      <c r="F253" s="263"/>
      <c r="G253" s="263"/>
      <c r="H253" s="263"/>
      <c r="I253" s="263"/>
      <c r="J253" s="263"/>
      <c r="K253" s="264"/>
    </row>
    <row r="254" spans="2:197" ht="56.25" customHeight="1" x14ac:dyDescent="0.25">
      <c r="B254" s="196" t="s">
        <v>107</v>
      </c>
      <c r="C254" s="54"/>
      <c r="D254" s="221" t="s">
        <v>197</v>
      </c>
      <c r="E254" s="222"/>
      <c r="F254" s="222"/>
      <c r="G254" s="222"/>
      <c r="H254" s="222"/>
      <c r="I254" s="222"/>
      <c r="J254" s="222"/>
      <c r="K254" s="223"/>
    </row>
    <row r="255" spans="2:197" ht="28.5" customHeight="1" x14ac:dyDescent="0.25">
      <c r="B255" s="197"/>
      <c r="C255" s="43"/>
      <c r="D255" s="170" t="s">
        <v>239</v>
      </c>
      <c r="E255" s="129"/>
      <c r="F255" s="129"/>
      <c r="G255" s="129"/>
      <c r="H255" s="171">
        <v>7</v>
      </c>
      <c r="I255" s="172" t="s">
        <v>13</v>
      </c>
      <c r="J255" s="173"/>
      <c r="K255" s="174">
        <f>J255*H255</f>
        <v>0</v>
      </c>
      <c r="L255" s="18"/>
    </row>
    <row r="256" spans="2:197" ht="18.75" x14ac:dyDescent="0.25">
      <c r="B256" s="197"/>
      <c r="C256" s="43"/>
      <c r="D256" s="110"/>
      <c r="E256" s="44"/>
      <c r="F256" s="44"/>
      <c r="G256" s="44"/>
      <c r="H256" s="60"/>
      <c r="I256" s="44"/>
      <c r="J256" s="45"/>
      <c r="K256" s="46"/>
    </row>
    <row r="257" spans="2:197" ht="47.25" customHeight="1" x14ac:dyDescent="0.25">
      <c r="B257" s="197"/>
      <c r="C257" s="43"/>
      <c r="D257" s="110" t="s">
        <v>206</v>
      </c>
      <c r="E257" s="44"/>
      <c r="F257" s="44"/>
      <c r="G257" s="44"/>
      <c r="H257" s="60">
        <v>1</v>
      </c>
      <c r="I257" s="44" t="s">
        <v>13</v>
      </c>
      <c r="J257" s="45"/>
      <c r="K257" s="46">
        <f>J257*H257</f>
        <v>0</v>
      </c>
    </row>
    <row r="258" spans="2:197" s="2" customFormat="1" ht="23.25" customHeight="1" x14ac:dyDescent="0.25">
      <c r="B258" s="198"/>
      <c r="C258" s="49"/>
      <c r="D258" s="199" t="s">
        <v>112</v>
      </c>
      <c r="E258" s="200"/>
      <c r="F258" s="200"/>
      <c r="G258" s="200"/>
      <c r="H258" s="200"/>
      <c r="I258" s="200"/>
      <c r="J258" s="201"/>
      <c r="K258" s="50">
        <f>SUM(K255:K257)</f>
        <v>0</v>
      </c>
    </row>
    <row r="259" spans="2:197" s="2" customFormat="1" ht="15" customHeight="1" x14ac:dyDescent="0.25">
      <c r="B259" s="51"/>
      <c r="C259" s="51"/>
      <c r="D259" s="69"/>
      <c r="E259" s="69"/>
      <c r="F259" s="69"/>
      <c r="G259" s="69"/>
      <c r="H259" s="69"/>
      <c r="I259" s="69"/>
      <c r="J259" s="69"/>
      <c r="K259" s="62"/>
    </row>
    <row r="260" spans="2:197" ht="64.5" customHeight="1" x14ac:dyDescent="0.25">
      <c r="B260" s="98" t="s">
        <v>144</v>
      </c>
      <c r="C260" s="151" t="s">
        <v>185</v>
      </c>
      <c r="D260" s="234" t="s">
        <v>228</v>
      </c>
      <c r="E260" s="235"/>
      <c r="F260" s="235"/>
      <c r="G260" s="235"/>
      <c r="H260" s="235"/>
      <c r="I260" s="235"/>
      <c r="J260" s="235"/>
      <c r="K260" s="236"/>
      <c r="L260" s="16"/>
      <c r="N260" s="29"/>
      <c r="O260" s="29"/>
      <c r="P260" s="30"/>
      <c r="T260" s="31"/>
      <c r="AD260" s="29"/>
      <c r="AE260" s="31"/>
      <c r="AH260" s="31"/>
      <c r="AJ260" s="31"/>
      <c r="AL260" s="31"/>
    </row>
    <row r="261" spans="2:197" ht="18.75" x14ac:dyDescent="0.25">
      <c r="B261" s="99"/>
      <c r="C261" s="100"/>
      <c r="D261" s="153"/>
      <c r="E261" s="154">
        <v>224</v>
      </c>
      <c r="F261" s="154"/>
      <c r="G261" s="154">
        <v>300</v>
      </c>
      <c r="H261" s="155">
        <v>32</v>
      </c>
      <c r="I261" s="154" t="s">
        <v>13</v>
      </c>
      <c r="J261" s="156"/>
      <c r="K261" s="157">
        <f t="shared" ref="K261" si="25">H261*J261</f>
        <v>0</v>
      </c>
      <c r="N261" s="29"/>
      <c r="O261" s="29"/>
      <c r="P261" s="30"/>
      <c r="Q261" s="32"/>
      <c r="T261" s="31"/>
      <c r="AD261" s="29"/>
      <c r="AE261" s="31"/>
      <c r="AH261" s="31"/>
      <c r="AJ261" s="31"/>
      <c r="AL261" s="31"/>
    </row>
    <row r="262" spans="2:197" ht="18.75" x14ac:dyDescent="0.25">
      <c r="B262" s="101"/>
      <c r="C262" s="102"/>
      <c r="D262" s="76" t="s">
        <v>151</v>
      </c>
      <c r="E262" s="77"/>
      <c r="F262" s="77"/>
      <c r="G262" s="77"/>
      <c r="H262" s="77"/>
      <c r="I262" s="77"/>
      <c r="J262" s="78"/>
      <c r="K262" s="50">
        <f>SUM(K261:K261)</f>
        <v>0</v>
      </c>
      <c r="N262" s="29"/>
      <c r="O262" s="29"/>
      <c r="P262" s="30"/>
      <c r="T262" s="31"/>
      <c r="AD262" s="29"/>
      <c r="AE262" s="31"/>
      <c r="AH262" s="31"/>
      <c r="AJ262" s="31"/>
      <c r="AL262" s="31"/>
    </row>
    <row r="263" spans="2:197" ht="13.5" customHeight="1" x14ac:dyDescent="0.25">
      <c r="B263" s="28"/>
      <c r="C263" s="28"/>
      <c r="D263" s="28"/>
      <c r="E263" s="103"/>
      <c r="F263" s="103"/>
      <c r="G263" s="103"/>
      <c r="H263" s="103"/>
      <c r="I263" s="103"/>
      <c r="J263" s="103"/>
      <c r="K263" s="103"/>
      <c r="N263" s="29"/>
      <c r="O263" s="29"/>
      <c r="P263" s="30"/>
      <c r="T263" s="31"/>
      <c r="AD263" s="29"/>
      <c r="AE263" s="31"/>
      <c r="AH263" s="31"/>
      <c r="AJ263" s="31"/>
      <c r="AL263" s="31"/>
    </row>
    <row r="264" spans="2:197" ht="63" customHeight="1" x14ac:dyDescent="0.25">
      <c r="B264" s="98" t="s">
        <v>147</v>
      </c>
      <c r="C264" s="151" t="s">
        <v>185</v>
      </c>
      <c r="D264" s="259" t="s">
        <v>229</v>
      </c>
      <c r="E264" s="260"/>
      <c r="F264" s="260"/>
      <c r="G264" s="260"/>
      <c r="H264" s="260"/>
      <c r="I264" s="260"/>
      <c r="J264" s="260"/>
      <c r="K264" s="261"/>
      <c r="L264" s="16"/>
      <c r="N264" s="29"/>
      <c r="O264" s="29"/>
      <c r="P264" s="30"/>
      <c r="T264" s="31"/>
      <c r="AD264" s="29"/>
      <c r="AE264" s="31"/>
      <c r="AH264" s="31"/>
      <c r="AJ264" s="31"/>
      <c r="AL264" s="31"/>
    </row>
    <row r="265" spans="2:197" ht="18.75" x14ac:dyDescent="0.25">
      <c r="B265" s="99"/>
      <c r="C265" s="100"/>
      <c r="D265" s="153"/>
      <c r="E265" s="154"/>
      <c r="F265" s="154"/>
      <c r="G265" s="154"/>
      <c r="H265" s="142">
        <v>4</v>
      </c>
      <c r="I265" s="154" t="s">
        <v>13</v>
      </c>
      <c r="J265" s="156"/>
      <c r="K265" s="157">
        <f t="shared" ref="K265" si="26">H265*J265</f>
        <v>0</v>
      </c>
      <c r="N265" s="29"/>
      <c r="O265" s="29"/>
      <c r="P265" s="30"/>
      <c r="Q265" s="32"/>
      <c r="T265" s="31"/>
      <c r="AD265" s="29"/>
      <c r="AE265" s="31"/>
      <c r="AH265" s="31"/>
      <c r="AJ265" s="31"/>
      <c r="AL265" s="31"/>
    </row>
    <row r="266" spans="2:197" ht="18.75" x14ac:dyDescent="0.25">
      <c r="B266" s="101"/>
      <c r="C266" s="102"/>
      <c r="D266" s="76" t="s">
        <v>152</v>
      </c>
      <c r="E266" s="77"/>
      <c r="F266" s="77"/>
      <c r="G266" s="77"/>
      <c r="H266" s="77"/>
      <c r="I266" s="77"/>
      <c r="J266" s="78"/>
      <c r="K266" s="50">
        <f>SUM(K265:K265)</f>
        <v>0</v>
      </c>
      <c r="N266" s="29"/>
      <c r="O266" s="29"/>
      <c r="P266" s="30"/>
      <c r="T266" s="31"/>
      <c r="AD266" s="29"/>
      <c r="AE266" s="31"/>
      <c r="AH266" s="31"/>
      <c r="AJ266" s="31"/>
      <c r="AL266" s="31"/>
    </row>
    <row r="267" spans="2:197" ht="13.5" customHeight="1" x14ac:dyDescent="0.25">
      <c r="B267" s="28"/>
      <c r="C267" s="28"/>
      <c r="D267" s="28"/>
      <c r="E267" s="103"/>
      <c r="F267" s="103"/>
      <c r="G267" s="103"/>
      <c r="H267" s="103"/>
      <c r="I267" s="103"/>
      <c r="J267" s="103"/>
      <c r="K267" s="103"/>
      <c r="N267" s="29"/>
      <c r="O267" s="29"/>
      <c r="P267" s="30"/>
      <c r="T267" s="31"/>
      <c r="AD267" s="29"/>
      <c r="AE267" s="31"/>
      <c r="AH267" s="31"/>
      <c r="AJ267" s="31"/>
      <c r="AL267" s="31"/>
    </row>
    <row r="268" spans="2:197" ht="63" customHeight="1" x14ac:dyDescent="0.25">
      <c r="B268" s="98" t="s">
        <v>230</v>
      </c>
      <c r="C268" s="151" t="s">
        <v>185</v>
      </c>
      <c r="D268" s="259" t="s">
        <v>234</v>
      </c>
      <c r="E268" s="260"/>
      <c r="F268" s="260"/>
      <c r="G268" s="260"/>
      <c r="H268" s="260"/>
      <c r="I268" s="260"/>
      <c r="J268" s="260"/>
      <c r="K268" s="261"/>
      <c r="L268" s="16"/>
      <c r="N268" s="29"/>
      <c r="O268" s="29"/>
      <c r="P268" s="30"/>
      <c r="T268" s="31"/>
      <c r="AD268" s="29"/>
      <c r="AE268" s="31"/>
      <c r="AH268" s="31"/>
      <c r="AJ268" s="31"/>
      <c r="AL268" s="31"/>
    </row>
    <row r="269" spans="2:197" ht="18.75" x14ac:dyDescent="0.25">
      <c r="B269" s="99"/>
      <c r="C269" s="100"/>
      <c r="D269" s="153"/>
      <c r="E269" s="154">
        <v>6900</v>
      </c>
      <c r="F269" s="154">
        <v>3060</v>
      </c>
      <c r="G269" s="154"/>
      <c r="H269" s="142">
        <f>E269*F269/1000000</f>
        <v>21.114000000000001</v>
      </c>
      <c r="I269" s="178" t="s">
        <v>106</v>
      </c>
      <c r="J269" s="156"/>
      <c r="K269" s="157">
        <f t="shared" ref="K269" si="27">H269*J269</f>
        <v>0</v>
      </c>
      <c r="N269" s="29"/>
      <c r="O269" s="29"/>
      <c r="P269" s="30"/>
      <c r="Q269" s="32"/>
      <c r="T269" s="31"/>
      <c r="AD269" s="29"/>
      <c r="AE269" s="31"/>
      <c r="AH269" s="31"/>
      <c r="AJ269" s="31"/>
      <c r="AL269" s="31"/>
    </row>
    <row r="270" spans="2:197" ht="37.5" x14ac:dyDescent="0.25">
      <c r="B270" s="101"/>
      <c r="C270" s="102"/>
      <c r="D270" s="175" t="s">
        <v>231</v>
      </c>
      <c r="E270" s="176"/>
      <c r="F270" s="176"/>
      <c r="G270" s="176"/>
      <c r="H270" s="176"/>
      <c r="I270" s="176"/>
      <c r="J270" s="177"/>
      <c r="K270" s="50">
        <f>SUM(K269:K269)</f>
        <v>0</v>
      </c>
      <c r="N270" s="29"/>
      <c r="O270" s="29"/>
      <c r="P270" s="30"/>
      <c r="T270" s="31"/>
      <c r="AD270" s="29"/>
      <c r="AE270" s="31"/>
      <c r="AH270" s="31"/>
      <c r="AJ270" s="31"/>
      <c r="AL270" s="31"/>
    </row>
    <row r="271" spans="2:197" ht="13.5" customHeight="1" x14ac:dyDescent="0.25">
      <c r="B271" s="28"/>
      <c r="C271" s="28"/>
      <c r="D271" s="28"/>
      <c r="E271" s="103"/>
      <c r="F271" s="103"/>
      <c r="G271" s="103"/>
      <c r="H271" s="103"/>
      <c r="I271" s="103"/>
      <c r="J271" s="103"/>
      <c r="K271" s="103"/>
      <c r="N271" s="29"/>
      <c r="O271" s="29"/>
      <c r="P271" s="30"/>
      <c r="T271" s="31"/>
      <c r="AD271" s="29"/>
      <c r="AE271" s="31"/>
      <c r="AH271" s="31"/>
      <c r="AJ271" s="31"/>
      <c r="AL271" s="31"/>
    </row>
    <row r="272" spans="2:197" ht="15.75" hidden="1" x14ac:dyDescent="0.25">
      <c r="B272" s="15"/>
      <c r="C272" s="15"/>
      <c r="D272" s="15"/>
      <c r="E272" s="15"/>
      <c r="F272" s="15"/>
      <c r="G272" s="15"/>
      <c r="H272" s="15"/>
      <c r="I272" s="15"/>
      <c r="J272" s="15"/>
      <c r="K272" s="15"/>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row>
    <row r="273" spans="1:197" ht="15.75" x14ac:dyDescent="0.25">
      <c r="B273" s="15"/>
      <c r="C273" s="15"/>
      <c r="D273" s="15"/>
      <c r="E273" s="15"/>
      <c r="F273" s="15"/>
      <c r="G273" s="15"/>
      <c r="H273" s="15"/>
      <c r="I273" s="15"/>
      <c r="J273" s="15"/>
      <c r="K273" s="15"/>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row>
    <row r="274" spans="1:197" ht="24" customHeight="1" x14ac:dyDescent="0.25">
      <c r="B274" s="69"/>
      <c r="C274" s="69"/>
      <c r="D274" s="226" t="s">
        <v>111</v>
      </c>
      <c r="E274" s="227"/>
      <c r="F274" s="227"/>
      <c r="G274" s="227"/>
      <c r="H274" s="227"/>
      <c r="I274" s="227"/>
      <c r="J274" s="228"/>
      <c r="K274" s="95">
        <f>SUM(K266+K262+K258+K270+Full1!J5)</f>
        <v>0</v>
      </c>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row>
    <row r="275" spans="1:197" ht="15.75" x14ac:dyDescent="0.25">
      <c r="B275" s="15"/>
      <c r="C275" s="15"/>
      <c r="D275" s="15"/>
      <c r="E275" s="15"/>
      <c r="F275" s="15"/>
      <c r="G275" s="15"/>
      <c r="H275" s="15"/>
      <c r="I275" s="15"/>
      <c r="J275" s="15"/>
      <c r="K275" s="15"/>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row>
    <row r="276" spans="1:197" ht="39.75" customHeight="1" x14ac:dyDescent="0.25">
      <c r="B276" s="231" t="str">
        <f>B2</f>
        <v xml:space="preserve">  EXPOSICIÓ "TOQUEM FUSTA" AL MUSEU DEL DISSENY DE BARCELONA</v>
      </c>
      <c r="C276" s="232"/>
      <c r="D276" s="232"/>
      <c r="E276" s="232"/>
      <c r="F276" s="232"/>
      <c r="G276" s="232"/>
      <c r="H276" s="232"/>
      <c r="I276" s="232"/>
      <c r="J276" s="233"/>
      <c r="K276" s="164" t="str">
        <f>J2</f>
        <v>VERSIÓ
29-03-2022</v>
      </c>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row>
    <row r="277" spans="1:197" ht="22.5" customHeight="1" x14ac:dyDescent="0.25">
      <c r="A277" s="14"/>
      <c r="B277" s="229" t="str">
        <f>D49</f>
        <v>TOTAL CAPÍTOL 1: MOBILIARI</v>
      </c>
      <c r="C277" s="230"/>
      <c r="D277" s="230"/>
      <c r="E277" s="230"/>
      <c r="F277" s="230"/>
      <c r="G277" s="230"/>
      <c r="H277" s="230"/>
      <c r="I277" s="230"/>
      <c r="J277" s="230"/>
      <c r="K277" s="24">
        <f>K49</f>
        <v>0</v>
      </c>
      <c r="L277" s="21"/>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row>
    <row r="278" spans="1:197" ht="22.5" customHeight="1" x14ac:dyDescent="0.25">
      <c r="A278" s="14"/>
      <c r="B278" s="229" t="str">
        <f>D109</f>
        <v>TOTAL CAPÍTOL 2: TARIMES</v>
      </c>
      <c r="C278" s="230"/>
      <c r="D278" s="230"/>
      <c r="E278" s="230"/>
      <c r="F278" s="230"/>
      <c r="G278" s="230"/>
      <c r="H278" s="230"/>
      <c r="I278" s="230"/>
      <c r="J278" s="230"/>
      <c r="K278" s="24">
        <f>K109</f>
        <v>0</v>
      </c>
      <c r="L278" s="21"/>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row>
    <row r="279" spans="1:197" ht="22.5" customHeight="1" x14ac:dyDescent="0.25">
      <c r="A279" s="14"/>
      <c r="B279" s="229" t="str">
        <f>D148</f>
        <v>TOTAL CAPÍTOL 3: PARAMENTS</v>
      </c>
      <c r="C279" s="230"/>
      <c r="D279" s="230"/>
      <c r="E279" s="230"/>
      <c r="F279" s="230"/>
      <c r="G279" s="230"/>
      <c r="H279" s="230"/>
      <c r="I279" s="230"/>
      <c r="J279" s="230"/>
      <c r="K279" s="24">
        <f>K148</f>
        <v>0</v>
      </c>
      <c r="L279" s="21"/>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row>
    <row r="280" spans="1:197" ht="22.5" customHeight="1" x14ac:dyDescent="0.25">
      <c r="A280" s="14"/>
      <c r="B280" s="229" t="str">
        <f>D205</f>
        <v>TOTAL CAPÍTOL 4: GRÀFICA</v>
      </c>
      <c r="C280" s="230"/>
      <c r="D280" s="230"/>
      <c r="E280" s="230"/>
      <c r="F280" s="230"/>
      <c r="G280" s="230"/>
      <c r="H280" s="230"/>
      <c r="I280" s="230"/>
      <c r="J280" s="230"/>
      <c r="K280" s="24">
        <f>K205</f>
        <v>0</v>
      </c>
      <c r="L280" s="21"/>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row>
    <row r="281" spans="1:197" ht="22.5" customHeight="1" x14ac:dyDescent="0.25">
      <c r="A281" s="2"/>
      <c r="B281" s="229" t="str">
        <f>D213</f>
        <v>TOTAL CAPÍTOL 5 : SUPORTS D'OBRA</v>
      </c>
      <c r="C281" s="230"/>
      <c r="D281" s="230"/>
      <c r="E281" s="230"/>
      <c r="F281" s="230"/>
      <c r="G281" s="230"/>
      <c r="H281" s="230"/>
      <c r="I281" s="230"/>
      <c r="J281" s="230"/>
      <c r="K281" s="25">
        <f>K213</f>
        <v>0</v>
      </c>
      <c r="L281" s="21"/>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row>
    <row r="282" spans="1:197" ht="22.5" customHeight="1" x14ac:dyDescent="0.25">
      <c r="A282" s="2"/>
      <c r="B282" s="229" t="str">
        <f>D251</f>
        <v>TOTAL CAPÍTOL 6: MUNTATGE, DESMUNTATGE, INSTAL·LACIONS I AUDIOVISUALS</v>
      </c>
      <c r="C282" s="230"/>
      <c r="D282" s="230"/>
      <c r="E282" s="230"/>
      <c r="F282" s="230"/>
      <c r="G282" s="230"/>
      <c r="H282" s="230"/>
      <c r="I282" s="230"/>
      <c r="J282" s="230"/>
      <c r="K282" s="25">
        <f>K251</f>
        <v>0</v>
      </c>
      <c r="L282" s="21"/>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row>
    <row r="283" spans="1:197" ht="22.5" customHeight="1" x14ac:dyDescent="0.25">
      <c r="A283" s="2"/>
      <c r="B283" s="229" t="str">
        <f>D274</f>
        <v>TOTAL CAPÍTOL 7: ALTRES</v>
      </c>
      <c r="C283" s="230"/>
      <c r="D283" s="230"/>
      <c r="E283" s="230"/>
      <c r="F283" s="230"/>
      <c r="G283" s="230"/>
      <c r="H283" s="230"/>
      <c r="I283" s="230"/>
      <c r="J283" s="230"/>
      <c r="K283" s="25">
        <f>K274</f>
        <v>0</v>
      </c>
      <c r="L283" s="21"/>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row>
    <row r="284" spans="1:197" ht="22.5" customHeight="1" x14ac:dyDescent="0.25">
      <c r="B284" s="238" t="s">
        <v>0</v>
      </c>
      <c r="C284" s="239"/>
      <c r="D284" s="239"/>
      <c r="E284" s="239"/>
      <c r="F284" s="239"/>
      <c r="G284" s="239"/>
      <c r="H284" s="239"/>
      <c r="I284" s="239"/>
      <c r="J284" s="239"/>
      <c r="K284" s="26">
        <f>SUM(K277:K283)</f>
        <v>0</v>
      </c>
      <c r="L284" s="21"/>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row>
    <row r="285" spans="1:197" ht="22.5" customHeight="1" x14ac:dyDescent="0.25">
      <c r="B285" s="238" t="s">
        <v>4</v>
      </c>
      <c r="C285" s="239"/>
      <c r="D285" s="239"/>
      <c r="E285" s="239"/>
      <c r="F285" s="239"/>
      <c r="G285" s="239"/>
      <c r="H285" s="239"/>
      <c r="I285" s="239"/>
      <c r="J285" s="239"/>
      <c r="K285" s="26">
        <f>K284*6%</f>
        <v>0</v>
      </c>
      <c r="L285" s="21"/>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row>
    <row r="286" spans="1:197" ht="22.5" customHeight="1" x14ac:dyDescent="0.25">
      <c r="B286" s="238" t="s">
        <v>5</v>
      </c>
      <c r="C286" s="239"/>
      <c r="D286" s="239"/>
      <c r="E286" s="239"/>
      <c r="F286" s="239"/>
      <c r="G286" s="239"/>
      <c r="H286" s="239"/>
      <c r="I286" s="239"/>
      <c r="J286" s="239"/>
      <c r="K286" s="26">
        <f>K284*13%</f>
        <v>0</v>
      </c>
      <c r="L286" s="21"/>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row>
    <row r="287" spans="1:197" ht="22.5" customHeight="1" x14ac:dyDescent="0.25">
      <c r="B287" s="238" t="s">
        <v>2</v>
      </c>
      <c r="C287" s="239"/>
      <c r="D287" s="239"/>
      <c r="E287" s="239"/>
      <c r="F287" s="239"/>
      <c r="G287" s="239"/>
      <c r="H287" s="239"/>
      <c r="I287" s="239"/>
      <c r="J287" s="239"/>
      <c r="K287" s="26">
        <f>SUM(K284:K286)</f>
        <v>0</v>
      </c>
      <c r="L287" s="21"/>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row>
    <row r="288" spans="1:197" ht="22.5" customHeight="1" x14ac:dyDescent="0.25">
      <c r="B288" s="238" t="s">
        <v>1</v>
      </c>
      <c r="C288" s="239"/>
      <c r="D288" s="239"/>
      <c r="E288" s="239"/>
      <c r="F288" s="239"/>
      <c r="G288" s="239"/>
      <c r="H288" s="239"/>
      <c r="I288" s="239"/>
      <c r="J288" s="239"/>
      <c r="K288" s="26">
        <f>K287*21%</f>
        <v>0</v>
      </c>
      <c r="L288" s="21"/>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row>
    <row r="289" spans="2:197" ht="22.5" customHeight="1" x14ac:dyDescent="0.25">
      <c r="B289" s="224" t="s">
        <v>3</v>
      </c>
      <c r="C289" s="225"/>
      <c r="D289" s="225"/>
      <c r="E289" s="225"/>
      <c r="F289" s="225"/>
      <c r="G289" s="225"/>
      <c r="H289" s="225"/>
      <c r="I289" s="225"/>
      <c r="J289" s="225"/>
      <c r="K289" s="27">
        <f>K288+K287</f>
        <v>0</v>
      </c>
      <c r="L289" s="21"/>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row>
    <row r="290" spans="2:197" x14ac:dyDescent="0.25">
      <c r="B290" s="237"/>
      <c r="C290" s="237"/>
      <c r="D290" s="237"/>
      <c r="E290" s="237"/>
      <c r="F290" s="237"/>
      <c r="G290" s="237"/>
      <c r="H290" s="237"/>
      <c r="I290" s="237"/>
      <c r="J290" s="237"/>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row>
    <row r="291" spans="2:197" x14ac:dyDescent="0.25">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row>
    <row r="292" spans="2:197" x14ac:dyDescent="0.25">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row>
    <row r="293" spans="2:197" x14ac:dyDescent="0.25">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row>
    <row r="294" spans="2:197" x14ac:dyDescent="0.25">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row>
    <row r="295" spans="2:197" x14ac:dyDescent="0.25">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row>
    <row r="296" spans="2:197" x14ac:dyDescent="0.25">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row>
    <row r="297" spans="2:197" x14ac:dyDescent="0.25">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row>
    <row r="298" spans="2:197" x14ac:dyDescent="0.25">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row>
    <row r="299" spans="2:197" x14ac:dyDescent="0.25">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row>
    <row r="300" spans="2:197" x14ac:dyDescent="0.25">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row>
    <row r="301" spans="2:197" x14ac:dyDescent="0.25">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row>
    <row r="302" spans="2:197" x14ac:dyDescent="0.25">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row>
    <row r="303" spans="2:197" x14ac:dyDescent="0.25">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row>
    <row r="304" spans="2:197" x14ac:dyDescent="0.25">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row>
    <row r="305" spans="2:197" x14ac:dyDescent="0.25">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row>
    <row r="306" spans="2:197" x14ac:dyDescent="0.25">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row>
    <row r="307" spans="2:197" x14ac:dyDescent="0.25">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row>
    <row r="308" spans="2:197" x14ac:dyDescent="0.25">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row>
    <row r="309" spans="2:197" x14ac:dyDescent="0.25">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row>
    <row r="310" spans="2:197" x14ac:dyDescent="0.25">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row>
    <row r="311" spans="2:197" x14ac:dyDescent="0.25">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row>
    <row r="312" spans="2:197" x14ac:dyDescent="0.25">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row>
    <row r="313" spans="2:197" x14ac:dyDescent="0.25">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row>
    <row r="314" spans="2:197" x14ac:dyDescent="0.25">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row>
    <row r="315" spans="2:197" x14ac:dyDescent="0.25">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row>
    <row r="316" spans="2:197" x14ac:dyDescent="0.25">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row>
    <row r="317" spans="2:197" x14ac:dyDescent="0.25">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row>
    <row r="318" spans="2:197" x14ac:dyDescent="0.25">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row>
    <row r="319" spans="2:197" x14ac:dyDescent="0.25">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row>
    <row r="320" spans="2:197" x14ac:dyDescent="0.25">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row>
    <row r="321" spans="2:197" x14ac:dyDescent="0.25">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row>
    <row r="322" spans="2:197" x14ac:dyDescent="0.25">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row>
    <row r="323" spans="2:197" x14ac:dyDescent="0.25">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row>
    <row r="324" spans="2:197" x14ac:dyDescent="0.25">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row>
    <row r="325" spans="2:197" x14ac:dyDescent="0.25">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row>
    <row r="326" spans="2:197" x14ac:dyDescent="0.25">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row>
    <row r="327" spans="2:197" x14ac:dyDescent="0.25">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row>
    <row r="328" spans="2:197" x14ac:dyDescent="0.25">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row>
    <row r="329" spans="2:197" x14ac:dyDescent="0.25">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row>
    <row r="330" spans="2:197" x14ac:dyDescent="0.25">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row>
    <row r="331" spans="2:197" x14ac:dyDescent="0.25">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row>
    <row r="332" spans="2:197" x14ac:dyDescent="0.25">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row>
    <row r="333" spans="2:197" x14ac:dyDescent="0.25">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row>
    <row r="334" spans="2:197" x14ac:dyDescent="0.25">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row>
    <row r="335" spans="2:197" x14ac:dyDescent="0.25">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row>
    <row r="336" spans="2:197" x14ac:dyDescent="0.25">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row>
    <row r="337" spans="2:197" x14ac:dyDescent="0.25">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row>
    <row r="338" spans="2:197" x14ac:dyDescent="0.25">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row>
    <row r="339" spans="2:197" x14ac:dyDescent="0.25">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row>
    <row r="340" spans="2:197" x14ac:dyDescent="0.25">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row>
    <row r="341" spans="2:197" x14ac:dyDescent="0.25">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row>
    <row r="342" spans="2:197" x14ac:dyDescent="0.25">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row>
    <row r="343" spans="2:197" x14ac:dyDescent="0.25">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row>
    <row r="344" spans="2:197" x14ac:dyDescent="0.25">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row>
    <row r="345" spans="2:197" x14ac:dyDescent="0.25">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row>
    <row r="346" spans="2:197" x14ac:dyDescent="0.25">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row>
    <row r="347" spans="2:197" x14ac:dyDescent="0.25">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row>
    <row r="348" spans="2:197" x14ac:dyDescent="0.25">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row>
    <row r="349" spans="2:197" x14ac:dyDescent="0.25">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row>
    <row r="350" spans="2:197" x14ac:dyDescent="0.25">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row>
    <row r="351" spans="2:197" x14ac:dyDescent="0.25">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row>
    <row r="352" spans="2:197" x14ac:dyDescent="0.25">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row>
    <row r="353" spans="2:197" x14ac:dyDescent="0.25">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row>
    <row r="354" spans="2:197" x14ac:dyDescent="0.25">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row>
    <row r="355" spans="2:197" x14ac:dyDescent="0.25">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row>
    <row r="356" spans="2:197" x14ac:dyDescent="0.25">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row>
    <row r="357" spans="2:197" x14ac:dyDescent="0.25">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row>
    <row r="358" spans="2:197" x14ac:dyDescent="0.25">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row>
    <row r="359" spans="2:197" x14ac:dyDescent="0.25">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row>
    <row r="360" spans="2:197" x14ac:dyDescent="0.25">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row>
    <row r="361" spans="2:197" x14ac:dyDescent="0.25">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row>
    <row r="362" spans="2:197" x14ac:dyDescent="0.25">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row>
    <row r="363" spans="2:197" x14ac:dyDescent="0.25">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row>
    <row r="364" spans="2:197" x14ac:dyDescent="0.25">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row>
    <row r="365" spans="2:197" x14ac:dyDescent="0.25">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row>
    <row r="366" spans="2:197" x14ac:dyDescent="0.25">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row>
    <row r="367" spans="2:197" x14ac:dyDescent="0.25">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row>
    <row r="368" spans="2:197" x14ac:dyDescent="0.25">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row>
    <row r="369" spans="2:213" x14ac:dyDescent="0.25">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row>
    <row r="370" spans="2:213" x14ac:dyDescent="0.25">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row>
    <row r="371" spans="2:213" x14ac:dyDescent="0.25">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row>
    <row r="372" spans="2:213" x14ac:dyDescent="0.25">
      <c r="B372" s="7"/>
      <c r="C372" s="7"/>
      <c r="D372" s="2"/>
      <c r="E372" s="4"/>
      <c r="F372" s="4"/>
      <c r="G372" s="4"/>
      <c r="H372" s="4"/>
      <c r="I372" s="4"/>
      <c r="J372" s="8"/>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row>
    <row r="373" spans="2:213" x14ac:dyDescent="0.25">
      <c r="B373" s="7"/>
      <c r="C373" s="7"/>
      <c r="D373" s="2"/>
      <c r="E373" s="4"/>
      <c r="F373" s="4"/>
      <c r="G373" s="4"/>
      <c r="H373" s="4"/>
      <c r="I373" s="4"/>
      <c r="J373" s="8"/>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row>
    <row r="374" spans="2:213" x14ac:dyDescent="0.25">
      <c r="B374" s="7"/>
      <c r="C374" s="7"/>
      <c r="D374" s="2"/>
      <c r="E374" s="4"/>
      <c r="F374" s="4"/>
      <c r="G374" s="4"/>
      <c r="H374" s="4"/>
      <c r="I374" s="4"/>
      <c r="J374" s="8"/>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row>
    <row r="375" spans="2:213" x14ac:dyDescent="0.25">
      <c r="B375" s="7"/>
      <c r="C375" s="7"/>
      <c r="D375" s="2"/>
      <c r="E375" s="4"/>
      <c r="F375" s="4"/>
      <c r="G375" s="4"/>
      <c r="H375" s="4"/>
      <c r="I375" s="4"/>
      <c r="J375" s="8"/>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row>
    <row r="376" spans="2:213" x14ac:dyDescent="0.25">
      <c r="B376" s="7"/>
      <c r="C376" s="7"/>
      <c r="D376" s="2"/>
      <c r="E376" s="4"/>
      <c r="F376" s="4"/>
      <c r="G376" s="4"/>
      <c r="H376" s="4"/>
      <c r="I376" s="4"/>
      <c r="J376" s="8"/>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row>
    <row r="377" spans="2:213" x14ac:dyDescent="0.25">
      <c r="B377" s="7"/>
      <c r="C377" s="7"/>
      <c r="D377" s="2"/>
      <c r="E377" s="4"/>
      <c r="F377" s="4"/>
      <c r="G377" s="4"/>
      <c r="H377" s="4"/>
      <c r="I377" s="4"/>
      <c r="J377" s="8"/>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row>
    <row r="378" spans="2:213" x14ac:dyDescent="0.25">
      <c r="B378" s="7"/>
      <c r="C378" s="7"/>
      <c r="D378" s="2"/>
      <c r="E378" s="4"/>
      <c r="F378" s="4"/>
      <c r="G378" s="4"/>
      <c r="H378" s="4"/>
      <c r="I378" s="4"/>
      <c r="J378" s="8"/>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row>
    <row r="379" spans="2:213" x14ac:dyDescent="0.25">
      <c r="B379" s="7"/>
      <c r="C379" s="7"/>
      <c r="D379" s="2"/>
      <c r="E379" s="4"/>
      <c r="F379" s="4"/>
      <c r="G379" s="4"/>
      <c r="H379" s="4"/>
      <c r="I379" s="4"/>
      <c r="J379" s="8"/>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row>
    <row r="380" spans="2:213" x14ac:dyDescent="0.25">
      <c r="B380" s="7"/>
      <c r="C380" s="7"/>
      <c r="D380" s="2"/>
      <c r="E380" s="4"/>
      <c r="F380" s="4"/>
      <c r="G380" s="4"/>
      <c r="H380" s="4"/>
      <c r="I380" s="4"/>
      <c r="J380" s="8"/>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row>
    <row r="381" spans="2:213" x14ac:dyDescent="0.25">
      <c r="B381" s="7"/>
      <c r="C381" s="7"/>
      <c r="D381" s="2"/>
      <c r="E381" s="4"/>
      <c r="F381" s="4"/>
      <c r="G381" s="4"/>
      <c r="H381" s="4"/>
      <c r="I381" s="4"/>
      <c r="J381" s="8"/>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row>
    <row r="382" spans="2:213" x14ac:dyDescent="0.25">
      <c r="B382" s="7"/>
      <c r="C382" s="7"/>
      <c r="D382" s="2"/>
      <c r="E382" s="4"/>
      <c r="F382" s="4"/>
      <c r="G382" s="4"/>
      <c r="H382" s="4"/>
      <c r="I382" s="4"/>
      <c r="J382" s="8"/>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row>
    <row r="383" spans="2:213" x14ac:dyDescent="0.25">
      <c r="B383" s="7"/>
      <c r="C383" s="7"/>
      <c r="D383" s="2"/>
      <c r="E383" s="4"/>
      <c r="F383" s="4"/>
      <c r="G383" s="4"/>
      <c r="H383" s="4"/>
      <c r="I383" s="4"/>
      <c r="J383" s="8"/>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row>
    <row r="384" spans="2:213" x14ac:dyDescent="0.25">
      <c r="B384" s="7"/>
      <c r="C384" s="7"/>
      <c r="D384" s="2"/>
      <c r="E384" s="4"/>
      <c r="F384" s="4"/>
      <c r="G384" s="4"/>
      <c r="H384" s="4"/>
      <c r="I384" s="4"/>
      <c r="J384" s="8"/>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2:213" x14ac:dyDescent="0.25">
      <c r="B385" s="7"/>
      <c r="C385" s="7"/>
      <c r="D385" s="2"/>
      <c r="E385" s="4"/>
      <c r="F385" s="4"/>
      <c r="G385" s="4"/>
      <c r="H385" s="4"/>
      <c r="I385" s="4"/>
      <c r="J385" s="8"/>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2:213" x14ac:dyDescent="0.25">
      <c r="B386" s="7"/>
      <c r="C386" s="7"/>
      <c r="D386" s="2"/>
      <c r="E386" s="4"/>
      <c r="F386" s="4"/>
      <c r="G386" s="4"/>
      <c r="H386" s="4"/>
      <c r="I386" s="4"/>
      <c r="J386" s="8"/>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213" x14ac:dyDescent="0.25">
      <c r="B387" s="7"/>
      <c r="C387" s="7"/>
      <c r="D387" s="2"/>
      <c r="E387" s="4"/>
      <c r="F387" s="4"/>
      <c r="G387" s="4"/>
      <c r="H387" s="4"/>
      <c r="I387" s="4"/>
      <c r="J387" s="8"/>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213" x14ac:dyDescent="0.25">
      <c r="B388" s="7"/>
      <c r="C388" s="7"/>
      <c r="D388" s="2"/>
      <c r="E388" s="4"/>
      <c r="F388" s="4"/>
      <c r="G388" s="4"/>
      <c r="H388" s="4"/>
      <c r="I388" s="4"/>
      <c r="J388" s="8"/>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213" x14ac:dyDescent="0.25">
      <c r="B389" s="7"/>
      <c r="C389" s="7"/>
      <c r="D389" s="2"/>
      <c r="E389" s="4"/>
      <c r="F389" s="4"/>
      <c r="G389" s="4"/>
      <c r="H389" s="4"/>
      <c r="I389" s="4"/>
      <c r="J389" s="8"/>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213" x14ac:dyDescent="0.25">
      <c r="B390" s="7"/>
      <c r="C390" s="7"/>
      <c r="D390" s="2"/>
      <c r="E390" s="4"/>
      <c r="F390" s="4"/>
      <c r="G390" s="4"/>
      <c r="H390" s="4"/>
      <c r="I390" s="4"/>
      <c r="J390" s="8"/>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sheetData>
  <mergeCells count="98">
    <mergeCell ref="D239:K239"/>
    <mergeCell ref="B237:K237"/>
    <mergeCell ref="B281:J281"/>
    <mergeCell ref="D264:K264"/>
    <mergeCell ref="D243:K243"/>
    <mergeCell ref="B253:K253"/>
    <mergeCell ref="D254:K254"/>
    <mergeCell ref="D248:J248"/>
    <mergeCell ref="D268:K268"/>
    <mergeCell ref="D274:J274"/>
    <mergeCell ref="N237:U237"/>
    <mergeCell ref="B141:B146"/>
    <mergeCell ref="D141:K142"/>
    <mergeCell ref="D211:J211"/>
    <mergeCell ref="D213:J213"/>
    <mergeCell ref="D235:J235"/>
    <mergeCell ref="D222:J222"/>
    <mergeCell ref="D198:K198"/>
    <mergeCell ref="B215:K215"/>
    <mergeCell ref="D228:J228"/>
    <mergeCell ref="B207:K207"/>
    <mergeCell ref="D208:K208"/>
    <mergeCell ref="D230:K230"/>
    <mergeCell ref="J2:K2"/>
    <mergeCell ref="B2:I2"/>
    <mergeCell ref="B111:K111"/>
    <mergeCell ref="D112:K112"/>
    <mergeCell ref="B151:K151"/>
    <mergeCell ref="D148:J148"/>
    <mergeCell ref="D119:K119"/>
    <mergeCell ref="D123:J123"/>
    <mergeCell ref="D117:J117"/>
    <mergeCell ref="B6:K6"/>
    <mergeCell ref="D7:K7"/>
    <mergeCell ref="D16:J16"/>
    <mergeCell ref="D125:K126"/>
    <mergeCell ref="B139:K139"/>
    <mergeCell ref="B133:B137"/>
    <mergeCell ref="D133:K133"/>
    <mergeCell ref="B290:J290"/>
    <mergeCell ref="B285:J285"/>
    <mergeCell ref="B284:J284"/>
    <mergeCell ref="B286:J286"/>
    <mergeCell ref="B287:J287"/>
    <mergeCell ref="B288:J288"/>
    <mergeCell ref="D39:J39"/>
    <mergeCell ref="D41:K41"/>
    <mergeCell ref="D45:J45"/>
    <mergeCell ref="B47:K47"/>
    <mergeCell ref="B289:J289"/>
    <mergeCell ref="D251:J251"/>
    <mergeCell ref="B283:J283"/>
    <mergeCell ref="D258:J258"/>
    <mergeCell ref="B282:J282"/>
    <mergeCell ref="B276:J276"/>
    <mergeCell ref="B279:J279"/>
    <mergeCell ref="B280:J280"/>
    <mergeCell ref="B277:J277"/>
    <mergeCell ref="B278:J278"/>
    <mergeCell ref="D260:K260"/>
    <mergeCell ref="D241:J241"/>
    <mergeCell ref="D18:K18"/>
    <mergeCell ref="D24:J24"/>
    <mergeCell ref="D26:K26"/>
    <mergeCell ref="D33:J33"/>
    <mergeCell ref="D35:K35"/>
    <mergeCell ref="B112:B117"/>
    <mergeCell ref="B119:B123"/>
    <mergeCell ref="D49:J49"/>
    <mergeCell ref="B51:K51"/>
    <mergeCell ref="D52:K52"/>
    <mergeCell ref="D74:J74"/>
    <mergeCell ref="D76:K76"/>
    <mergeCell ref="D83:J83"/>
    <mergeCell ref="B52:B74"/>
    <mergeCell ref="B76:B83"/>
    <mergeCell ref="D85:K85"/>
    <mergeCell ref="D93:J93"/>
    <mergeCell ref="D95:K95"/>
    <mergeCell ref="D99:J99"/>
    <mergeCell ref="D101:K101"/>
    <mergeCell ref="B85:B93"/>
    <mergeCell ref="B95:B99"/>
    <mergeCell ref="B101:B105"/>
    <mergeCell ref="B125:B130"/>
    <mergeCell ref="B254:B258"/>
    <mergeCell ref="D105:J105"/>
    <mergeCell ref="B107:K107"/>
    <mergeCell ref="D109:J109"/>
    <mergeCell ref="D205:J205"/>
    <mergeCell ref="D152:K152"/>
    <mergeCell ref="D169:K169"/>
    <mergeCell ref="D186:K186"/>
    <mergeCell ref="D180:K180"/>
    <mergeCell ref="D175:K175"/>
    <mergeCell ref="D224:K224"/>
    <mergeCell ref="D216:K216"/>
    <mergeCell ref="D192:K192"/>
  </mergeCells>
  <phoneticPr fontId="2" type="noConversion"/>
  <printOptions horizontalCentered="1"/>
  <pageMargins left="0.25" right="0.25" top="0.75" bottom="0.75" header="0.3" footer="0.3"/>
  <pageSetup paperSize="9" scale="49" fitToHeight="0" orientation="portrait" r:id="rId1"/>
  <headerFooter>
    <oddFooter>Pàgina &amp;P de &amp;N</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
  <sheetViews>
    <sheetView workbookViewId="0">
      <selection activeCell="D7" sqref="D7"/>
    </sheetView>
  </sheetViews>
  <sheetFormatPr defaultColWidth="8.85546875" defaultRowHeight="15" x14ac:dyDescent="0.25"/>
  <cols>
    <col min="3" max="3" width="44.140625" customWidth="1"/>
  </cols>
  <sheetData>
    <row r="1" spans="1:10" x14ac:dyDescent="0.25">
      <c r="A1" t="s">
        <v>240</v>
      </c>
    </row>
    <row r="2" spans="1:10" ht="18.75" x14ac:dyDescent="0.25">
      <c r="A2" s="183" t="s">
        <v>232</v>
      </c>
      <c r="B2" s="151" t="s">
        <v>185</v>
      </c>
      <c r="C2" s="259" t="s">
        <v>235</v>
      </c>
      <c r="D2" s="260"/>
      <c r="E2" s="260"/>
      <c r="F2" s="260"/>
      <c r="G2" s="260"/>
      <c r="H2" s="260"/>
      <c r="I2" s="260"/>
      <c r="J2" s="261"/>
    </row>
    <row r="3" spans="1:10" ht="18.75" x14ac:dyDescent="0.25">
      <c r="A3" s="184"/>
      <c r="B3" s="179"/>
      <c r="C3" s="153" t="s">
        <v>237</v>
      </c>
      <c r="D3" s="185">
        <v>3900</v>
      </c>
      <c r="E3" s="185">
        <v>3760</v>
      </c>
      <c r="F3" s="185"/>
      <c r="G3" s="186">
        <v>4</v>
      </c>
      <c r="H3" s="185" t="s">
        <v>13</v>
      </c>
      <c r="I3" s="187"/>
      <c r="J3" s="188">
        <f>G3*I3</f>
        <v>0</v>
      </c>
    </row>
    <row r="4" spans="1:10" ht="18.75" x14ac:dyDescent="0.25">
      <c r="A4" s="184"/>
      <c r="B4" s="189"/>
      <c r="C4" s="153" t="s">
        <v>236</v>
      </c>
      <c r="D4" s="185">
        <v>3900</v>
      </c>
      <c r="E4" s="185">
        <v>3760</v>
      </c>
      <c r="F4" s="185"/>
      <c r="G4" s="186">
        <v>4</v>
      </c>
      <c r="H4" s="185" t="s">
        <v>13</v>
      </c>
      <c r="I4" s="187"/>
      <c r="J4" s="188">
        <f>G4*I4</f>
        <v>0</v>
      </c>
    </row>
    <row r="5" spans="1:10" ht="56.25" x14ac:dyDescent="0.25">
      <c r="A5" s="190"/>
      <c r="B5" s="191"/>
      <c r="C5" s="180" t="s">
        <v>233</v>
      </c>
      <c r="D5" s="181"/>
      <c r="E5" s="181"/>
      <c r="F5" s="181"/>
      <c r="G5" s="181"/>
      <c r="H5" s="181"/>
      <c r="I5" s="182"/>
      <c r="J5" s="192">
        <f>SUM(J3:J4)</f>
        <v>0</v>
      </c>
    </row>
  </sheetData>
  <mergeCells count="1">
    <mergeCell ref="C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vt:i4>
      </vt:variant>
      <vt:variant>
        <vt:lpstr>Intervals amb nom</vt:lpstr>
      </vt:variant>
      <vt:variant>
        <vt:i4>2</vt:i4>
      </vt:variant>
    </vt:vector>
  </HeadingPairs>
  <TitlesOfParts>
    <vt:vector size="4" baseType="lpstr">
      <vt:lpstr>MO</vt:lpstr>
      <vt:lpstr>Full1</vt:lpstr>
      <vt:lpstr>MO!Àrea_d'impressió</vt:lpstr>
      <vt:lpstr>MO!Títols_per_imprimir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cristina dpm</cp:lastModifiedBy>
  <cp:lastPrinted>2022-03-30T07:33:49Z</cp:lastPrinted>
  <dcterms:created xsi:type="dcterms:W3CDTF">2020-05-19T08:42:14Z</dcterms:created>
  <dcterms:modified xsi:type="dcterms:W3CDTF">2022-05-20T09:56:24Z</dcterms:modified>
</cp:coreProperties>
</file>