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heckCompatibility="1" autoCompressPictures="0"/>
  <mc:AlternateContent xmlns:mc="http://schemas.openxmlformats.org/markup-compatibility/2006">
    <mc:Choice Requires="x15">
      <x15ac:absPath xmlns:x15ac="http://schemas.microsoft.com/office/spreadsheetml/2010/11/ac" url="https://barcelonactiva-my.sharepoint.com/personal/isabel_aparici_barcelonactiva_cat/Documents/Documents/EXPOS/Expo_Mar/Museografia/"/>
    </mc:Choice>
  </mc:AlternateContent>
  <xr:revisionPtr revIDLastSave="0" documentId="8_{429B4B85-C950-44B1-91F7-5DA74BB39487}" xr6:coauthVersionLast="47" xr6:coauthVersionMax="47" xr10:uidLastSave="{00000000-0000-0000-0000-000000000000}"/>
  <bookViews>
    <workbookView xWindow="-28920" yWindow="-120" windowWidth="29040" windowHeight="17640" xr2:uid="{00000000-000D-0000-FFFF-FFFF00000000}"/>
  </bookViews>
  <sheets>
    <sheet name="MO" sheetId="1" r:id="rId1"/>
  </sheets>
  <definedNames>
    <definedName name="_xlnm.Print_Area" localSheetId="0">MO!$A$2:$K$268</definedName>
    <definedName name="_xlnm.Print_Titles" localSheetId="0">MO!$4:$4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253" i="1" l="1"/>
  <c r="J254" i="1"/>
  <c r="J69" i="1"/>
  <c r="J255" i="1"/>
  <c r="J105" i="1"/>
  <c r="J256" i="1"/>
  <c r="J120" i="1"/>
  <c r="J169" i="1"/>
  <c r="J257" i="1"/>
  <c r="J184" i="1"/>
  <c r="J258" i="1"/>
  <c r="J259" i="1"/>
  <c r="J260" i="1"/>
  <c r="J205" i="1"/>
  <c r="J261" i="1"/>
  <c r="J213" i="1"/>
  <c r="J220" i="1"/>
  <c r="J224" i="1"/>
  <c r="J236" i="1"/>
  <c r="J262" i="1"/>
  <c r="J246" i="1"/>
  <c r="J242" i="1"/>
  <c r="J248" i="1"/>
  <c r="J263" i="1"/>
  <c r="J252" i="1"/>
  <c r="J264" i="1"/>
  <c r="B258" i="1"/>
  <c r="B263" i="1"/>
  <c r="B261" i="1"/>
  <c r="B259" i="1"/>
  <c r="B257" i="1"/>
  <c r="B256" i="1"/>
  <c r="B255" i="1"/>
  <c r="B254" i="1"/>
  <c r="B253" i="1"/>
  <c r="B262" i="1"/>
  <c r="B260" i="1"/>
  <c r="F11" i="1"/>
  <c r="F18" i="1"/>
  <c r="F17" i="1"/>
  <c r="F16" i="1"/>
  <c r="F15" i="1"/>
  <c r="F14" i="1"/>
  <c r="F13" i="1"/>
  <c r="F12" i="1"/>
  <c r="F10" i="1"/>
  <c r="F9" i="1"/>
  <c r="B251" i="1"/>
  <c r="F19" i="1"/>
  <c r="L55" i="1"/>
  <c r="L44" i="1"/>
  <c r="M44" i="1"/>
  <c r="L45" i="1"/>
  <c r="L43" i="1"/>
  <c r="M43" i="1"/>
  <c r="M45" i="1"/>
  <c r="M55" i="1"/>
  <c r="N55" i="1"/>
</calcChain>
</file>

<file path=xl/sharedStrings.xml><?xml version="1.0" encoding="utf-8"?>
<sst xmlns="http://schemas.openxmlformats.org/spreadsheetml/2006/main" count="318" uniqueCount="252">
  <si>
    <t>IVA 21%</t>
  </si>
  <si>
    <t>TOTAL</t>
  </si>
  <si>
    <t>Nº PART</t>
  </si>
  <si>
    <t>m²</t>
  </si>
  <si>
    <t>6.1</t>
  </si>
  <si>
    <t>5.1</t>
  </si>
  <si>
    <t>4.1</t>
  </si>
  <si>
    <t>4.2</t>
  </si>
  <si>
    <t>4.3</t>
  </si>
  <si>
    <t>4.4</t>
  </si>
  <si>
    <t>3.1</t>
  </si>
  <si>
    <t>6.2</t>
  </si>
  <si>
    <t>2.1</t>
  </si>
  <si>
    <t>6.3</t>
  </si>
  <si>
    <t>6.4</t>
  </si>
  <si>
    <t xml:space="preserve">TOTAL  4.2 </t>
  </si>
  <si>
    <t>7.1</t>
  </si>
  <si>
    <t>TOTAL  7.1</t>
  </si>
  <si>
    <t>TOTAL  3.1</t>
  </si>
  <si>
    <t>TOTAL  4.1</t>
  </si>
  <si>
    <t>Ref.</t>
  </si>
  <si>
    <t>1.1</t>
  </si>
  <si>
    <t xml:space="preserve">  EXPOSICIÓN "L'OCEÀ PARLA", EN DISSENY HUB DE BARCELONA</t>
  </si>
  <si>
    <t>unidades</t>
  </si>
  <si>
    <t>Precio/ unidad</t>
  </si>
  <si>
    <t>unidad de medida</t>
  </si>
  <si>
    <t>A
 largo</t>
  </si>
  <si>
    <t>B
 ancho</t>
  </si>
  <si>
    <t>C
 alto</t>
  </si>
  <si>
    <t>DESCRIPCIÓN</t>
  </si>
  <si>
    <t>CAPÍTULO 1 - CORTINAS</t>
  </si>
  <si>
    <t>A</t>
  </si>
  <si>
    <t>B</t>
  </si>
  <si>
    <t>C</t>
  </si>
  <si>
    <t>D</t>
  </si>
  <si>
    <t>E</t>
  </si>
  <si>
    <t>F</t>
  </si>
  <si>
    <t>G</t>
  </si>
  <si>
    <t>H</t>
  </si>
  <si>
    <t>I</t>
  </si>
  <si>
    <t>J</t>
  </si>
  <si>
    <t>CAPÍTULO 2 - PARAMENTOS</t>
  </si>
  <si>
    <t>TOTAL  2.1</t>
  </si>
  <si>
    <t>PM 120</t>
  </si>
  <si>
    <t>PM 60</t>
  </si>
  <si>
    <t>CAPÍTULO 3 - PAVIMENTO</t>
  </si>
  <si>
    <t>M1</t>
  </si>
  <si>
    <t>CAPÍTULO 4 - MOBILIARIO</t>
  </si>
  <si>
    <t>M2</t>
  </si>
  <si>
    <t>TOTAL  4.5</t>
  </si>
  <si>
    <t>TOTAL  5.1</t>
  </si>
  <si>
    <t>5.2</t>
  </si>
  <si>
    <t>5.3</t>
  </si>
  <si>
    <t>TOTAL  5.3</t>
  </si>
  <si>
    <t>5.4</t>
  </si>
  <si>
    <t>cm</t>
  </si>
  <si>
    <t>TOTAL  5.4</t>
  </si>
  <si>
    <t>5.6</t>
  </si>
  <si>
    <t>TOTAL  5.6</t>
  </si>
  <si>
    <t>TOTAL CAPÍTULO 4 - MOBILIARIO</t>
  </si>
  <si>
    <t>TOTAL CAPÍTULO 2 - PARAMENTOS</t>
  </si>
  <si>
    <r>
      <t xml:space="preserve">MONTAJE Y DESMONTAJE PAREDES MODULARES MÓVILES
</t>
    </r>
    <r>
      <rPr>
        <sz val="14"/>
        <color theme="1"/>
        <rFont val="Calibri"/>
        <family val="2"/>
        <scheme val="minor"/>
      </rPr>
      <t>Movimiento de paredes móviles y distribución según plano.</t>
    </r>
    <r>
      <rPr>
        <b/>
        <sz val="14"/>
        <color theme="1"/>
        <rFont val="Calibri"/>
        <family val="2"/>
        <scheme val="minor"/>
      </rPr>
      <t xml:space="preserve">
</t>
    </r>
  </si>
  <si>
    <t>mm</t>
  </si>
  <si>
    <t>P</t>
  </si>
  <si>
    <t>TOTAL  4.3</t>
  </si>
  <si>
    <t>Largo</t>
  </si>
  <si>
    <t>Alto</t>
  </si>
  <si>
    <t>Superficie</t>
  </si>
  <si>
    <t>5.7</t>
  </si>
  <si>
    <t>TOTAL  5.7</t>
  </si>
  <si>
    <t>1.1.1 Second Sea (soporte posters)</t>
  </si>
  <si>
    <t>5.8</t>
  </si>
  <si>
    <t>TOTAL  5.8</t>
  </si>
  <si>
    <t>1.1.2 Second Sea (soporte fotografías)</t>
  </si>
  <si>
    <t>1.1.3 Second Sea (soporte paneles)</t>
  </si>
  <si>
    <t>5.2 Biotopo marino (soporte panel)</t>
  </si>
  <si>
    <t>PANTALLA LED RGB 1 CARA</t>
  </si>
  <si>
    <r>
      <t xml:space="preserve">DISAPPEARING STATES
</t>
    </r>
    <r>
      <rPr>
        <sz val="14"/>
        <color theme="1"/>
        <rFont val="Calibri"/>
        <family val="2"/>
        <scheme val="minor"/>
      </rPr>
      <t xml:space="preserve">Suministro de 2 planchas de </t>
    </r>
    <r>
      <rPr>
        <sz val="14"/>
        <rFont val="Calibri"/>
        <family val="2"/>
        <scheme val="minor"/>
      </rPr>
      <t>metacrilato</t>
    </r>
    <r>
      <rPr>
        <sz val="14"/>
        <color theme="1"/>
        <rFont val="Calibri"/>
        <family val="2"/>
        <scheme val="minor"/>
      </rPr>
      <t xml:space="preserve"> como soporte de proyección de dimensiones 2x2m.</t>
    </r>
  </si>
  <si>
    <t>Mover módulo de 60</t>
  </si>
  <si>
    <t>Mover módulo de 120</t>
  </si>
  <si>
    <t>Producción zócalo</t>
  </si>
  <si>
    <t>Colocación zócalo</t>
  </si>
  <si>
    <t>Quitar 92,16 m2 de paredes modulares de papel y llevar al punto de recogida de residuos.</t>
  </si>
  <si>
    <t>PAVIMENTO MOQUETA</t>
  </si>
  <si>
    <t>11.1</t>
  </si>
  <si>
    <r>
      <rPr>
        <b/>
        <sz val="14"/>
        <color theme="1"/>
        <rFont val="Calibri"/>
        <family val="2"/>
        <scheme val="minor"/>
      </rPr>
      <t>MESAS</t>
    </r>
    <r>
      <rPr>
        <sz val="14"/>
        <color theme="1"/>
        <rFont val="Calibri"/>
        <family val="2"/>
        <scheme val="minor"/>
      </rPr>
      <t xml:space="preserve">
Fabricación de mesa con medidas variables fabricadas con chapa de 3mm de espesor, patas de 40x40x1.5mm, lacadas en RAL a decidir.</t>
    </r>
  </si>
  <si>
    <r>
      <rPr>
        <b/>
        <sz val="14"/>
        <color theme="1"/>
        <rFont val="Calibri"/>
        <family val="2"/>
        <scheme val="minor"/>
      </rPr>
      <t>PEANAS</t>
    </r>
    <r>
      <rPr>
        <sz val="14"/>
        <color theme="1"/>
        <rFont val="Calibri"/>
        <family val="2"/>
        <scheme val="minor"/>
      </rPr>
      <t xml:space="preserve">
Peanas fabricadas con chapa 3mm de espesor, patas de 40x40x1,5mm. Lacada en RAL a definir.</t>
    </r>
  </si>
  <si>
    <t>4.1 Pacific Aquarium (soporte)</t>
  </si>
  <si>
    <r>
      <t xml:space="preserve">PACIFIC AQUARIUM
</t>
    </r>
    <r>
      <rPr>
        <sz val="14"/>
        <color theme="1"/>
        <rFont val="Calibri"/>
        <family val="2"/>
        <scheme val="minor"/>
      </rPr>
      <t>Soporte bastidor de madera 4x2 con travesaño tensado para 9 dibujos impresos sobre tela de algodón.</t>
    </r>
  </si>
  <si>
    <r>
      <rPr>
        <b/>
        <sz val="14"/>
        <color theme="1"/>
        <rFont val="Calibri"/>
        <family val="2"/>
        <scheme val="minor"/>
      </rPr>
      <t xml:space="preserve">ESCENARIOS FUTUROS FRENTE LITORAL DE LA PLAYA DE PINEDA
</t>
    </r>
    <r>
      <rPr>
        <sz val="14"/>
        <color theme="1"/>
        <rFont val="Calibri"/>
        <family val="2"/>
        <scheme val="minor"/>
      </rPr>
      <t xml:space="preserve">Soporte plancha de </t>
    </r>
    <r>
      <rPr>
        <sz val="14"/>
        <rFont val="Calibri"/>
        <family val="2"/>
        <scheme val="minor"/>
      </rPr>
      <t>metacrilato para 5 paneles impresos.</t>
    </r>
  </si>
  <si>
    <t>1.3 Pineda Tarragona (soporte)</t>
  </si>
  <si>
    <r>
      <t xml:space="preserve">SECOND SEA
1.1.1 </t>
    </r>
    <r>
      <rPr>
        <sz val="14"/>
        <color theme="1"/>
        <rFont val="Calibri"/>
        <family val="2"/>
        <scheme val="minor"/>
      </rPr>
      <t xml:space="preserve">Soporte de tableros de madera DM 200x250cm espesor 5 mm para 10 posters impresos encolados.
</t>
    </r>
    <r>
      <rPr>
        <b/>
        <sz val="14"/>
        <color theme="1"/>
        <rFont val="Calibri"/>
        <family val="2"/>
        <scheme val="minor"/>
      </rPr>
      <t>1.1.2</t>
    </r>
    <r>
      <rPr>
        <sz val="14"/>
        <color theme="1"/>
        <rFont val="Calibri"/>
        <family val="2"/>
        <scheme val="minor"/>
      </rPr>
      <t xml:space="preserve"> Soporte de marcos con moldura de 1,8x2,8 de haya maciza, cristal normal y cartón pluma para 12 reproducciones de fotografías impresas.
</t>
    </r>
    <r>
      <rPr>
        <b/>
        <sz val="14"/>
        <color theme="1"/>
        <rFont val="Calibri"/>
        <family val="2"/>
        <scheme val="minor"/>
      </rPr>
      <t>1.1.3</t>
    </r>
    <r>
      <rPr>
        <sz val="14"/>
        <color theme="1"/>
        <rFont val="Calibri"/>
        <family val="2"/>
        <scheme val="minor"/>
      </rPr>
      <t xml:space="preserve"> Soporte de plancha de </t>
    </r>
    <r>
      <rPr>
        <sz val="14"/>
        <rFont val="Calibri"/>
        <family val="2"/>
        <scheme val="minor"/>
      </rPr>
      <t>metacrilato</t>
    </r>
    <r>
      <rPr>
        <sz val="14"/>
        <color theme="1"/>
        <rFont val="Calibri"/>
        <family val="2"/>
        <scheme val="minor"/>
      </rPr>
      <t xml:space="preserve"> tamaño A1 para 3 paneles impresos.</t>
    </r>
  </si>
  <si>
    <r>
      <t xml:space="preserve">BIOTOPO MARINO
</t>
    </r>
    <r>
      <rPr>
        <sz val="14"/>
        <color theme="1"/>
        <rFont val="Calibri"/>
        <family val="2"/>
        <scheme val="minor"/>
      </rPr>
      <t xml:space="preserve">Soporte de plancha de </t>
    </r>
    <r>
      <rPr>
        <sz val="14"/>
        <rFont val="Calibri"/>
        <family val="2"/>
        <scheme val="minor"/>
      </rPr>
      <t>metacrilato</t>
    </r>
    <r>
      <rPr>
        <sz val="14"/>
        <color theme="1"/>
        <rFont val="Calibri"/>
        <family val="2"/>
        <scheme val="minor"/>
      </rPr>
      <t xml:space="preserve"> tamaño A1 para 1 panel impreso-</t>
    </r>
  </si>
  <si>
    <t>Jor.Lab.</t>
  </si>
  <si>
    <t>1.6. Embassy of the North Sea (soporte)</t>
  </si>
  <si>
    <t>3.2.1 Dolphin Embassy (soporte)</t>
  </si>
  <si>
    <t>3.2.2 Dolphin Embassy (soporte)</t>
  </si>
  <si>
    <t>2.2</t>
  </si>
  <si>
    <t>6.5</t>
  </si>
  <si>
    <t>6.6</t>
  </si>
  <si>
    <t>6.7</t>
  </si>
  <si>
    <t>1.5. Disappearing States (soporte para proyecciones)</t>
  </si>
  <si>
    <t>PT</t>
  </si>
  <si>
    <t>TOTAL  2.2</t>
  </si>
  <si>
    <t>h.</t>
  </si>
  <si>
    <t xml:space="preserve">TOTAL </t>
  </si>
  <si>
    <r>
      <t xml:space="preserve">EMBASSY OF THE NORTH SEA
</t>
    </r>
    <r>
      <rPr>
        <sz val="14"/>
        <color theme="1"/>
        <rFont val="Calibri"/>
        <family val="2"/>
        <scheme val="minor"/>
      </rPr>
      <t>Soporte marcos con moldura de 1,8x2,8 de haya maciza, cristal normal y cartón pluma para 6 fotografías impresas.</t>
    </r>
  </si>
  <si>
    <t>TOTAL CAPÍTULO 3 - PAVIMENTO</t>
  </si>
  <si>
    <r>
      <rPr>
        <b/>
        <sz val="14"/>
        <rFont val="Calibri"/>
        <family val="2"/>
        <scheme val="minor"/>
      </rPr>
      <t>MONTAJE Y DESMONTAJE CORTINAS</t>
    </r>
    <r>
      <rPr>
        <b/>
        <sz val="14"/>
        <color rgb="FFFF0000"/>
        <rFont val="Calibri"/>
        <family val="2"/>
        <scheme val="minor"/>
      </rPr>
      <t xml:space="preserve">
</t>
    </r>
    <r>
      <rPr>
        <sz val="14"/>
        <rFont val="Calibri"/>
        <family val="2"/>
        <scheme val="minor"/>
      </rPr>
      <t>Colocación de 2.151,8 m2 de cortina según planimetría y posterior desmontaje.</t>
    </r>
  </si>
  <si>
    <r>
      <t xml:space="preserve">GRAPAS 
</t>
    </r>
    <r>
      <rPr>
        <sz val="14"/>
        <color theme="1"/>
        <rFont val="Calibri"/>
        <family val="2"/>
        <scheme val="minor"/>
      </rPr>
      <t>Estructura de bastidores fabricadas con tubo 30x30x1,5mm, con malla electrosoldada zincada de 50x50x5.</t>
    </r>
  </si>
  <si>
    <t>*Precios de montaje y desmontaje aproximados.</t>
  </si>
  <si>
    <r>
      <t xml:space="preserve">DOLPHIN EMBASSY PROJECT
</t>
    </r>
    <r>
      <rPr>
        <sz val="14"/>
        <color theme="1"/>
        <rFont val="Calibri"/>
        <family val="2"/>
        <scheme val="minor"/>
      </rPr>
      <t>Soporte marcos con moldura de haya maciza, cristal normal y cartón pluma para 3 dibujos impresos.</t>
    </r>
  </si>
  <si>
    <t>CAPÍTULO 5 - MARCOS, ENMARCADO, DESENMARCADO Y PASPARTÚS DE CARTELES GRÁFICOS</t>
  </si>
  <si>
    <t>VIDEO</t>
  </si>
  <si>
    <r>
      <rPr>
        <b/>
        <sz val="14"/>
        <color theme="1"/>
        <rFont val="Calibri"/>
        <family val="2"/>
        <scheme val="minor"/>
      </rPr>
      <t>METACRILATO LUZ FILTRADA</t>
    </r>
    <r>
      <rPr>
        <sz val="14"/>
        <color theme="1"/>
        <rFont val="Calibri"/>
        <family val="2"/>
        <scheme val="minor"/>
      </rPr>
      <t xml:space="preserve">
Placas de metacrilato transparente con texto grabado con luz filtrante.</t>
    </r>
  </si>
  <si>
    <r>
      <t xml:space="preserve">PANTALLA LED RGB 1 CARA
</t>
    </r>
    <r>
      <rPr>
        <sz val="14"/>
        <color theme="1"/>
        <rFont val="Calibri"/>
        <family val="2"/>
        <scheme val="minor"/>
      </rPr>
      <t>Pantalla LED RGB con información a 1 cara.</t>
    </r>
  </si>
  <si>
    <t>METACRILATO LUZ FILTRADA A</t>
  </si>
  <si>
    <t>METACRILATO LUZ FILTRADA B</t>
  </si>
  <si>
    <r>
      <t xml:space="preserve">CARTELAS
</t>
    </r>
    <r>
      <rPr>
        <sz val="14"/>
        <color theme="1"/>
        <rFont val="Calibri"/>
        <family val="2"/>
        <scheme val="minor"/>
      </rPr>
      <t>Cartelas de PVC con impresión directa.</t>
    </r>
  </si>
  <si>
    <t>CARTELAS PVC IMP DIRECTA A</t>
  </si>
  <si>
    <t>CARTELAS PVC IMP DIRECTA B</t>
  </si>
  <si>
    <t>TOTAL CAPÍTULO 5 - MARCOS, ENMARCADO, DESENMARCADO Y PASPARTÚS DE CARTELES GRÁFICOS</t>
  </si>
  <si>
    <r>
      <rPr>
        <b/>
        <sz val="14"/>
        <rFont val="Calibri"/>
        <family val="2"/>
        <scheme val="minor"/>
      </rPr>
      <t>MONTAJE Y DESMONTAJE DE LA MUSEOGRAFÍA, PIEZAS Y GRÁFICA</t>
    </r>
    <r>
      <rPr>
        <b/>
        <sz val="14"/>
        <color rgb="FFFF0000"/>
        <rFont val="Calibri"/>
        <family val="2"/>
        <scheme val="minor"/>
      </rPr>
      <t xml:space="preserve">
</t>
    </r>
    <r>
      <rPr>
        <sz val="14"/>
        <rFont val="Calibri"/>
        <family val="2"/>
        <scheme val="minor"/>
      </rPr>
      <t>Montaje y desmontaje de todas las obras que conforman la museografía, mobiliario, piezas y gráfica de la exposición. Incluye coordinación de montaje y desmontaje.</t>
    </r>
  </si>
  <si>
    <t>1 x reproductor de video / 4K /  Pro res codec / HDMI OUTPUT + stereo audio output</t>
  </si>
  <si>
    <t>1 x kit de cableado y accesorios de video y corriente</t>
  </si>
  <si>
    <t>SONIDO</t>
  </si>
  <si>
    <t>4 x barras de sonido autoamplificadas de 100W de salida  / 100Hz a 16kHz</t>
  </si>
  <si>
    <t>1 x Subwoofer the 12" autoamplificado 800W de salida / 42Hz a 150Hz</t>
  </si>
  <si>
    <t>1 x mixer digital de audio de 16 inputs + 16 outputs</t>
  </si>
  <si>
    <t>1 x kit de cableado y accesorios de audio y corriente</t>
  </si>
  <si>
    <t>ESTRUCTURAS</t>
  </si>
  <si>
    <t>1 x kit de estructuras ( rigging para proytector)</t>
  </si>
  <si>
    <t>MONTAJE Y DESMONTAJE DE AUDIOVISUALES</t>
  </si>
  <si>
    <t>TOTAL  6.1</t>
  </si>
  <si>
    <t>TOTAL  6.2</t>
  </si>
  <si>
    <t xml:space="preserve">1 x mini PC o raspberry pi (Model B Quad Core 64 bit wifi bluethooth 8GB), with internet connections and HDMI port </t>
  </si>
  <si>
    <t>1 x  small led display for raspberry  (HighPi case for Raspberry Pi 4)</t>
  </si>
  <si>
    <t>2 x external hardrive or local video storage of screen capture video for fallback</t>
  </si>
  <si>
    <t>1 x USB C Power supply, 5.1 V 3.0A, Black, UL Listed</t>
  </si>
  <si>
    <t>1 x Class 10 micro SD Card with raspberry pi OS 32 Gb</t>
  </si>
  <si>
    <t>1 x HDMI A male to micro D male cable</t>
  </si>
  <si>
    <t>1 x USB card reader for micro SD cards</t>
  </si>
  <si>
    <t>1 x Aluminium Heatsink for Raspberry Pi 4B (3 pack)</t>
  </si>
  <si>
    <t>1 x Screen display for Raspberry Pi (AdafruitpiOled 128x32 monchrome oled add-on for raspberry pi)</t>
  </si>
  <si>
    <t>2 x barras de sonido autoamplificadas de 100W de salida  / 100Hz a 16kHz</t>
  </si>
  <si>
    <t>Podium 50cmx50cm painted in black with raspberry pi, covered by a transparent plexiglass case of 50x50</t>
  </si>
  <si>
    <t>TOTAL  6.3</t>
  </si>
  <si>
    <t>TOTAL  6.4</t>
  </si>
  <si>
    <t>TOTAL  6.5</t>
  </si>
  <si>
    <t>TOTAL  6.6</t>
  </si>
  <si>
    <t>2 x altavoces  autoamplificados de 5"a 8" de 100W de salida  / 40Hz a 20kHz</t>
  </si>
  <si>
    <t>1 x Media server/ de 2 salidas HDMI  4K / H.264 (SD/HD), H.265 (UHD), ProRes y DNx + TBD audio output</t>
  </si>
  <si>
    <t>TOTAL  6.7</t>
  </si>
  <si>
    <t xml:space="preserve">1 x Tablet 10" </t>
  </si>
  <si>
    <t xml:space="preserve">1 x Pantalla de 65" TV LED UltraHD 4K </t>
  </si>
  <si>
    <t>12.1</t>
  </si>
  <si>
    <t>Extintor portátil clase A UNE - EN2</t>
  </si>
  <si>
    <r>
      <rPr>
        <b/>
        <sz val="14"/>
        <color theme="1"/>
        <rFont val="Calibri"/>
        <family val="2"/>
        <scheme val="minor"/>
      </rPr>
      <t>EMPAPELADO AL AIRE SOBRE PAREDES MODULARES MÓVILES</t>
    </r>
    <r>
      <rPr>
        <sz val="14"/>
        <color theme="1"/>
        <rFont val="Calibri"/>
        <family val="2"/>
        <scheme val="minor"/>
      </rPr>
      <t xml:space="preserve">
Empapelado de 92,16 m2 de paredes modulares con doble papel verjurado de 50 y 100 gr, con cola de celulosa.
Pintado de 92,16 m2 de papel con capa de imprimación acrílica, diluida con retardante de fuego Rosco P50 y acabado con pintura plástica acrílica mate en color a elegir. Acreditado mediante certificado de laboratorio y declaración responsable del adjudicatario.
</t>
    </r>
  </si>
  <si>
    <r>
      <rPr>
        <b/>
        <sz val="14"/>
        <rFont val="Calibri"/>
        <family val="2"/>
        <scheme val="minor"/>
      </rPr>
      <t xml:space="preserve">TABIQUE ESTRUCTURA SIMPLE 
</t>
    </r>
    <r>
      <rPr>
        <sz val="14"/>
        <rFont val="Calibri"/>
        <family val="2"/>
        <scheme val="minor"/>
      </rPr>
      <t>Suministro y colocación de sistema autoportante KNAUF W112.es o similar, clase B-s1,d0 según EN 13501:2002, de 100mm de espesor total, formado por una estructura metálica a base de montantes normales de 48mm y 0,6mm de espesor.</t>
    </r>
    <r>
      <rPr>
        <b/>
        <sz val="14"/>
        <color rgb="FFFF0000"/>
        <rFont val="Calibri"/>
        <family val="2"/>
        <scheme val="minor"/>
      </rPr>
      <t xml:space="preserve">
</t>
    </r>
  </si>
  <si>
    <r>
      <rPr>
        <b/>
        <sz val="14"/>
        <color theme="1"/>
        <rFont val="Calibri"/>
        <family val="2"/>
        <scheme val="minor"/>
      </rPr>
      <t xml:space="preserve">CORTINAS
</t>
    </r>
    <r>
      <rPr>
        <sz val="14"/>
        <color theme="1"/>
        <rFont val="Calibri"/>
        <family val="2"/>
        <scheme val="minor"/>
      </rPr>
      <t>Suministro de cortinas de medidas variables, tejido ignífugo C1 según EN 13773:2003, acreditado mediante certificado de laboratorio y declaración responsable del adjudicatario. Tipo de tejido loneta RONDA dos caras (brillante y mate), peso 255gr/m2, color a elegir. Confeccionadas con un frunce del 50% a doble cara, ojales y cintas atar. Laterales y abajo dobladillo.</t>
    </r>
  </si>
  <si>
    <t>TOTAL 1.1</t>
  </si>
  <si>
    <t>TOTAL CAPÍTULO 1 - CORTINAS</t>
  </si>
  <si>
    <t xml:space="preserve">PEM </t>
  </si>
  <si>
    <t>Mano de obra</t>
  </si>
  <si>
    <t>CAPÍTULO 6 - AUDIOVISUALES</t>
  </si>
  <si>
    <t>PROYECTO 1</t>
  </si>
  <si>
    <t>PROYECTO 2</t>
  </si>
  <si>
    <t>PROYECTO 4</t>
  </si>
  <si>
    <t>PROYECTO 5</t>
  </si>
  <si>
    <t>PROYECTO 6</t>
  </si>
  <si>
    <t>PROYECTO 7</t>
  </si>
  <si>
    <r>
      <t xml:space="preserve">CAPÍTULO 7 - </t>
    </r>
    <r>
      <rPr>
        <b/>
        <sz val="14"/>
        <rFont val="Calibri"/>
        <family val="2"/>
        <scheme val="minor"/>
      </rPr>
      <t>GRÁFICA</t>
    </r>
  </si>
  <si>
    <t>7.2</t>
  </si>
  <si>
    <t>TOTAL  7.2</t>
  </si>
  <si>
    <t>7.3</t>
  </si>
  <si>
    <t>TOTAL  7.3</t>
  </si>
  <si>
    <r>
      <t xml:space="preserve">CAPÍTULO 8 - </t>
    </r>
    <r>
      <rPr>
        <b/>
        <sz val="14"/>
        <rFont val="Calibri"/>
        <family val="2"/>
        <scheme val="minor"/>
      </rPr>
      <t>ILUMINACIÓN</t>
    </r>
  </si>
  <si>
    <r>
      <t>CAPÍTULO 9 -</t>
    </r>
    <r>
      <rPr>
        <b/>
        <sz val="14"/>
        <rFont val="Calibri"/>
        <family val="2"/>
        <scheme val="minor"/>
      </rPr>
      <t xml:space="preserve"> INSTALACIÓN ELÉCTRICA</t>
    </r>
  </si>
  <si>
    <t>CAPÍTULO 10 - BARRAS TUBULARES</t>
  </si>
  <si>
    <t>10.1</t>
  </si>
  <si>
    <t>TOTAL CAPÍTULO 9 - INSTALACIÓN ELÉCTRICA</t>
  </si>
  <si>
    <t>TOTAL CAPÍTULO 8 - ILUMINACIÓN</t>
  </si>
  <si>
    <t>TOTAL  10.1</t>
  </si>
  <si>
    <t>TOTAL CAPÍTULO 10 - BARRAS TUBULARES</t>
  </si>
  <si>
    <t>CAPÍTULO 11 - MONTAJE Y DESMONTAJE</t>
  </si>
  <si>
    <t xml:space="preserve">TOTAL  11.1 </t>
  </si>
  <si>
    <t>11.2</t>
  </si>
  <si>
    <t>TOTAL  11.2</t>
  </si>
  <si>
    <t>11.3</t>
  </si>
  <si>
    <t xml:space="preserve">TOTAL  11.3 </t>
  </si>
  <si>
    <t>11.4</t>
  </si>
  <si>
    <t xml:space="preserve">TOTAL  11.4 </t>
  </si>
  <si>
    <t>11.5</t>
  </si>
  <si>
    <t>TOTAL  11.5</t>
  </si>
  <si>
    <t>11.6</t>
  </si>
  <si>
    <t>TOTAL  11.6</t>
  </si>
  <si>
    <t>11.7</t>
  </si>
  <si>
    <t>TOTAL  11.7</t>
  </si>
  <si>
    <t>TOTAL CAPÍTULO 11 - MONTAJE Y DESMONTAJE</t>
  </si>
  <si>
    <t>CAPÍTULO 12 - OTROS</t>
  </si>
  <si>
    <t>TOTAL  12.1</t>
  </si>
  <si>
    <t>TOTAL CAPÍTULO 12 - OTROS</t>
  </si>
  <si>
    <t>TOTAL  4.4</t>
  </si>
  <si>
    <r>
      <t xml:space="preserve">IMPRESIÓN DE OBRA GRÁFICA
</t>
    </r>
    <r>
      <rPr>
        <sz val="14"/>
        <color theme="1"/>
        <rFont val="Calibri"/>
        <family val="2"/>
        <scheme val="minor"/>
      </rPr>
      <t>Impresión de los elementos descritos en los apartados 5.1, 5.2, 5.3, 5.4, 5.5, 5.6, 5.7 y resto de la obra gráfica descrita en los planos.</t>
    </r>
  </si>
  <si>
    <t>4.5</t>
  </si>
  <si>
    <t>CAJA PARA PANTALLA</t>
  </si>
  <si>
    <t xml:space="preserve">Suministro de 5 unidades de cajas fabricadas con tablero DM 19mm de espesor, medidas 110x65x30cm, cubiertas con espuma de poliuretano proyectado, acabado pintado en RAL a decidir. </t>
  </si>
  <si>
    <t>TARIMAS</t>
  </si>
  <si>
    <t>Montaje y desmontaje de todos los medios audiovisuales descritos en el Capítulo 6 (AUDIOVISUALES) y montaje y desmontaje de los siguientes medios suministrados por la propiedad: 5 Pantallas Brightsign + 2 Proyectores de vídeo de 5K + 1 Proyector de vídeo de 10K.</t>
  </si>
  <si>
    <t>Todos los equipos audiovisuales han de contar con posibilidad de programación de encendido y apagado.</t>
  </si>
  <si>
    <t>Suministro de 2 tarimas circulares de 2m de diámetro y altura 30cm, fabricadas con tablero DM 19mm de espesor, cubiertas con moqueta de fibra sintética igual a la utilizada para el pavimento (Capítulo 3), colocada con adhesivo de contacto.</t>
  </si>
  <si>
    <r>
      <rPr>
        <b/>
        <sz val="14"/>
        <rFont val="Calibri"/>
        <family val="2"/>
        <scheme val="minor"/>
      </rPr>
      <t>MONTAJE Y DESMONTAJE MOQUETA</t>
    </r>
    <r>
      <rPr>
        <b/>
        <sz val="14"/>
        <color rgb="FFFF0000"/>
        <rFont val="Calibri"/>
        <family val="2"/>
        <scheme val="minor"/>
      </rPr>
      <t xml:space="preserve">
</t>
    </r>
    <r>
      <rPr>
        <sz val="14"/>
        <rFont val="Calibri"/>
        <family val="2"/>
        <scheme val="minor"/>
      </rPr>
      <t>Colocación y pegado de 1.014 m2 de moqueta sobre pavimento según planimetría y posterior desmontaje. Incluye forrado con moqueta de 12 asientos suministrados por la propiedad, de medidas 40x40x40 y de tarimas (Capítulo 4.6), y vuelta de dicho mobiliario a su estado original.</t>
    </r>
  </si>
  <si>
    <t>PROYECTO 3</t>
  </si>
  <si>
    <t xml:space="preserve">Mano de obra montaje </t>
  </si>
  <si>
    <t>Mano de obra desmontaje</t>
  </si>
  <si>
    <t xml:space="preserve">Alquiler elevadora </t>
  </si>
  <si>
    <t xml:space="preserve">Mano de obra desmontaje </t>
  </si>
  <si>
    <r>
      <rPr>
        <b/>
        <sz val="14"/>
        <rFont val="Calibri"/>
        <family val="2"/>
        <scheme val="minor"/>
      </rPr>
      <t>ILUMINACIÓN</t>
    </r>
    <r>
      <rPr>
        <b/>
        <sz val="14"/>
        <color rgb="FFFF0000"/>
        <rFont val="Calibri"/>
        <family val="2"/>
        <scheme val="minor"/>
      </rPr>
      <t xml:space="preserve">
</t>
    </r>
    <r>
      <rPr>
        <sz val="14"/>
        <rFont val="Calibri"/>
        <family val="2"/>
        <scheme val="minor"/>
      </rPr>
      <t>Montaje y desmontaje de 90 focos spot de 4º,  15 focos spot de 17º, 20 focos wallwasher de 60º y 18 Parled, todos aportados por la propiedad y bajo la dirección del equipo de diseño de iluminación del proyecto. Se utilizará también  el sistema lineal led RGB montado en el techo de la sala, por lo que será necesario control del mismo.</t>
    </r>
  </si>
  <si>
    <t>18 proyectores parled Showtec Compact Par 18 MKII + cableado de señal y sistema de control.</t>
  </si>
  <si>
    <t>VÍDEO</t>
  </si>
  <si>
    <t>2 x proyector de video de 7Klumens  + 2 x rigging frame</t>
  </si>
  <si>
    <t>DLP™ chip x 1, DLP™ system/ 2,304,000 (1920 x 1200) x 3, total of 6,912,000 pixels / Powered zoom/focus lenses (1.7-2.4:1), F 1.7-1.9, f 25.6-35.7 mm / WUXGA 1,920 x 1,200 pixels</t>
  </si>
  <si>
    <t>2 x opticas de proyeccion / Ultra-Short-Throw Zoom Lens</t>
  </si>
  <si>
    <t>Throw Ratio 16:10 Aspect Ratio 0.280-0.299:1 /// Focal Distance (f) 4.1-4.4 mm</t>
  </si>
  <si>
    <t>1 x MAC STUDIO</t>
  </si>
  <si>
    <t>Chip M2 Max de Apple
CPU de 12 núcleos (8 núcleos de rendimiento y 4 de eficiencia)
GPU de 30 núcleos
Neural Engine de 16 núcleos
400 GB/s de ancho de banda de memoria</t>
  </si>
  <si>
    <t>16 x Altavoces coaxiales pasivos 6.5" / 2-way bi-amp powered studio monitor</t>
  </si>
  <si>
    <t xml:space="preserve">componentes 6.55"/1"/// Output power 95W/// </t>
  </si>
  <si>
    <t>16 x frames de rigging para altavoces de 5"</t>
  </si>
  <si>
    <t>Por definir sistema de montaje.</t>
  </si>
  <si>
    <t>2 x Subwoofer the 15"</t>
  </si>
  <si>
    <t>componentes 18"/// dispersion Cardio /// SPL MAX 131db /// Impedancia 6ohm /// capacidad de potenica 500W rms + 2000W peak</t>
  </si>
  <si>
    <t>1 x mixer digital de audio + 32 OUTPUTS INTERFACES</t>
  </si>
  <si>
    <t xml:space="preserve">8 ANALOG IN  + 32 ANALOG OUT / 64 DANTE IN/OUT </t>
  </si>
  <si>
    <t>1 x Mac Mini Silicon - Audio Server</t>
  </si>
  <si>
    <t xml:space="preserve">QLAB LICENCE + DANTE DVS LICENCE </t>
  </si>
  <si>
    <t>ESTRUCTURAS OPCIÓN MURO</t>
  </si>
  <si>
    <t>4 x motores 250KG + cableado + control</t>
  </si>
  <si>
    <t>Deben ser lo más pequeños posible para lograr la altura del
proyector óptima.</t>
  </si>
  <si>
    <t>AUDIOVISUALES</t>
  </si>
  <si>
    <t>TOTAL CAPÍTULO 7 - GRÁFICA</t>
  </si>
  <si>
    <r>
      <t xml:space="preserve">LÍNEA DE CARRETE DE BUCEO
</t>
    </r>
    <r>
      <rPr>
        <sz val="14"/>
        <color theme="1"/>
        <rFont val="Calibri"/>
        <family val="2"/>
        <scheme val="minor"/>
      </rPr>
      <t>Suministro de línea de carrete de buceo de poliéster para recogida y apertura de cortinas</t>
    </r>
  </si>
  <si>
    <t>12.2</t>
  </si>
  <si>
    <t>TOTAL  12.2</t>
  </si>
  <si>
    <r>
      <rPr>
        <b/>
        <sz val="14"/>
        <rFont val="Calibri"/>
        <family val="2"/>
        <scheme val="minor"/>
      </rPr>
      <t>MANTENIMIENTO DURANTE LA EXPOSICIÓN</t>
    </r>
    <r>
      <rPr>
        <b/>
        <sz val="14"/>
        <color rgb="FFFF0000"/>
        <rFont val="Calibri"/>
        <family val="2"/>
        <scheme val="minor"/>
      </rPr>
      <t xml:space="preserve">
</t>
    </r>
    <r>
      <rPr>
        <sz val="14"/>
        <rFont val="Calibri"/>
        <family val="2"/>
        <scheme val="minor"/>
      </rPr>
      <t>Mantenimiento de mobiliario, gráfica y audiovisuales.</t>
    </r>
  </si>
  <si>
    <r>
      <t xml:space="preserve">PAVIMENTO MOQUETA 
</t>
    </r>
    <r>
      <rPr>
        <sz val="14"/>
        <color theme="1"/>
        <rFont val="Calibri"/>
        <family val="2"/>
        <scheme val="minor"/>
      </rPr>
      <t>Suministro de pavimento de moqueta de fibra sintética 100% poliamida, clase BFL-s1 según EN 13501:2002 acreditado mediante certificado de laboratorio y declaración responsable del adjudicatario, tipo bucle, suministrada en rollos de 4x20 m, colocada aplicando cinta de pintor entre pavimento y cinta adhesiva doble cara.</t>
    </r>
  </si>
  <si>
    <t>TOTAL CAPÍTULO 6 - AUDIOVISUALES</t>
  </si>
  <si>
    <t>Barra tubular diámetro 32 mm</t>
  </si>
  <si>
    <r>
      <t xml:space="preserve">BARRA TUBULAR
</t>
    </r>
    <r>
      <rPr>
        <sz val="14"/>
        <color theme="1"/>
        <rFont val="Calibri"/>
        <family val="2"/>
        <scheme val="minor"/>
      </rPr>
      <t>Barras tubulares de 32mm de diámetro para sujeción de cortinas con sistema de sujeción igual al existente en sala.</t>
    </r>
  </si>
  <si>
    <r>
      <t xml:space="preserve">SUMINISTRO E INSTALACIÓN DE EXTINTORES PORTÁTILES
</t>
    </r>
    <r>
      <rPr>
        <sz val="14"/>
        <color theme="1"/>
        <rFont val="Calibri"/>
        <family val="2"/>
        <scheme val="minor"/>
      </rPr>
      <t>Suministro e instalación de extintores portátiles de clase A UNE - EN2 por parte de la empresa habilitada. Incluye fijación sobre paramentos verticales según normativa.</t>
    </r>
  </si>
  <si>
    <t>2 x pantalla o superficie de proyección de 7,10m x 3,10m</t>
  </si>
  <si>
    <t>1 x kit de estructuras ( rigging para proyector)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</si>
</sst>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C0A]_-;\-* #,##0.00\ [$€-C0A]_-;_-* &quot;-&quot;??\ [$€-C0A]_-;_-@_-"/>
    <numFmt numFmtId="165" formatCode="#,##0.00\ &quot;€&quot;"/>
  </numFmts>
  <fonts count="21" x14ac:knownFonts="1">
    <font>
      <sz val="11"/>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u/>
      <sz val="11"/>
      <color theme="11"/>
      <name val="Calibri"/>
      <family val="2"/>
      <scheme val="minor"/>
    </font>
    <font>
      <sz val="10"/>
      <name val="Arial"/>
      <family val="2"/>
    </font>
    <font>
      <sz val="11"/>
      <color theme="1"/>
      <name val="Calibri"/>
      <family val="2"/>
      <scheme val="minor"/>
    </font>
    <font>
      <b/>
      <sz val="16"/>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sz val="12"/>
      <color rgb="FF0070C0"/>
      <name val="Calibri"/>
      <family val="2"/>
      <scheme val="minor"/>
    </font>
    <font>
      <sz val="14"/>
      <color theme="1"/>
      <name val="Calibri"/>
      <family val="2"/>
      <scheme val="minor"/>
    </font>
    <font>
      <sz val="14"/>
      <color rgb="FF0070C0"/>
      <name val="Calibri"/>
      <family val="2"/>
      <scheme val="minor"/>
    </font>
    <font>
      <sz val="14"/>
      <color rgb="FFFF0000"/>
      <name val="Calibri"/>
      <family val="2"/>
      <scheme val="minor"/>
    </font>
    <font>
      <sz val="14"/>
      <color theme="4"/>
      <name val="Calibri"/>
      <family val="2"/>
      <scheme val="minor"/>
    </font>
    <font>
      <b/>
      <sz val="14"/>
      <color rgb="FFFF0000"/>
      <name val="Calibri"/>
      <family val="2"/>
      <scheme val="minor"/>
    </font>
    <font>
      <b/>
      <sz val="18"/>
      <color theme="1"/>
      <name val="Calibri"/>
      <family val="2"/>
      <scheme val="minor"/>
    </font>
    <font>
      <b/>
      <sz val="14"/>
      <name val="Calibri"/>
      <family val="2"/>
      <scheme val="minor"/>
    </font>
    <font>
      <sz val="14"/>
      <name val="Calibri"/>
      <family val="2"/>
      <scheme val="minor"/>
    </font>
    <font>
      <sz val="14"/>
      <color theme="2" tint="-0.249977111117893"/>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ECD9FF"/>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CCFFFF"/>
        <bgColor indexed="64"/>
      </patternFill>
    </fill>
    <fill>
      <patternFill patternType="solid">
        <fgColor theme="6" tint="0.79998168889431442"/>
        <bgColor indexed="64"/>
      </patternFill>
    </fill>
    <fill>
      <patternFill patternType="solid">
        <fgColor theme="2"/>
        <bgColor indexed="64"/>
      </patternFill>
    </fill>
  </fills>
  <borders count="17">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right style="thin">
        <color theme="1"/>
      </right>
      <top/>
      <bottom style="thin">
        <color auto="1"/>
      </bottom>
      <diagonal/>
    </border>
  </borders>
  <cellStyleXfs count="21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6" fillId="0" borderId="0"/>
    <xf numFmtId="44" fontId="6" fillId="0" borderId="0" applyFont="0" applyFill="0" applyBorder="0" applyAlignment="0" applyProtection="0"/>
  </cellStyleXfs>
  <cellXfs count="227">
    <xf numFmtId="0" fontId="0" fillId="0" borderId="0" xfId="0"/>
    <xf numFmtId="0" fontId="0" fillId="0" borderId="0" xfId="0" applyAlignment="1">
      <alignment vertical="top"/>
    </xf>
    <xf numFmtId="0" fontId="0" fillId="0" borderId="0" xfId="0" applyAlignment="1">
      <alignment vertical="top" wrapText="1"/>
    </xf>
    <xf numFmtId="0" fontId="0" fillId="0" borderId="0" xfId="0" applyAlignment="1">
      <alignment horizontal="center" vertical="top"/>
    </xf>
    <xf numFmtId="0" fontId="1" fillId="0" borderId="0" xfId="0" applyFont="1" applyAlignment="1">
      <alignment vertical="top"/>
    </xf>
    <xf numFmtId="0" fontId="0" fillId="0" borderId="0" xfId="0" applyAlignment="1">
      <alignment horizontal="right" vertical="top"/>
    </xf>
    <xf numFmtId="0" fontId="0" fillId="0" borderId="0" xfId="0" applyAlignment="1">
      <alignment horizontal="left" wrapText="1"/>
    </xf>
    <xf numFmtId="0" fontId="8"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left" vertical="center"/>
    </xf>
    <xf numFmtId="0" fontId="0" fillId="0" borderId="8" xfId="0" applyBorder="1" applyAlignment="1">
      <alignment vertical="top"/>
    </xf>
    <xf numFmtId="0" fontId="10" fillId="0" borderId="0" xfId="0" applyFont="1" applyAlignment="1">
      <alignment vertical="top"/>
    </xf>
    <xf numFmtId="0" fontId="0" fillId="0" borderId="7" xfId="0" applyBorder="1" applyAlignment="1">
      <alignment vertical="top" wrapText="1"/>
    </xf>
    <xf numFmtId="2" fontId="11" fillId="0" borderId="0" xfId="0" applyNumberFormat="1" applyFont="1" applyAlignment="1">
      <alignment horizontal="center" vertical="top"/>
    </xf>
    <xf numFmtId="0" fontId="9" fillId="2" borderId="3" xfId="0" applyFont="1" applyFill="1" applyBorder="1" applyAlignment="1">
      <alignment horizontal="center" vertical="center" wrapText="1"/>
    </xf>
    <xf numFmtId="164" fontId="9" fillId="2" borderId="3" xfId="0" applyNumberFormat="1" applyFont="1" applyFill="1" applyBorder="1" applyAlignment="1">
      <alignment horizontal="center" vertical="center" wrapText="1"/>
    </xf>
    <xf numFmtId="2" fontId="0" fillId="0" borderId="0" xfId="0" applyNumberFormat="1" applyAlignment="1">
      <alignment vertical="top"/>
    </xf>
    <xf numFmtId="165" fontId="12" fillId="3" borderId="9" xfId="0" applyNumberFormat="1" applyFont="1" applyFill="1" applyBorder="1" applyAlignment="1">
      <alignment vertical="top"/>
    </xf>
    <xf numFmtId="165" fontId="12" fillId="3" borderId="2" xfId="0" applyNumberFormat="1" applyFont="1" applyFill="1" applyBorder="1" applyAlignment="1">
      <alignment vertical="top"/>
    </xf>
    <xf numFmtId="165" fontId="8" fillId="7" borderId="2" xfId="0" applyNumberFormat="1" applyFont="1" applyFill="1" applyBorder="1" applyAlignment="1">
      <alignment vertical="top"/>
    </xf>
    <xf numFmtId="0" fontId="8" fillId="2" borderId="3" xfId="0" applyFont="1" applyFill="1" applyBorder="1" applyAlignment="1">
      <alignment vertical="center" wrapText="1"/>
    </xf>
    <xf numFmtId="0" fontId="8" fillId="2" borderId="3" xfId="0" applyFont="1" applyFill="1" applyBorder="1" applyAlignment="1">
      <alignment horizontal="center" vertical="center" wrapText="1"/>
    </xf>
    <xf numFmtId="0" fontId="8" fillId="0" borderId="0" xfId="0" applyFont="1" applyAlignment="1">
      <alignment vertical="top" wrapText="1"/>
    </xf>
    <xf numFmtId="0" fontId="12" fillId="0" borderId="0" xfId="0" applyFont="1" applyAlignment="1">
      <alignment vertical="top" wrapText="1"/>
    </xf>
    <xf numFmtId="0" fontId="12" fillId="0" borderId="0" xfId="0" applyFont="1" applyAlignment="1">
      <alignment horizontal="center" vertical="top" wrapText="1"/>
    </xf>
    <xf numFmtId="0" fontId="12" fillId="0" borderId="0" xfId="0" applyFont="1" applyAlignment="1">
      <alignment horizontal="right" vertical="top" wrapText="1"/>
    </xf>
    <xf numFmtId="0" fontId="13" fillId="0" borderId="0" xfId="0" applyFont="1" applyAlignment="1">
      <alignment horizontal="center" vertical="top"/>
    </xf>
    <xf numFmtId="2" fontId="13" fillId="0" borderId="0" xfId="0" applyNumberFormat="1" applyFont="1" applyAlignment="1">
      <alignment horizontal="right" vertical="top"/>
    </xf>
    <xf numFmtId="165" fontId="13" fillId="0" borderId="8" xfId="0" applyNumberFormat="1" applyFont="1" applyBorder="1" applyAlignment="1">
      <alignment horizontal="right" vertical="top"/>
    </xf>
    <xf numFmtId="2" fontId="13" fillId="0" borderId="0" xfId="0" applyNumberFormat="1" applyFont="1" applyAlignment="1">
      <alignment horizontal="center" vertical="top"/>
    </xf>
    <xf numFmtId="165" fontId="12" fillId="3" borderId="3" xfId="0" applyNumberFormat="1" applyFont="1" applyFill="1" applyBorder="1" applyAlignment="1">
      <alignment horizontal="right" vertical="top"/>
    </xf>
    <xf numFmtId="0" fontId="13" fillId="0" borderId="7" xfId="0" applyFont="1" applyBorder="1" applyAlignment="1">
      <alignment vertical="top"/>
    </xf>
    <xf numFmtId="1" fontId="13" fillId="0" borderId="0" xfId="0" applyNumberFormat="1" applyFont="1" applyAlignment="1">
      <alignment horizontal="center" vertical="top"/>
    </xf>
    <xf numFmtId="0" fontId="14" fillId="0" borderId="0" xfId="0" applyFont="1" applyAlignment="1">
      <alignment horizontal="left" vertical="center"/>
    </xf>
    <xf numFmtId="0" fontId="12" fillId="0" borderId="0" xfId="0" applyFont="1" applyAlignment="1">
      <alignment vertical="top"/>
    </xf>
    <xf numFmtId="165" fontId="12" fillId="2" borderId="3" xfId="0" applyNumberFormat="1" applyFont="1" applyFill="1" applyBorder="1" applyAlignment="1">
      <alignment horizontal="right" vertical="center"/>
    </xf>
    <xf numFmtId="0" fontId="8" fillId="0" borderId="0" xfId="0" applyFont="1" applyAlignment="1">
      <alignment horizontal="center" vertical="center"/>
    </xf>
    <xf numFmtId="3" fontId="13" fillId="0" borderId="0" xfId="0" applyNumberFormat="1" applyFont="1" applyAlignment="1">
      <alignment horizontal="center" vertical="top"/>
    </xf>
    <xf numFmtId="0" fontId="8" fillId="4" borderId="13" xfId="0" applyFont="1" applyFill="1" applyBorder="1" applyAlignment="1">
      <alignment vertical="top"/>
    </xf>
    <xf numFmtId="0" fontId="8" fillId="4" borderId="12" xfId="0" applyFont="1" applyFill="1" applyBorder="1" applyAlignment="1">
      <alignment vertical="top"/>
    </xf>
    <xf numFmtId="0" fontId="8" fillId="4" borderId="14" xfId="0" applyFont="1" applyFill="1" applyBorder="1" applyAlignment="1">
      <alignment vertical="top"/>
    </xf>
    <xf numFmtId="165" fontId="12" fillId="6" borderId="3" xfId="0" applyNumberFormat="1" applyFont="1" applyFill="1" applyBorder="1" applyAlignment="1">
      <alignment vertical="top"/>
    </xf>
    <xf numFmtId="0" fontId="13" fillId="0" borderId="7" xfId="0" applyFont="1" applyBorder="1" applyAlignment="1">
      <alignment vertical="top" wrapText="1"/>
    </xf>
    <xf numFmtId="0" fontId="15" fillId="0" borderId="7" xfId="0" applyFont="1" applyBorder="1" applyAlignment="1">
      <alignment vertical="top" wrapText="1"/>
    </xf>
    <xf numFmtId="0" fontId="13" fillId="0" borderId="15" xfId="0" applyFont="1" applyBorder="1" applyAlignment="1">
      <alignment horizontal="center" vertical="top"/>
    </xf>
    <xf numFmtId="2" fontId="13" fillId="0" borderId="15" xfId="0" applyNumberFormat="1" applyFont="1" applyBorder="1" applyAlignment="1">
      <alignment horizontal="right" vertical="top"/>
    </xf>
    <xf numFmtId="165" fontId="13" fillId="0" borderId="9" xfId="0" applyNumberFormat="1" applyFont="1" applyBorder="1" applyAlignment="1">
      <alignment horizontal="right" vertical="top"/>
    </xf>
    <xf numFmtId="0" fontId="8" fillId="0" borderId="4" xfId="0" applyFont="1" applyBorder="1" applyAlignment="1">
      <alignment horizontal="left" vertical="top" wrapText="1"/>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13" fillId="0" borderId="5" xfId="0" applyFont="1" applyBorder="1" applyAlignment="1">
      <alignment horizontal="center" vertical="top"/>
    </xf>
    <xf numFmtId="2" fontId="13" fillId="0" borderId="5" xfId="0" applyNumberFormat="1" applyFont="1" applyBorder="1" applyAlignment="1">
      <alignment horizontal="right" vertical="top"/>
    </xf>
    <xf numFmtId="165" fontId="13" fillId="0" borderId="6" xfId="0" applyNumberFormat="1" applyFont="1" applyBorder="1" applyAlignment="1">
      <alignment horizontal="right" vertical="top"/>
    </xf>
    <xf numFmtId="165" fontId="13" fillId="0" borderId="0" xfId="0" applyNumberFormat="1" applyFont="1" applyAlignment="1">
      <alignment horizontal="right" vertical="top"/>
    </xf>
    <xf numFmtId="0" fontId="15" fillId="0" borderId="0" xfId="0" applyFont="1" applyAlignment="1">
      <alignment vertical="top"/>
    </xf>
    <xf numFmtId="0" fontId="8" fillId="10" borderId="0" xfId="0" applyFont="1" applyFill="1" applyAlignment="1">
      <alignment vertical="top"/>
    </xf>
    <xf numFmtId="0" fontId="8" fillId="10" borderId="0" xfId="0" applyFont="1" applyFill="1" applyAlignment="1">
      <alignment horizontal="left" vertical="center" wrapText="1"/>
    </xf>
    <xf numFmtId="165" fontId="12" fillId="10" borderId="0" xfId="0" applyNumberFormat="1" applyFont="1" applyFill="1" applyAlignment="1">
      <alignment horizontal="right" vertical="center"/>
    </xf>
    <xf numFmtId="0" fontId="8" fillId="10" borderId="0" xfId="0" applyFont="1" applyFill="1" applyAlignment="1">
      <alignment horizontal="left" vertical="top" wrapText="1"/>
    </xf>
    <xf numFmtId="165" fontId="12" fillId="10" borderId="0" xfId="0" applyNumberFormat="1" applyFont="1" applyFill="1" applyAlignment="1">
      <alignment horizontal="right" vertical="top"/>
    </xf>
    <xf numFmtId="165" fontId="12" fillId="10" borderId="8" xfId="0" applyNumberFormat="1" applyFont="1" applyFill="1" applyBorder="1" applyAlignment="1">
      <alignment horizontal="right" vertical="center"/>
    </xf>
    <xf numFmtId="0" fontId="12" fillId="10" borderId="0" xfId="0" applyFont="1" applyFill="1" applyAlignment="1">
      <alignment vertical="top"/>
    </xf>
    <xf numFmtId="0" fontId="8" fillId="0" borderId="0" xfId="0" applyFont="1" applyAlignment="1">
      <alignment horizontal="left" vertical="top" wrapText="1"/>
    </xf>
    <xf numFmtId="3" fontId="13" fillId="0" borderId="15" xfId="0" applyNumberFormat="1" applyFont="1" applyBorder="1" applyAlignment="1">
      <alignment horizontal="center" vertical="top"/>
    </xf>
    <xf numFmtId="165" fontId="13" fillId="0" borderId="2" xfId="0" applyNumberFormat="1" applyFont="1" applyBorder="1" applyAlignment="1">
      <alignment horizontal="right" vertical="top"/>
    </xf>
    <xf numFmtId="0" fontId="12" fillId="2" borderId="11" xfId="0" applyFont="1" applyFill="1" applyBorder="1" applyAlignment="1">
      <alignment horizontal="left" vertical="top"/>
    </xf>
    <xf numFmtId="0" fontId="12" fillId="3" borderId="1" xfId="0" applyFont="1" applyFill="1" applyBorder="1" applyAlignment="1">
      <alignment horizontal="left" vertical="top"/>
    </xf>
    <xf numFmtId="0" fontId="12" fillId="3" borderId="11" xfId="0" applyFont="1" applyFill="1" applyBorder="1" applyAlignment="1">
      <alignment horizontal="left" vertical="top"/>
    </xf>
    <xf numFmtId="0" fontId="12" fillId="7" borderId="11" xfId="0" applyFont="1" applyFill="1" applyBorder="1" applyAlignment="1">
      <alignment horizontal="left" vertical="top"/>
    </xf>
    <xf numFmtId="0" fontId="0" fillId="11" borderId="12" xfId="0" applyFill="1" applyBorder="1"/>
    <xf numFmtId="2" fontId="13" fillId="0" borderId="15" xfId="0" applyNumberFormat="1" applyFont="1" applyBorder="1" applyAlignment="1">
      <alignment horizontal="center" vertical="top"/>
    </xf>
    <xf numFmtId="1" fontId="13" fillId="0" borderId="15" xfId="0" applyNumberFormat="1" applyFont="1" applyBorder="1" applyAlignment="1">
      <alignment horizontal="center" vertical="top"/>
    </xf>
    <xf numFmtId="0" fontId="15" fillId="0" borderId="10" xfId="0" applyFont="1" applyBorder="1" applyAlignment="1">
      <alignment vertical="top"/>
    </xf>
    <xf numFmtId="0" fontId="15" fillId="0" borderId="7" xfId="0" applyFont="1" applyBorder="1" applyAlignment="1">
      <alignment horizontal="left" vertical="top" wrapText="1"/>
    </xf>
    <xf numFmtId="0" fontId="8" fillId="10" borderId="2" xfId="0" applyFont="1" applyFill="1" applyBorder="1" applyAlignment="1">
      <alignment horizontal="left" vertical="top" wrapText="1"/>
    </xf>
    <xf numFmtId="0" fontId="8" fillId="0" borderId="7" xfId="0" applyFont="1" applyBorder="1" applyAlignment="1">
      <alignment horizontal="left" vertical="top" wrapText="1"/>
    </xf>
    <xf numFmtId="0" fontId="8" fillId="10" borderId="8" xfId="0" applyFont="1" applyFill="1" applyBorder="1" applyAlignment="1">
      <alignment horizontal="left" vertical="top" wrapText="1"/>
    </xf>
    <xf numFmtId="0" fontId="8" fillId="0" borderId="15" xfId="0" applyFont="1" applyBorder="1" applyAlignment="1">
      <alignment horizontal="left" vertical="top" wrapText="1"/>
    </xf>
    <xf numFmtId="0" fontId="20" fillId="2" borderId="11" xfId="0" applyFont="1" applyFill="1" applyBorder="1" applyAlignment="1">
      <alignment horizontal="left" vertical="top"/>
    </xf>
    <xf numFmtId="165" fontId="19" fillId="2" borderId="2" xfId="0" applyNumberFormat="1" applyFont="1" applyFill="1" applyBorder="1" applyAlignment="1">
      <alignment vertical="top"/>
    </xf>
    <xf numFmtId="0" fontId="16" fillId="10" borderId="0" xfId="0" applyFont="1" applyFill="1" applyAlignment="1">
      <alignment horizontal="left" vertical="top" wrapText="1"/>
    </xf>
    <xf numFmtId="0" fontId="12" fillId="2" borderId="1" xfId="0" applyFont="1" applyFill="1" applyBorder="1" applyAlignment="1">
      <alignment horizontal="left" vertical="top"/>
    </xf>
    <xf numFmtId="0" fontId="12" fillId="0" borderId="0" xfId="0" applyFont="1" applyAlignment="1">
      <alignment horizontal="left" vertical="top" wrapText="1"/>
    </xf>
    <xf numFmtId="0" fontId="16" fillId="10" borderId="6" xfId="0" applyFont="1" applyFill="1" applyBorder="1" applyAlignment="1">
      <alignment horizontal="left" vertical="top" wrapText="1"/>
    </xf>
    <xf numFmtId="0" fontId="13" fillId="0" borderId="10" xfId="0" applyFont="1" applyBorder="1" applyAlignment="1">
      <alignment vertical="top" wrapText="1"/>
    </xf>
    <xf numFmtId="2" fontId="15" fillId="0" borderId="15" xfId="0" applyNumberFormat="1" applyFont="1" applyBorder="1" applyAlignment="1">
      <alignment horizontal="center" vertical="top"/>
    </xf>
    <xf numFmtId="0" fontId="19" fillId="10" borderId="0" xfId="0" applyFont="1" applyFill="1" applyAlignment="1">
      <alignment horizontal="left" vertical="top" wrapText="1"/>
    </xf>
    <xf numFmtId="0" fontId="8" fillId="10" borderId="11" xfId="0" applyFont="1" applyFill="1" applyBorder="1" applyAlignment="1">
      <alignment horizontal="left" vertical="center" wrapText="1"/>
    </xf>
    <xf numFmtId="0" fontId="13" fillId="0" borderId="0" xfId="0" applyFont="1" applyAlignment="1">
      <alignment vertical="top" wrapText="1"/>
    </xf>
    <xf numFmtId="0" fontId="12" fillId="10" borderId="0" xfId="0" applyFont="1" applyFill="1" applyAlignment="1">
      <alignment horizontal="center" vertical="top" wrapText="1"/>
    </xf>
    <xf numFmtId="0" fontId="12" fillId="0" borderId="8" xfId="0" applyFont="1" applyBorder="1" applyAlignment="1">
      <alignment horizontal="left" vertical="top" wrapText="1"/>
    </xf>
    <xf numFmtId="0" fontId="8" fillId="0" borderId="5" xfId="0" applyFont="1" applyBorder="1" applyAlignment="1">
      <alignment horizontal="left" vertical="top" wrapText="1"/>
    </xf>
    <xf numFmtId="0" fontId="15" fillId="10" borderId="0" xfId="0" applyFont="1" applyFill="1" applyAlignment="1">
      <alignment horizontal="center" vertical="top" wrapText="1"/>
    </xf>
    <xf numFmtId="0" fontId="12" fillId="10" borderId="0" xfId="0" applyFont="1" applyFill="1" applyAlignment="1">
      <alignment horizontal="left" vertical="top" wrapText="1"/>
    </xf>
    <xf numFmtId="4" fontId="13" fillId="0" borderId="0" xfId="0" applyNumberFormat="1" applyFont="1" applyAlignment="1">
      <alignment horizontal="center" vertical="top"/>
    </xf>
    <xf numFmtId="0" fontId="15" fillId="0" borderId="0" xfId="0" applyFont="1" applyAlignment="1">
      <alignment vertical="top" wrapText="1"/>
    </xf>
    <xf numFmtId="0" fontId="13" fillId="0" borderId="0" xfId="0" applyFont="1" applyAlignment="1">
      <alignment vertical="top"/>
    </xf>
    <xf numFmtId="165" fontId="8" fillId="2" borderId="2" xfId="0" applyNumberFormat="1" applyFont="1" applyFill="1" applyBorder="1" applyAlignment="1">
      <alignment vertical="top"/>
    </xf>
    <xf numFmtId="0" fontId="12" fillId="0" borderId="10" xfId="0" applyFont="1" applyBorder="1" applyAlignment="1">
      <alignment horizontal="left" vertical="top" wrapText="1"/>
    </xf>
    <xf numFmtId="0" fontId="12" fillId="10" borderId="0" xfId="0" applyFont="1" applyFill="1" applyAlignment="1">
      <alignment horizontal="left" vertical="center" wrapText="1"/>
    </xf>
    <xf numFmtId="165" fontId="13" fillId="10" borderId="8" xfId="0" applyNumberFormat="1" applyFont="1" applyFill="1" applyBorder="1" applyAlignment="1">
      <alignment horizontal="right" vertical="top"/>
    </xf>
    <xf numFmtId="165" fontId="13" fillId="10" borderId="9" xfId="0" applyNumberFormat="1" applyFont="1" applyFill="1" applyBorder="1" applyAlignment="1">
      <alignment horizontal="right" vertical="top"/>
    </xf>
    <xf numFmtId="165" fontId="13" fillId="0" borderId="2" xfId="0" applyNumberFormat="1" applyFont="1" applyBorder="1" applyAlignment="1">
      <alignment horizontal="right" vertical="center"/>
    </xf>
    <xf numFmtId="165" fontId="12" fillId="10" borderId="9" xfId="0" applyNumberFormat="1" applyFont="1" applyFill="1" applyBorder="1" applyAlignment="1">
      <alignment horizontal="right"/>
    </xf>
    <xf numFmtId="165" fontId="12" fillId="10" borderId="6" xfId="0" applyNumberFormat="1" applyFont="1" applyFill="1" applyBorder="1" applyAlignment="1">
      <alignment horizontal="right" vertical="top"/>
    </xf>
    <xf numFmtId="165" fontId="12" fillId="10" borderId="8" xfId="0" applyNumberFormat="1" applyFont="1" applyFill="1" applyBorder="1" applyAlignment="1">
      <alignment horizontal="right" vertical="top"/>
    </xf>
    <xf numFmtId="0" fontId="8" fillId="10" borderId="1" xfId="0" applyFont="1" applyFill="1" applyBorder="1" applyAlignment="1">
      <alignment horizontal="left" vertical="top" wrapText="1"/>
    </xf>
    <xf numFmtId="2" fontId="13" fillId="10" borderId="15" xfId="0" applyNumberFormat="1" applyFont="1" applyFill="1" applyBorder="1" applyAlignment="1">
      <alignment horizontal="center" vertical="top"/>
    </xf>
    <xf numFmtId="0" fontId="13" fillId="10" borderId="15" xfId="0" applyFont="1" applyFill="1" applyBorder="1" applyAlignment="1">
      <alignment horizontal="center" vertical="top"/>
    </xf>
    <xf numFmtId="0" fontId="8" fillId="3" borderId="3" xfId="0" applyFont="1" applyFill="1" applyBorder="1" applyAlignment="1">
      <alignment horizontal="left" vertical="top" wrapText="1"/>
    </xf>
    <xf numFmtId="0" fontId="8" fillId="3" borderId="3" xfId="0" applyFont="1" applyFill="1" applyBorder="1" applyAlignment="1">
      <alignment horizontal="left" vertical="center" wrapText="1"/>
    </xf>
    <xf numFmtId="165" fontId="12" fillId="3" borderId="3" xfId="0" applyNumberFormat="1" applyFont="1" applyFill="1" applyBorder="1" applyAlignment="1">
      <alignment horizontal="right" vertical="center"/>
    </xf>
    <xf numFmtId="0" fontId="19" fillId="0" borderId="3" xfId="0" applyFont="1" applyBorder="1" applyAlignment="1">
      <alignment horizontal="left" vertical="top" wrapText="1"/>
    </xf>
    <xf numFmtId="0" fontId="19" fillId="0" borderId="2" xfId="0" applyFont="1" applyBorder="1" applyAlignment="1">
      <alignment horizontal="left" vertical="top" wrapText="1"/>
    </xf>
    <xf numFmtId="0" fontId="8" fillId="10" borderId="1" xfId="0" applyFont="1" applyFill="1" applyBorder="1" applyAlignment="1">
      <alignment horizontal="left" vertical="top" wrapText="1"/>
    </xf>
    <xf numFmtId="0" fontId="8" fillId="10" borderId="11" xfId="0" applyFont="1" applyFill="1" applyBorder="1" applyAlignment="1">
      <alignment horizontal="left" vertical="top" wrapText="1"/>
    </xf>
    <xf numFmtId="0" fontId="8" fillId="3" borderId="2" xfId="0" applyFont="1" applyFill="1" applyBorder="1" applyAlignment="1">
      <alignment horizontal="left" vertical="top" wrapText="1"/>
    </xf>
    <xf numFmtId="0" fontId="8" fillId="3" borderId="3" xfId="0" applyFont="1" applyFill="1" applyBorder="1" applyAlignment="1">
      <alignment horizontal="left" vertical="top" wrapText="1"/>
    </xf>
    <xf numFmtId="0" fontId="19" fillId="0" borderId="1" xfId="0" applyFont="1" applyBorder="1" applyAlignment="1">
      <alignment horizontal="left" vertical="top" wrapText="1"/>
    </xf>
    <xf numFmtId="0" fontId="19" fillId="0" borderId="11" xfId="0" applyFont="1" applyBorder="1" applyAlignment="1">
      <alignment horizontal="left" vertical="top" wrapText="1"/>
    </xf>
    <xf numFmtId="0" fontId="19" fillId="0" borderId="2" xfId="0" applyFont="1" applyBorder="1" applyAlignment="1">
      <alignment horizontal="left" vertical="top" wrapText="1"/>
    </xf>
    <xf numFmtId="0" fontId="12" fillId="0" borderId="3" xfId="0" applyFont="1" applyBorder="1" applyAlignment="1">
      <alignment vertical="top" wrapText="1"/>
    </xf>
    <xf numFmtId="0" fontId="12" fillId="0" borderId="3" xfId="0" applyFont="1" applyBorder="1" applyAlignment="1">
      <alignment vertical="top"/>
    </xf>
    <xf numFmtId="0" fontId="18" fillId="0" borderId="1" xfId="0" applyFont="1" applyBorder="1" applyAlignment="1">
      <alignment horizontal="left" vertical="top" wrapText="1"/>
    </xf>
    <xf numFmtId="0" fontId="18" fillId="0" borderId="11" xfId="0" applyFont="1" applyBorder="1" applyAlignment="1">
      <alignment horizontal="left" vertical="top" wrapText="1"/>
    </xf>
    <xf numFmtId="0" fontId="18" fillId="0" borderId="2" xfId="0" applyFont="1" applyBorder="1" applyAlignment="1">
      <alignment horizontal="left" vertical="top" wrapText="1"/>
    </xf>
    <xf numFmtId="165" fontId="12" fillId="3" borderId="13" xfId="0" applyNumberFormat="1" applyFont="1" applyFill="1" applyBorder="1" applyAlignment="1">
      <alignment horizontal="right" vertical="center"/>
    </xf>
    <xf numFmtId="165" fontId="12" fillId="3" borderId="14" xfId="0" applyNumberFormat="1" applyFont="1" applyFill="1" applyBorder="1" applyAlignment="1">
      <alignment horizontal="right" vertical="center"/>
    </xf>
    <xf numFmtId="0" fontId="8" fillId="3" borderId="1" xfId="0" applyFont="1" applyFill="1" applyBorder="1" applyAlignment="1">
      <alignment horizontal="left" vertical="top" wrapText="1"/>
    </xf>
    <xf numFmtId="0" fontId="8" fillId="3" borderId="11" xfId="0" applyFont="1" applyFill="1" applyBorder="1" applyAlignment="1">
      <alignment horizontal="left" vertical="top" wrapText="1"/>
    </xf>
    <xf numFmtId="0" fontId="16" fillId="10" borderId="3" xfId="0" applyFont="1" applyFill="1" applyBorder="1" applyAlignment="1">
      <alignment horizontal="left" vertical="top" wrapText="1"/>
    </xf>
    <xf numFmtId="0" fontId="8" fillId="10" borderId="3" xfId="0" applyFont="1" applyFill="1" applyBorder="1" applyAlignment="1">
      <alignment horizontal="left" vertical="top" wrapText="1"/>
    </xf>
    <xf numFmtId="0" fontId="8" fillId="9" borderId="3" xfId="0" applyFont="1" applyFill="1" applyBorder="1" applyAlignment="1">
      <alignment horizontal="left" vertical="center" wrapText="1"/>
    </xf>
    <xf numFmtId="0" fontId="18" fillId="0" borderId="3" xfId="0" applyFont="1" applyBorder="1" applyAlignment="1">
      <alignment horizontal="left" vertical="top" wrapText="1"/>
    </xf>
    <xf numFmtId="0" fontId="19" fillId="0" borderId="3" xfId="0" applyFont="1" applyBorder="1" applyAlignment="1">
      <alignment horizontal="left" vertical="top" wrapText="1"/>
    </xf>
    <xf numFmtId="0" fontId="8" fillId="9" borderId="3" xfId="0" applyFont="1" applyFill="1" applyBorder="1" applyAlignment="1">
      <alignment horizontal="left" vertical="top" wrapText="1"/>
    </xf>
    <xf numFmtId="0" fontId="8" fillId="10" borderId="14" xfId="0" applyFont="1" applyFill="1" applyBorder="1" applyAlignment="1">
      <alignment horizontal="left" vertical="top" wrapText="1"/>
    </xf>
    <xf numFmtId="0" fontId="8" fillId="4" borderId="3" xfId="0" applyFont="1" applyFill="1" applyBorder="1" applyAlignment="1">
      <alignment vertical="top"/>
    </xf>
    <xf numFmtId="0" fontId="8" fillId="16" borderId="3" xfId="0" applyFont="1" applyFill="1" applyBorder="1" applyAlignment="1">
      <alignment horizontal="left" vertical="center" wrapText="1"/>
    </xf>
    <xf numFmtId="0" fontId="8" fillId="5" borderId="3" xfId="0" applyFont="1" applyFill="1" applyBorder="1" applyAlignment="1">
      <alignment horizontal="left" vertical="center" wrapText="1"/>
    </xf>
    <xf numFmtId="0" fontId="8" fillId="10" borderId="2" xfId="0" applyFont="1" applyFill="1" applyBorder="1" applyAlignment="1">
      <alignment horizontal="left" vertical="top" wrapText="1"/>
    </xf>
    <xf numFmtId="0" fontId="8" fillId="5" borderId="3" xfId="0" applyFont="1" applyFill="1" applyBorder="1" applyAlignment="1">
      <alignment horizontal="left" vertical="top" wrapText="1"/>
    </xf>
    <xf numFmtId="0" fontId="8" fillId="2" borderId="3" xfId="0" applyFont="1" applyFill="1" applyBorder="1" applyAlignment="1">
      <alignment horizontal="left" vertical="center"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14" borderId="3" xfId="0" applyFont="1" applyFill="1" applyBorder="1" applyAlignment="1">
      <alignment horizontal="left" vertical="top" wrapText="1"/>
    </xf>
    <xf numFmtId="0" fontId="8" fillId="11" borderId="3" xfId="0" applyFont="1" applyFill="1" applyBorder="1" applyAlignment="1">
      <alignment vertical="top"/>
    </xf>
    <xf numFmtId="0" fontId="8" fillId="10" borderId="15" xfId="0" applyFont="1" applyFill="1" applyBorder="1" applyAlignment="1">
      <alignment horizontal="left" vertical="top" wrapText="1"/>
    </xf>
    <xf numFmtId="0" fontId="8" fillId="10" borderId="16" xfId="0" applyFont="1" applyFill="1" applyBorder="1" applyAlignment="1">
      <alignment horizontal="left" vertical="top" wrapText="1"/>
    </xf>
    <xf numFmtId="0" fontId="8" fillId="14" borderId="14" xfId="0" applyFont="1" applyFill="1" applyBorder="1" applyAlignment="1">
      <alignment horizontal="left" vertical="top" wrapText="1"/>
    </xf>
    <xf numFmtId="0" fontId="12" fillId="10" borderId="0" xfId="0" applyFont="1" applyFill="1" applyAlignment="1">
      <alignment horizontal="left" vertical="center" wrapText="1"/>
    </xf>
    <xf numFmtId="0" fontId="12" fillId="10" borderId="0" xfId="0" applyFont="1" applyFill="1" applyAlignment="1">
      <alignment horizontal="left" vertical="top" wrapText="1"/>
    </xf>
    <xf numFmtId="0" fontId="0" fillId="0" borderId="0" xfId="0"/>
    <xf numFmtId="165" fontId="13" fillId="0" borderId="6" xfId="0" applyNumberFormat="1" applyFont="1" applyBorder="1" applyAlignment="1">
      <alignment horizontal="right" vertical="center"/>
    </xf>
    <xf numFmtId="165" fontId="13" fillId="0" borderId="8" xfId="0" applyNumberFormat="1" applyFont="1" applyBorder="1" applyAlignment="1">
      <alignment horizontal="right" vertical="center"/>
    </xf>
    <xf numFmtId="165" fontId="13" fillId="0" borderId="9" xfId="0" applyNumberFormat="1" applyFont="1" applyBorder="1" applyAlignment="1">
      <alignment horizontal="right" vertical="center"/>
    </xf>
    <xf numFmtId="165" fontId="12" fillId="3" borderId="12" xfId="0" applyNumberFormat="1" applyFont="1" applyFill="1" applyBorder="1" applyAlignment="1">
      <alignment horizontal="right" vertical="center"/>
    </xf>
    <xf numFmtId="165" fontId="15" fillId="10" borderId="8" xfId="0" applyNumberFormat="1" applyFont="1" applyFill="1" applyBorder="1" applyAlignment="1">
      <alignment horizontal="right" vertical="center"/>
    </xf>
    <xf numFmtId="165" fontId="15" fillId="10" borderId="9" xfId="0" applyNumberFormat="1" applyFont="1" applyFill="1" applyBorder="1" applyAlignment="1">
      <alignment horizontal="right" vertical="center"/>
    </xf>
    <xf numFmtId="0" fontId="8" fillId="10" borderId="3" xfId="0" applyFont="1" applyFill="1" applyBorder="1" applyAlignment="1">
      <alignment horizontal="left" vertical="center" wrapText="1"/>
    </xf>
    <xf numFmtId="0" fontId="8" fillId="9" borderId="13" xfId="0" applyFont="1" applyFill="1" applyBorder="1" applyAlignment="1">
      <alignment horizontal="left" vertical="top" wrapText="1"/>
    </xf>
    <xf numFmtId="0" fontId="8" fillId="9" borderId="12" xfId="0" applyFont="1" applyFill="1" applyBorder="1" applyAlignment="1">
      <alignment horizontal="left" vertical="top" wrapText="1"/>
    </xf>
    <xf numFmtId="0" fontId="8" fillId="9" borderId="14" xfId="0" applyFont="1" applyFill="1" applyBorder="1" applyAlignment="1">
      <alignment horizontal="left" vertical="top" wrapText="1"/>
    </xf>
    <xf numFmtId="0" fontId="12" fillId="0" borderId="3" xfId="0" applyFont="1" applyBorder="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14" borderId="13" xfId="0" applyFont="1" applyFill="1" applyBorder="1" applyAlignment="1">
      <alignment horizontal="left" vertical="top" wrapText="1"/>
    </xf>
    <xf numFmtId="0" fontId="8" fillId="14" borderId="12" xfId="0" applyFont="1" applyFill="1" applyBorder="1" applyAlignment="1">
      <alignment horizontal="left" vertical="top" wrapText="1"/>
    </xf>
    <xf numFmtId="0" fontId="16" fillId="0" borderId="11" xfId="0" applyFont="1" applyBorder="1" applyAlignment="1">
      <alignment horizontal="left" vertical="top" wrapText="1"/>
    </xf>
    <xf numFmtId="0" fontId="16" fillId="0" borderId="2" xfId="0" applyFont="1" applyBorder="1" applyAlignment="1">
      <alignment horizontal="left" vertical="top" wrapText="1"/>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8" fillId="2" borderId="1"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12" fillId="0" borderId="4" xfId="0" applyFont="1" applyBorder="1" applyAlignment="1">
      <alignment horizontal="left" vertical="top" wrapText="1"/>
    </xf>
    <xf numFmtId="0" fontId="12" fillId="10" borderId="0" xfId="0" applyFont="1" applyFill="1" applyAlignment="1">
      <alignment vertical="top"/>
    </xf>
    <xf numFmtId="0" fontId="8" fillId="11" borderId="13" xfId="0" applyFont="1" applyFill="1" applyBorder="1" applyAlignment="1">
      <alignment vertical="top"/>
    </xf>
    <xf numFmtId="0" fontId="0" fillId="0" borderId="12" xfId="0" applyBorder="1"/>
    <xf numFmtId="0" fontId="8" fillId="0" borderId="7" xfId="0" applyFont="1" applyBorder="1" applyAlignment="1">
      <alignment horizontal="left" vertical="top" wrapText="1"/>
    </xf>
    <xf numFmtId="0" fontId="8" fillId="0" borderId="0" xfId="0" applyFont="1" applyAlignment="1">
      <alignment horizontal="left" vertical="top" wrapText="1"/>
    </xf>
    <xf numFmtId="0" fontId="8" fillId="0" borderId="8" xfId="0" applyFont="1" applyBorder="1" applyAlignment="1">
      <alignment horizontal="left" vertical="top" wrapText="1"/>
    </xf>
    <xf numFmtId="0" fontId="12" fillId="10" borderId="10" xfId="0" applyFont="1" applyFill="1" applyBorder="1" applyAlignment="1">
      <alignment horizontal="left" vertical="top" wrapText="1"/>
    </xf>
    <xf numFmtId="0" fontId="12" fillId="10" borderId="15" xfId="0" applyFont="1" applyFill="1" applyBorder="1" applyAlignment="1">
      <alignment horizontal="left" vertical="top" wrapText="1"/>
    </xf>
    <xf numFmtId="0" fontId="12" fillId="10" borderId="9" xfId="0" applyFont="1" applyFill="1" applyBorder="1" applyAlignment="1">
      <alignment horizontal="left" vertical="top" wrapText="1"/>
    </xf>
    <xf numFmtId="0" fontId="12" fillId="10" borderId="1" xfId="0" applyFont="1" applyFill="1" applyBorder="1" applyAlignment="1">
      <alignment horizontal="left" vertical="top" wrapText="1"/>
    </xf>
    <xf numFmtId="0" fontId="12" fillId="10" borderId="11" xfId="0" applyFont="1" applyFill="1" applyBorder="1" applyAlignment="1">
      <alignment horizontal="left" vertical="top" wrapText="1"/>
    </xf>
    <xf numFmtId="0" fontId="12" fillId="10" borderId="2" xfId="0" applyFont="1" applyFill="1" applyBorder="1" applyAlignment="1">
      <alignment horizontal="left" vertical="top" wrapText="1"/>
    </xf>
    <xf numFmtId="0" fontId="12" fillId="3" borderId="1" xfId="0" applyFont="1" applyFill="1" applyBorder="1" applyAlignment="1">
      <alignment horizontal="left" vertical="top"/>
    </xf>
    <xf numFmtId="0" fontId="12" fillId="3" borderId="11" xfId="0" applyFont="1" applyFill="1" applyBorder="1" applyAlignment="1">
      <alignment horizontal="left" vertical="top"/>
    </xf>
    <xf numFmtId="0" fontId="8" fillId="2" borderId="1" xfId="0" applyFont="1" applyFill="1" applyBorder="1" applyAlignment="1">
      <alignment horizontal="left" vertical="top"/>
    </xf>
    <xf numFmtId="0" fontId="12" fillId="2" borderId="11" xfId="0" applyFont="1" applyFill="1" applyBorder="1" applyAlignment="1">
      <alignment horizontal="left" vertical="top"/>
    </xf>
    <xf numFmtId="0" fontId="8" fillId="7" borderId="1" xfId="0" applyFont="1" applyFill="1" applyBorder="1" applyAlignment="1">
      <alignment horizontal="left" vertical="top"/>
    </xf>
    <xf numFmtId="0" fontId="8" fillId="7" borderId="11" xfId="0" applyFont="1" applyFill="1" applyBorder="1" applyAlignment="1">
      <alignment horizontal="left" vertical="top"/>
    </xf>
    <xf numFmtId="0" fontId="8" fillId="6" borderId="3" xfId="0" applyFont="1" applyFill="1" applyBorder="1" applyAlignment="1">
      <alignment horizontal="left" vertical="center"/>
    </xf>
    <xf numFmtId="0" fontId="8" fillId="3" borderId="3" xfId="0" applyFont="1" applyFill="1" applyBorder="1" applyAlignment="1">
      <alignment horizontal="left" vertical="center" wrapText="1"/>
    </xf>
    <xf numFmtId="0" fontId="8" fillId="6" borderId="3" xfId="0" applyFont="1" applyFill="1" applyBorder="1" applyAlignment="1">
      <alignment horizontal="left" vertical="center" wrapText="1"/>
    </xf>
    <xf numFmtId="0" fontId="8" fillId="15" borderId="3" xfId="0" applyFont="1" applyFill="1" applyBorder="1" applyAlignment="1">
      <alignment horizontal="left" vertical="center" wrapText="1"/>
    </xf>
    <xf numFmtId="0" fontId="8" fillId="8" borderId="3" xfId="0" applyFont="1" applyFill="1" applyBorder="1" applyAlignment="1">
      <alignment horizontal="left" vertical="center" wrapText="1"/>
    </xf>
    <xf numFmtId="0" fontId="8" fillId="14" borderId="3" xfId="0" applyFont="1" applyFill="1" applyBorder="1" applyAlignment="1">
      <alignment horizontal="left" vertical="center" wrapText="1"/>
    </xf>
    <xf numFmtId="0" fontId="8" fillId="13" borderId="13" xfId="0" applyFont="1" applyFill="1" applyBorder="1" applyAlignment="1">
      <alignment vertical="top"/>
    </xf>
    <xf numFmtId="0" fontId="8" fillId="13" borderId="12" xfId="0" applyFont="1" applyFill="1" applyBorder="1" applyAlignment="1">
      <alignment vertical="top"/>
    </xf>
    <xf numFmtId="0" fontId="8" fillId="13" borderId="14" xfId="0" applyFont="1" applyFill="1" applyBorder="1" applyAlignment="1">
      <alignment vertical="top"/>
    </xf>
    <xf numFmtId="0" fontId="12" fillId="2" borderId="3" xfId="0" applyFont="1" applyFill="1" applyBorder="1" applyAlignment="1">
      <alignment horizontal="center" vertical="center" wrapText="1"/>
    </xf>
    <xf numFmtId="0" fontId="12" fillId="2" borderId="3" xfId="0" applyFont="1" applyFill="1" applyBorder="1" applyAlignment="1">
      <alignment horizontal="center" vertical="center"/>
    </xf>
    <xf numFmtId="0" fontId="17" fillId="2" borderId="1" xfId="0" applyFont="1" applyFill="1" applyBorder="1" applyAlignment="1">
      <alignment horizontal="center" vertical="center"/>
    </xf>
    <xf numFmtId="0" fontId="17" fillId="2" borderId="11" xfId="0" applyFont="1" applyFill="1" applyBorder="1" applyAlignment="1">
      <alignment horizontal="center" vertical="center"/>
    </xf>
    <xf numFmtId="0" fontId="17" fillId="2" borderId="2" xfId="0" applyFont="1" applyFill="1" applyBorder="1" applyAlignment="1">
      <alignment horizontal="center" vertical="center"/>
    </xf>
    <xf numFmtId="0" fontId="8" fillId="12" borderId="3" xfId="0" applyFont="1" applyFill="1" applyBorder="1" applyAlignment="1">
      <alignment horizontal="left" vertical="center" wrapText="1"/>
    </xf>
    <xf numFmtId="0" fontId="12" fillId="0" borderId="1" xfId="0" applyFont="1" applyBorder="1" applyAlignment="1">
      <alignment horizontal="left" vertical="top" wrapText="1"/>
    </xf>
    <xf numFmtId="0" fontId="12" fillId="0" borderId="11" xfId="0" applyFont="1" applyBorder="1" applyAlignment="1">
      <alignment horizontal="left" vertical="top" wrapText="1"/>
    </xf>
    <xf numFmtId="0" fontId="12" fillId="0" borderId="2" xfId="0" applyFont="1" applyBorder="1" applyAlignment="1">
      <alignment horizontal="left" vertical="top" wrapText="1"/>
    </xf>
    <xf numFmtId="0" fontId="8" fillId="11" borderId="13" xfId="0" applyFont="1" applyFill="1" applyBorder="1" applyAlignment="1">
      <alignment horizontal="left" vertical="top"/>
    </xf>
    <xf numFmtId="0" fontId="8" fillId="11" borderId="12" xfId="0" applyFont="1" applyFill="1" applyBorder="1" applyAlignment="1">
      <alignment horizontal="left" vertical="top"/>
    </xf>
    <xf numFmtId="0" fontId="8" fillId="11" borderId="14" xfId="0" applyFont="1" applyFill="1" applyBorder="1" applyAlignment="1">
      <alignment horizontal="left" vertical="top"/>
    </xf>
    <xf numFmtId="0" fontId="8" fillId="11" borderId="3" xfId="0" applyFont="1" applyFill="1" applyBorder="1" applyAlignment="1">
      <alignment horizontal="left" vertical="top" wrapText="1"/>
    </xf>
    <xf numFmtId="0" fontId="8" fillId="11" borderId="3" xfId="0" applyFont="1" applyFill="1" applyBorder="1" applyAlignment="1">
      <alignment horizontal="left" vertical="center" wrapText="1"/>
    </xf>
    <xf numFmtId="0" fontId="8" fillId="9" borderId="3" xfId="0" applyFont="1" applyFill="1" applyBorder="1" applyAlignment="1">
      <alignment vertical="top"/>
    </xf>
    <xf numFmtId="0" fontId="8" fillId="4" borderId="3" xfId="0" applyFont="1" applyFill="1" applyBorder="1" applyAlignment="1">
      <alignment horizontal="left" vertical="center" wrapText="1"/>
    </xf>
    <xf numFmtId="0" fontId="19" fillId="10" borderId="0" xfId="0" applyFont="1" applyFill="1" applyAlignment="1">
      <alignment horizontal="right" vertical="top" wrapText="1"/>
    </xf>
    <xf numFmtId="0" fontId="12" fillId="10" borderId="3" xfId="0" applyFont="1" applyFill="1" applyBorder="1" applyAlignment="1">
      <alignment horizontal="left" vertical="center" wrapText="1"/>
    </xf>
    <xf numFmtId="0" fontId="8" fillId="0" borderId="4" xfId="0" applyFont="1" applyBorder="1" applyAlignment="1">
      <alignment horizontal="left" vertical="top" wrapText="1"/>
    </xf>
    <xf numFmtId="0" fontId="8" fillId="5" borderId="13" xfId="0" applyFont="1" applyFill="1" applyBorder="1" applyAlignment="1">
      <alignment horizontal="left" vertical="top" wrapText="1"/>
    </xf>
    <xf numFmtId="0" fontId="8" fillId="5" borderId="12" xfId="0" applyFont="1" applyFill="1" applyBorder="1" applyAlignment="1">
      <alignment horizontal="left" vertical="top" wrapText="1"/>
    </xf>
    <xf numFmtId="0" fontId="8" fillId="5" borderId="14" xfId="0" applyFont="1" applyFill="1" applyBorder="1" applyAlignment="1">
      <alignment horizontal="left" vertical="top" wrapText="1"/>
    </xf>
    <xf numFmtId="0" fontId="12" fillId="10" borderId="5" xfId="0" applyFont="1" applyFill="1" applyBorder="1" applyAlignment="1">
      <alignment horizontal="right" vertical="center" wrapText="1"/>
    </xf>
    <xf numFmtId="0" fontId="12" fillId="10" borderId="6" xfId="0" applyFont="1" applyFill="1" applyBorder="1" applyAlignment="1">
      <alignment horizontal="right" vertical="center" wrapText="1"/>
    </xf>
  </cellXfs>
  <cellStyles count="218">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Moneda 2" xfId="217" xr:uid="{00000000-0005-0000-0000-0000D6000000}"/>
    <cellStyle name="Normal" xfId="0" builtinId="0"/>
    <cellStyle name="Normal 2" xfId="216" xr:uid="{00000000-0005-0000-0000-0000D8000000}"/>
    <cellStyle name="Normal 2 2" xfId="215" xr:uid="{00000000-0005-0000-0000-0000D9000000}"/>
  </cellStyles>
  <dxfs count="0"/>
  <tableStyles count="0" defaultTableStyle="TableStyleMedium2" defaultPivotStyle="PivotStyleLight16"/>
  <colors>
    <mruColors>
      <color rgb="FFECD9FF"/>
      <color rgb="FFCCCCFF"/>
      <color rgb="FFCCFFFF"/>
      <color rgb="FFCCFFCC"/>
      <color rgb="FFDEBDFF"/>
      <color rgb="FFFFF8E5"/>
      <color rgb="FFE5F2E0"/>
      <color rgb="FFFF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48"/>
  <sheetViews>
    <sheetView tabSelected="1" zoomScale="90" zoomScaleNormal="90" zoomScalePageLayoutView="90" workbookViewId="0">
      <pane ySplit="4" topLeftCell="A7" activePane="bottomLeft" state="frozen"/>
      <selection pane="bottomLeft" activeCell="I29" sqref="I28:I29"/>
    </sheetView>
  </sheetViews>
  <sheetFormatPr baseColWidth="10" defaultColWidth="11.453125" defaultRowHeight="14.5" x14ac:dyDescent="0.35"/>
  <cols>
    <col min="1" max="1" width="4.1796875" style="1" customWidth="1"/>
    <col min="2" max="2" width="22" style="4" customWidth="1"/>
    <col min="3" max="3" width="64.453125" style="1" customWidth="1"/>
    <col min="4" max="4" width="10.81640625" style="3" customWidth="1"/>
    <col min="5" max="5" width="13.453125" style="3" customWidth="1"/>
    <col min="6" max="6" width="12.453125" style="3" customWidth="1"/>
    <col min="7" max="7" width="14.453125" style="3" customWidth="1"/>
    <col min="8" max="8" width="14.26953125" style="3" customWidth="1"/>
    <col min="9" max="9" width="13.81640625" style="5" customWidth="1"/>
    <col min="10" max="10" width="26" style="6" customWidth="1"/>
    <col min="11" max="11" width="6.26953125" style="1" customWidth="1"/>
    <col min="12" max="16384" width="11.453125" style="1"/>
  </cols>
  <sheetData>
    <row r="1" spans="2:11" ht="8.25" customHeight="1" x14ac:dyDescent="0.35"/>
    <row r="2" spans="2:11" ht="37.5" customHeight="1" x14ac:dyDescent="0.35">
      <c r="B2" s="205" t="s">
        <v>22</v>
      </c>
      <c r="C2" s="206"/>
      <c r="D2" s="206"/>
      <c r="E2" s="206"/>
      <c r="F2" s="206"/>
      <c r="G2" s="206"/>
      <c r="H2" s="207"/>
      <c r="I2" s="203"/>
      <c r="J2" s="204"/>
    </row>
    <row r="3" spans="2:11" ht="13.5" customHeight="1" x14ac:dyDescent="0.35">
      <c r="B3" s="7"/>
      <c r="C3" s="9"/>
      <c r="D3" s="8"/>
      <c r="E3" s="8"/>
      <c r="F3" s="8"/>
      <c r="G3" s="8"/>
      <c r="H3" s="8"/>
      <c r="I3" s="8"/>
      <c r="J3" s="8"/>
    </row>
    <row r="4" spans="2:11" s="2" customFormat="1" ht="57" customHeight="1" x14ac:dyDescent="0.35">
      <c r="B4" s="20" t="s">
        <v>2</v>
      </c>
      <c r="C4" s="20" t="s">
        <v>29</v>
      </c>
      <c r="D4" s="14" t="s">
        <v>26</v>
      </c>
      <c r="E4" s="14" t="s">
        <v>27</v>
      </c>
      <c r="F4" s="14" t="s">
        <v>28</v>
      </c>
      <c r="G4" s="14" t="s">
        <v>23</v>
      </c>
      <c r="H4" s="14" t="s">
        <v>25</v>
      </c>
      <c r="I4" s="15" t="s">
        <v>24</v>
      </c>
      <c r="J4" s="21" t="s">
        <v>1</v>
      </c>
      <c r="K4" s="12"/>
    </row>
    <row r="5" spans="2:11" s="2" customFormat="1" ht="17.25" customHeight="1" x14ac:dyDescent="0.35">
      <c r="B5" s="22"/>
      <c r="C5" s="23"/>
      <c r="D5" s="24"/>
      <c r="E5" s="24"/>
      <c r="F5" s="24"/>
      <c r="G5" s="24"/>
      <c r="H5" s="24"/>
      <c r="I5" s="24"/>
      <c r="J5" s="25"/>
    </row>
    <row r="6" spans="2:11" s="2" customFormat="1" ht="24.75" customHeight="1" x14ac:dyDescent="0.35">
      <c r="B6" s="208" t="s">
        <v>30</v>
      </c>
      <c r="C6" s="208"/>
      <c r="D6" s="208"/>
      <c r="E6" s="208"/>
      <c r="F6" s="208"/>
      <c r="G6" s="208"/>
      <c r="H6" s="208"/>
      <c r="I6" s="208"/>
      <c r="J6" s="208"/>
    </row>
    <row r="7" spans="2:11" ht="88.5" customHeight="1" x14ac:dyDescent="0.35">
      <c r="B7" s="200" t="s">
        <v>21</v>
      </c>
      <c r="C7" s="163" t="s">
        <v>159</v>
      </c>
      <c r="D7" s="163"/>
      <c r="E7" s="163"/>
      <c r="F7" s="163"/>
      <c r="G7" s="163"/>
      <c r="H7" s="163"/>
      <c r="I7" s="163"/>
      <c r="J7" s="163"/>
    </row>
    <row r="8" spans="2:11" ht="24" customHeight="1" x14ac:dyDescent="0.35">
      <c r="B8" s="201"/>
      <c r="C8" s="75" t="s">
        <v>20</v>
      </c>
      <c r="D8" s="89" t="s">
        <v>65</v>
      </c>
      <c r="E8" s="89" t="s">
        <v>66</v>
      </c>
      <c r="F8" s="89" t="s">
        <v>67</v>
      </c>
      <c r="G8" s="82"/>
      <c r="H8" s="82"/>
      <c r="I8" s="82"/>
      <c r="J8" s="90"/>
    </row>
    <row r="9" spans="2:11" ht="18.5" x14ac:dyDescent="0.35">
      <c r="B9" s="201"/>
      <c r="C9" s="31" t="s">
        <v>31</v>
      </c>
      <c r="D9" s="26">
        <v>39.770000000000003</v>
      </c>
      <c r="E9" s="26">
        <v>6.43</v>
      </c>
      <c r="F9" s="29">
        <f t="shared" ref="F9:F18" si="0">(D9*E9)</f>
        <v>255.72110000000001</v>
      </c>
      <c r="G9" s="32">
        <v>1</v>
      </c>
      <c r="H9" s="26" t="s">
        <v>3</v>
      </c>
      <c r="I9" s="27"/>
      <c r="J9" s="28"/>
      <c r="K9" s="13"/>
    </row>
    <row r="10" spans="2:11" ht="18.5" x14ac:dyDescent="0.35">
      <c r="B10" s="201"/>
      <c r="C10" s="31" t="s">
        <v>32</v>
      </c>
      <c r="D10" s="26">
        <v>15.7</v>
      </c>
      <c r="E10" s="26">
        <v>6.55</v>
      </c>
      <c r="F10" s="29">
        <f t="shared" si="0"/>
        <v>102.83499999999999</v>
      </c>
      <c r="G10" s="32">
        <v>1</v>
      </c>
      <c r="H10" s="26" t="s">
        <v>3</v>
      </c>
      <c r="I10" s="27"/>
      <c r="J10" s="28"/>
      <c r="K10" s="13"/>
    </row>
    <row r="11" spans="2:11" ht="18.5" x14ac:dyDescent="0.35">
      <c r="B11" s="201"/>
      <c r="C11" s="31" t="s">
        <v>33</v>
      </c>
      <c r="D11" s="26">
        <v>31.9</v>
      </c>
      <c r="E11" s="26">
        <v>6.67</v>
      </c>
      <c r="F11" s="29">
        <f t="shared" si="0"/>
        <v>212.773</v>
      </c>
      <c r="G11" s="32">
        <v>1</v>
      </c>
      <c r="H11" s="26" t="s">
        <v>3</v>
      </c>
      <c r="I11" s="27"/>
      <c r="J11" s="28"/>
      <c r="K11" s="13"/>
    </row>
    <row r="12" spans="2:11" ht="18.5" x14ac:dyDescent="0.35">
      <c r="B12" s="201"/>
      <c r="C12" s="31" t="s">
        <v>34</v>
      </c>
      <c r="D12" s="26">
        <v>31.9</v>
      </c>
      <c r="E12" s="26">
        <v>6.79</v>
      </c>
      <c r="F12" s="29">
        <f t="shared" si="0"/>
        <v>216.601</v>
      </c>
      <c r="G12" s="32">
        <v>1</v>
      </c>
      <c r="H12" s="26" t="s">
        <v>3</v>
      </c>
      <c r="I12" s="27"/>
      <c r="J12" s="28"/>
      <c r="K12" s="13"/>
    </row>
    <row r="13" spans="2:11" ht="19.5" customHeight="1" x14ac:dyDescent="0.35">
      <c r="B13" s="201"/>
      <c r="C13" s="31" t="s">
        <v>35</v>
      </c>
      <c r="D13" s="26">
        <v>31.9</v>
      </c>
      <c r="E13" s="26">
        <v>6.91</v>
      </c>
      <c r="F13" s="29">
        <f t="shared" si="0"/>
        <v>220.429</v>
      </c>
      <c r="G13" s="32">
        <v>1</v>
      </c>
      <c r="H13" s="26" t="s">
        <v>3</v>
      </c>
      <c r="I13" s="27"/>
      <c r="J13" s="28"/>
    </row>
    <row r="14" spans="2:11" ht="18" customHeight="1" x14ac:dyDescent="0.35">
      <c r="B14" s="201"/>
      <c r="C14" s="31" t="s">
        <v>36</v>
      </c>
      <c r="D14" s="26">
        <v>31.9</v>
      </c>
      <c r="E14" s="26">
        <v>7.02</v>
      </c>
      <c r="F14" s="29">
        <f t="shared" si="0"/>
        <v>223.93799999999999</v>
      </c>
      <c r="G14" s="32">
        <v>1</v>
      </c>
      <c r="H14" s="26" t="s">
        <v>3</v>
      </c>
      <c r="I14" s="27"/>
      <c r="J14" s="28"/>
    </row>
    <row r="15" spans="2:11" ht="18" customHeight="1" x14ac:dyDescent="0.35">
      <c r="B15" s="201"/>
      <c r="C15" s="31" t="s">
        <v>37</v>
      </c>
      <c r="D15" s="26">
        <v>31.9</v>
      </c>
      <c r="E15" s="26">
        <v>7.14</v>
      </c>
      <c r="F15" s="29">
        <f t="shared" si="0"/>
        <v>227.76599999999999</v>
      </c>
      <c r="G15" s="32">
        <v>1</v>
      </c>
      <c r="H15" s="26" t="s">
        <v>3</v>
      </c>
      <c r="I15" s="27"/>
      <c r="J15" s="28"/>
    </row>
    <row r="16" spans="2:11" ht="18" customHeight="1" x14ac:dyDescent="0.35">
      <c r="B16" s="201"/>
      <c r="C16" s="31" t="s">
        <v>38</v>
      </c>
      <c r="D16" s="26">
        <v>29.9</v>
      </c>
      <c r="E16" s="26">
        <v>7.26</v>
      </c>
      <c r="F16" s="29">
        <f t="shared" si="0"/>
        <v>217.07399999999998</v>
      </c>
      <c r="G16" s="32">
        <v>1</v>
      </c>
      <c r="H16" s="26" t="s">
        <v>3</v>
      </c>
      <c r="I16" s="27"/>
      <c r="J16" s="28"/>
    </row>
    <row r="17" spans="2:11" ht="18" customHeight="1" x14ac:dyDescent="0.35">
      <c r="B17" s="201"/>
      <c r="C17" s="31" t="s">
        <v>39</v>
      </c>
      <c r="D17" s="26">
        <v>31.9</v>
      </c>
      <c r="E17" s="26">
        <v>7.38</v>
      </c>
      <c r="F17" s="29">
        <f t="shared" si="0"/>
        <v>235.422</v>
      </c>
      <c r="G17" s="32">
        <v>1</v>
      </c>
      <c r="H17" s="26" t="s">
        <v>3</v>
      </c>
      <c r="I17" s="27"/>
      <c r="J17" s="28"/>
    </row>
    <row r="18" spans="2:11" ht="18" customHeight="1" x14ac:dyDescent="0.35">
      <c r="B18" s="201"/>
      <c r="C18" s="72" t="s">
        <v>40</v>
      </c>
      <c r="D18" s="44">
        <v>31.9</v>
      </c>
      <c r="E18" s="44">
        <v>7.5</v>
      </c>
      <c r="F18" s="70">
        <f t="shared" si="0"/>
        <v>239.25</v>
      </c>
      <c r="G18" s="71">
        <v>1</v>
      </c>
      <c r="H18" s="44" t="s">
        <v>3</v>
      </c>
      <c r="I18" s="45"/>
      <c r="J18" s="46"/>
    </row>
    <row r="19" spans="2:11" ht="24" customHeight="1" x14ac:dyDescent="0.35">
      <c r="B19" s="201"/>
      <c r="C19" s="106" t="s">
        <v>105</v>
      </c>
      <c r="D19" s="87"/>
      <c r="E19" s="87"/>
      <c r="F19" s="107">
        <f>SUM(F9:F18)</f>
        <v>2151.8091000000004</v>
      </c>
      <c r="G19" s="87"/>
      <c r="H19" s="108" t="s">
        <v>3</v>
      </c>
      <c r="I19" s="87"/>
      <c r="J19" s="74"/>
    </row>
    <row r="20" spans="2:11" ht="23.25" customHeight="1" x14ac:dyDescent="0.35">
      <c r="B20" s="202"/>
      <c r="C20" s="128" t="s">
        <v>160</v>
      </c>
      <c r="D20" s="129"/>
      <c r="E20" s="129"/>
      <c r="F20" s="129"/>
      <c r="G20" s="129"/>
      <c r="H20" s="129"/>
      <c r="I20" s="116"/>
      <c r="J20" s="30"/>
    </row>
    <row r="21" spans="2:11" ht="25.5" customHeight="1" x14ac:dyDescent="0.35">
      <c r="B21" s="55"/>
      <c r="C21" s="54"/>
      <c r="D21" s="26"/>
      <c r="E21" s="26"/>
      <c r="F21" s="26"/>
      <c r="G21" s="32"/>
      <c r="H21" s="26"/>
      <c r="I21" s="27"/>
      <c r="J21" s="53"/>
    </row>
    <row r="22" spans="2:11" ht="24.75" customHeight="1" x14ac:dyDescent="0.35">
      <c r="B22" s="55"/>
      <c r="C22" s="172" t="s">
        <v>161</v>
      </c>
      <c r="D22" s="173"/>
      <c r="E22" s="173"/>
      <c r="F22" s="173"/>
      <c r="G22" s="173"/>
      <c r="H22" s="173"/>
      <c r="I22" s="174"/>
      <c r="J22" s="35"/>
    </row>
    <row r="23" spans="2:11" ht="18" customHeight="1" x14ac:dyDescent="0.35">
      <c r="B23" s="55"/>
      <c r="C23" s="56"/>
      <c r="D23" s="56"/>
      <c r="E23" s="56"/>
      <c r="F23" s="56"/>
      <c r="G23" s="56"/>
      <c r="H23" s="56"/>
      <c r="I23" s="56"/>
      <c r="J23" s="57"/>
    </row>
    <row r="24" spans="2:11" ht="18" customHeight="1" x14ac:dyDescent="0.35">
      <c r="B24" s="55"/>
      <c r="C24" s="56"/>
      <c r="D24" s="56"/>
      <c r="E24" s="56"/>
      <c r="F24" s="56"/>
      <c r="G24" s="56"/>
      <c r="H24" s="56"/>
      <c r="I24" s="56"/>
      <c r="J24" s="57"/>
    </row>
    <row r="25" spans="2:11" ht="18" customHeight="1" x14ac:dyDescent="0.35">
      <c r="B25" s="218" t="s">
        <v>41</v>
      </c>
      <c r="C25" s="218"/>
      <c r="D25" s="218"/>
      <c r="E25" s="218"/>
      <c r="F25" s="218"/>
      <c r="G25" s="218"/>
      <c r="H25" s="218"/>
      <c r="I25" s="218"/>
      <c r="J25" s="218"/>
    </row>
    <row r="26" spans="2:11" ht="87.75" customHeight="1" x14ac:dyDescent="0.35">
      <c r="B26" s="38" t="s">
        <v>12</v>
      </c>
      <c r="C26" s="175" t="s">
        <v>157</v>
      </c>
      <c r="D26" s="170"/>
      <c r="E26" s="170"/>
      <c r="F26" s="170"/>
      <c r="G26" s="170"/>
      <c r="H26" s="170"/>
      <c r="I26" s="170"/>
      <c r="J26" s="171"/>
    </row>
    <row r="27" spans="2:11" ht="18.5" x14ac:dyDescent="0.35">
      <c r="B27" s="39"/>
      <c r="C27" s="47" t="s">
        <v>20</v>
      </c>
      <c r="D27" s="50"/>
      <c r="E27" s="50"/>
      <c r="F27" s="50"/>
      <c r="G27" s="50"/>
      <c r="H27" s="50"/>
      <c r="I27" s="51"/>
      <c r="J27" s="52"/>
    </row>
    <row r="28" spans="2:11" ht="18.5" x14ac:dyDescent="0.35">
      <c r="B28" s="39"/>
      <c r="C28" s="42" t="s">
        <v>43</v>
      </c>
      <c r="D28" s="26">
        <v>120</v>
      </c>
      <c r="E28" s="26">
        <v>60</v>
      </c>
      <c r="F28" s="26">
        <v>320</v>
      </c>
      <c r="G28" s="29">
        <v>72.959999999999994</v>
      </c>
      <c r="H28" s="26" t="s">
        <v>3</v>
      </c>
      <c r="I28" s="27"/>
      <c r="J28" s="28"/>
      <c r="K28" s="13"/>
    </row>
    <row r="29" spans="2:11" ht="22.5" customHeight="1" x14ac:dyDescent="0.35">
      <c r="B29" s="39"/>
      <c r="C29" s="42" t="s">
        <v>44</v>
      </c>
      <c r="D29" s="26">
        <v>60</v>
      </c>
      <c r="E29" s="26">
        <v>60</v>
      </c>
      <c r="F29" s="26">
        <v>320</v>
      </c>
      <c r="G29" s="29">
        <v>19.2</v>
      </c>
      <c r="H29" s="26" t="s">
        <v>3</v>
      </c>
      <c r="I29" s="27"/>
      <c r="J29" s="28"/>
    </row>
    <row r="30" spans="2:11" ht="24" customHeight="1" x14ac:dyDescent="0.35">
      <c r="B30" s="40"/>
      <c r="C30" s="128" t="s">
        <v>42</v>
      </c>
      <c r="D30" s="129"/>
      <c r="E30" s="129"/>
      <c r="F30" s="129"/>
      <c r="G30" s="129"/>
      <c r="H30" s="129"/>
      <c r="I30" s="116"/>
      <c r="J30" s="30"/>
    </row>
    <row r="31" spans="2:11" ht="76.5" customHeight="1" x14ac:dyDescent="0.35">
      <c r="B31" s="137" t="s">
        <v>97</v>
      </c>
      <c r="C31" s="130" t="s">
        <v>158</v>
      </c>
      <c r="D31" s="130"/>
      <c r="E31" s="130"/>
      <c r="F31" s="130"/>
      <c r="G31" s="130"/>
      <c r="H31" s="130"/>
      <c r="I31" s="130"/>
      <c r="J31" s="130"/>
    </row>
    <row r="32" spans="2:11" ht="21.75" customHeight="1" x14ac:dyDescent="0.35">
      <c r="B32" s="137"/>
      <c r="C32" s="75" t="s">
        <v>20</v>
      </c>
      <c r="D32" s="80"/>
      <c r="E32" s="80"/>
      <c r="F32" s="80"/>
      <c r="G32" s="80"/>
      <c r="H32" s="80"/>
      <c r="I32" s="80"/>
      <c r="J32" s="83"/>
    </row>
    <row r="33" spans="2:13" ht="24" customHeight="1" x14ac:dyDescent="0.35">
      <c r="B33" s="137"/>
      <c r="C33" s="84" t="s">
        <v>102</v>
      </c>
      <c r="D33" s="44"/>
      <c r="E33" s="44"/>
      <c r="F33" s="44"/>
      <c r="G33" s="85">
        <v>19.7</v>
      </c>
      <c r="H33" s="44" t="s">
        <v>3</v>
      </c>
      <c r="I33" s="45"/>
      <c r="J33" s="46"/>
    </row>
    <row r="34" spans="2:13" ht="27" customHeight="1" x14ac:dyDescent="0.35">
      <c r="B34" s="137"/>
      <c r="C34" s="128" t="s">
        <v>103</v>
      </c>
      <c r="D34" s="129"/>
      <c r="E34" s="129"/>
      <c r="F34" s="129"/>
      <c r="G34" s="129"/>
      <c r="H34" s="129"/>
      <c r="I34" s="116"/>
      <c r="J34" s="30"/>
    </row>
    <row r="35" spans="2:13" ht="27" customHeight="1" x14ac:dyDescent="0.35">
      <c r="B35" s="55"/>
      <c r="C35" s="55"/>
      <c r="D35" s="55"/>
      <c r="E35" s="55"/>
      <c r="F35" s="55"/>
      <c r="G35" s="55"/>
      <c r="H35" s="55"/>
      <c r="I35" s="55"/>
      <c r="J35" s="55"/>
    </row>
    <row r="36" spans="2:13" ht="24" customHeight="1" x14ac:dyDescent="0.35">
      <c r="B36" s="55"/>
      <c r="C36" s="172" t="s">
        <v>60</v>
      </c>
      <c r="D36" s="173"/>
      <c r="E36" s="173"/>
      <c r="F36" s="173"/>
      <c r="G36" s="173"/>
      <c r="H36" s="173"/>
      <c r="I36" s="174"/>
      <c r="J36" s="35"/>
    </row>
    <row r="37" spans="2:13" ht="24" customHeight="1" x14ac:dyDescent="0.35">
      <c r="B37" s="55"/>
      <c r="C37" s="58"/>
      <c r="D37" s="58"/>
      <c r="E37" s="58"/>
      <c r="F37" s="58"/>
      <c r="G37" s="58"/>
      <c r="H37" s="58"/>
      <c r="I37" s="58"/>
      <c r="J37" s="59"/>
    </row>
    <row r="38" spans="2:13" ht="19.5" customHeight="1" x14ac:dyDescent="0.35">
      <c r="B38" s="55"/>
      <c r="C38" s="58"/>
      <c r="D38" s="58"/>
      <c r="E38" s="58"/>
      <c r="F38" s="58"/>
      <c r="G38" s="58"/>
      <c r="H38" s="58"/>
      <c r="I38" s="58"/>
      <c r="J38" s="59"/>
    </row>
    <row r="39" spans="2:13" ht="19.5" customHeight="1" x14ac:dyDescent="0.35">
      <c r="B39" s="132" t="s">
        <v>45</v>
      </c>
      <c r="C39" s="132"/>
      <c r="D39" s="132"/>
      <c r="E39" s="132"/>
      <c r="F39" s="132"/>
      <c r="G39" s="132"/>
      <c r="H39" s="132"/>
      <c r="I39" s="132"/>
      <c r="J39" s="132"/>
    </row>
    <row r="40" spans="2:13" ht="85.5" customHeight="1" x14ac:dyDescent="0.35">
      <c r="B40" s="217" t="s">
        <v>10</v>
      </c>
      <c r="C40" s="143" t="s">
        <v>245</v>
      </c>
      <c r="D40" s="170"/>
      <c r="E40" s="170"/>
      <c r="F40" s="170"/>
      <c r="G40" s="170"/>
      <c r="H40" s="170"/>
      <c r="I40" s="170"/>
      <c r="J40" s="171"/>
    </row>
    <row r="41" spans="2:13" ht="18.5" x14ac:dyDescent="0.35">
      <c r="B41" s="217"/>
      <c r="C41" s="91" t="s">
        <v>20</v>
      </c>
      <c r="D41" s="50"/>
      <c r="E41" s="50"/>
      <c r="F41" s="50"/>
      <c r="G41" s="50"/>
      <c r="H41" s="50"/>
      <c r="I41" s="51"/>
      <c r="J41" s="52"/>
    </row>
    <row r="42" spans="2:13" ht="18.5" x14ac:dyDescent="0.35">
      <c r="B42" s="217"/>
      <c r="C42" s="54" t="s">
        <v>83</v>
      </c>
      <c r="D42" s="26"/>
      <c r="E42" s="26"/>
      <c r="F42" s="26"/>
      <c r="G42" s="32">
        <v>1014</v>
      </c>
      <c r="H42" s="26" t="s">
        <v>3</v>
      </c>
      <c r="I42" s="27"/>
      <c r="J42" s="28"/>
    </row>
    <row r="43" spans="2:13" ht="18.5" x14ac:dyDescent="0.35">
      <c r="B43" s="217"/>
      <c r="C43" s="128" t="s">
        <v>18</v>
      </c>
      <c r="D43" s="129"/>
      <c r="E43" s="129"/>
      <c r="F43" s="129"/>
      <c r="G43" s="129"/>
      <c r="H43" s="129"/>
      <c r="I43" s="116"/>
      <c r="J43" s="30"/>
      <c r="K43" s="13"/>
      <c r="L43" s="1">
        <f>D43*E43*0.000001</f>
        <v>0</v>
      </c>
      <c r="M43" s="1">
        <f>L43*220</f>
        <v>0</v>
      </c>
    </row>
    <row r="44" spans="2:13" ht="18.5" x14ac:dyDescent="0.35">
      <c r="B44" s="55"/>
      <c r="C44" s="88"/>
      <c r="D44" s="26"/>
      <c r="E44" s="26"/>
      <c r="F44" s="26"/>
      <c r="G44" s="32"/>
      <c r="H44" s="26"/>
      <c r="I44" s="27"/>
      <c r="J44" s="53"/>
      <c r="K44" s="13"/>
      <c r="L44" s="1">
        <f>D44*E44*0.000001</f>
        <v>0</v>
      </c>
      <c r="M44" s="1">
        <f>L44*160</f>
        <v>0</v>
      </c>
    </row>
    <row r="45" spans="2:13" ht="18.5" x14ac:dyDescent="0.35">
      <c r="B45" s="55"/>
      <c r="C45" s="172" t="s">
        <v>107</v>
      </c>
      <c r="D45" s="173"/>
      <c r="E45" s="173"/>
      <c r="F45" s="173"/>
      <c r="G45" s="173"/>
      <c r="H45" s="173"/>
      <c r="I45" s="174"/>
      <c r="J45" s="35"/>
      <c r="K45" s="13"/>
      <c r="L45" s="1">
        <f>D45*E45*0.000001</f>
        <v>0</v>
      </c>
      <c r="M45" s="1">
        <f t="shared" ref="M45" si="1">L45*160</f>
        <v>0</v>
      </c>
    </row>
    <row r="46" spans="2:13" ht="26.25" customHeight="1" x14ac:dyDescent="0.35">
      <c r="B46" s="33"/>
      <c r="C46" s="33"/>
      <c r="D46" s="33"/>
      <c r="E46" s="33"/>
      <c r="F46" s="33"/>
      <c r="G46" s="33"/>
      <c r="H46" s="33"/>
      <c r="I46" s="33"/>
      <c r="J46" s="33"/>
    </row>
    <row r="47" spans="2:13" ht="20.25" customHeight="1" x14ac:dyDescent="0.35">
      <c r="B47" s="7"/>
      <c r="C47" s="7"/>
      <c r="D47" s="36"/>
      <c r="E47" s="36"/>
      <c r="F47" s="36"/>
      <c r="G47" s="36"/>
      <c r="H47" s="36"/>
      <c r="I47" s="36"/>
      <c r="J47" s="36"/>
    </row>
    <row r="48" spans="2:13" ht="20.25" customHeight="1" x14ac:dyDescent="0.35">
      <c r="B48" s="216" t="s">
        <v>47</v>
      </c>
      <c r="C48" s="216"/>
      <c r="D48" s="216"/>
      <c r="E48" s="216"/>
      <c r="F48" s="216"/>
      <c r="G48" s="216"/>
      <c r="H48" s="216"/>
      <c r="I48" s="216"/>
      <c r="J48" s="216"/>
    </row>
    <row r="49" spans="2:14" ht="46.5" customHeight="1" x14ac:dyDescent="0.35">
      <c r="B49" s="215" t="s">
        <v>6</v>
      </c>
      <c r="C49" s="131" t="s">
        <v>109</v>
      </c>
      <c r="D49" s="131"/>
      <c r="E49" s="131"/>
      <c r="F49" s="131"/>
      <c r="G49" s="131"/>
      <c r="H49" s="131"/>
      <c r="I49" s="131"/>
      <c r="J49" s="131"/>
    </row>
    <row r="50" spans="2:14" ht="21" customHeight="1" x14ac:dyDescent="0.35">
      <c r="B50" s="215"/>
      <c r="C50" s="62" t="s">
        <v>20</v>
      </c>
      <c r="D50" s="56"/>
      <c r="E50" s="56"/>
      <c r="F50" s="56"/>
      <c r="G50" s="56"/>
      <c r="H50" s="56"/>
      <c r="I50" s="56"/>
      <c r="J50" s="56"/>
    </row>
    <row r="51" spans="2:14" ht="21" customHeight="1" x14ac:dyDescent="0.35">
      <c r="B51" s="215"/>
      <c r="C51" s="96" t="s">
        <v>37</v>
      </c>
      <c r="D51" s="26">
        <v>2000</v>
      </c>
      <c r="E51" s="26">
        <v>500</v>
      </c>
      <c r="F51" s="26">
        <v>2500</v>
      </c>
      <c r="G51" s="32">
        <v>13</v>
      </c>
      <c r="H51" s="26" t="s">
        <v>62</v>
      </c>
      <c r="I51" s="27"/>
      <c r="J51" s="28"/>
    </row>
    <row r="52" spans="2:14" ht="21" customHeight="1" x14ac:dyDescent="0.35">
      <c r="B52" s="215"/>
      <c r="C52" s="129" t="s">
        <v>19</v>
      </c>
      <c r="D52" s="129"/>
      <c r="E52" s="129"/>
      <c r="F52" s="129"/>
      <c r="G52" s="129"/>
      <c r="H52" s="129"/>
      <c r="I52" s="116"/>
      <c r="J52" s="30"/>
    </row>
    <row r="53" spans="2:14" ht="48.75" customHeight="1" x14ac:dyDescent="0.35">
      <c r="B53" s="212" t="s">
        <v>7</v>
      </c>
      <c r="C53" s="209" t="s">
        <v>86</v>
      </c>
      <c r="D53" s="210"/>
      <c r="E53" s="210"/>
      <c r="F53" s="210"/>
      <c r="G53" s="210"/>
      <c r="H53" s="210"/>
      <c r="I53" s="210"/>
      <c r="J53" s="211"/>
    </row>
    <row r="54" spans="2:14" ht="18" customHeight="1" x14ac:dyDescent="0.35">
      <c r="B54" s="213"/>
      <c r="C54" s="47" t="s">
        <v>20</v>
      </c>
      <c r="D54" s="48"/>
      <c r="E54" s="48"/>
      <c r="F54" s="48"/>
      <c r="G54" s="48"/>
      <c r="H54" s="48"/>
      <c r="I54" s="48"/>
      <c r="J54" s="49"/>
    </row>
    <row r="55" spans="2:14" ht="18" customHeight="1" x14ac:dyDescent="0.35">
      <c r="B55" s="213"/>
      <c r="C55" s="31" t="s">
        <v>63</v>
      </c>
      <c r="D55" s="26">
        <v>500</v>
      </c>
      <c r="E55" s="26">
        <v>500</v>
      </c>
      <c r="F55" s="26">
        <v>1000</v>
      </c>
      <c r="G55" s="32">
        <v>5</v>
      </c>
      <c r="H55" s="26" t="s">
        <v>62</v>
      </c>
      <c r="I55" s="27"/>
      <c r="J55" s="28"/>
      <c r="K55" s="13"/>
      <c r="L55" s="1">
        <f>(D55*E55/1000000)*20</f>
        <v>5</v>
      </c>
      <c r="M55" s="1">
        <f>10*(D55/1000*2+E55/1000*2)</f>
        <v>20</v>
      </c>
      <c r="N55" s="1">
        <f>(M55+L55)*2.5</f>
        <v>62.5</v>
      </c>
    </row>
    <row r="56" spans="2:14" ht="24" customHeight="1" x14ac:dyDescent="0.35">
      <c r="B56" s="214"/>
      <c r="C56" s="128" t="s">
        <v>15</v>
      </c>
      <c r="D56" s="129"/>
      <c r="E56" s="129"/>
      <c r="F56" s="129"/>
      <c r="G56" s="129"/>
      <c r="H56" s="129"/>
      <c r="I56" s="116"/>
      <c r="J56" s="30"/>
    </row>
    <row r="57" spans="2:14" ht="48.75" customHeight="1" x14ac:dyDescent="0.35">
      <c r="B57" s="177" t="s">
        <v>8</v>
      </c>
      <c r="C57" s="175" t="s">
        <v>85</v>
      </c>
      <c r="D57" s="170"/>
      <c r="E57" s="170"/>
      <c r="F57" s="170"/>
      <c r="G57" s="170"/>
      <c r="H57" s="170"/>
      <c r="I57" s="170"/>
      <c r="J57" s="171"/>
    </row>
    <row r="58" spans="2:14" ht="18" customHeight="1" x14ac:dyDescent="0.35">
      <c r="B58" s="178"/>
      <c r="C58" s="47" t="s">
        <v>20</v>
      </c>
      <c r="D58" s="48"/>
      <c r="E58" s="48"/>
      <c r="F58" s="48"/>
      <c r="G58" s="48"/>
      <c r="H58" s="48"/>
      <c r="I58" s="48"/>
      <c r="J58" s="49"/>
    </row>
    <row r="59" spans="2:14" ht="18" customHeight="1" x14ac:dyDescent="0.35">
      <c r="B59" s="178"/>
      <c r="C59" s="31" t="s">
        <v>46</v>
      </c>
      <c r="D59" s="26">
        <v>1500</v>
      </c>
      <c r="E59" s="26">
        <v>500</v>
      </c>
      <c r="F59" s="26">
        <v>750</v>
      </c>
      <c r="G59" s="32">
        <v>3</v>
      </c>
      <c r="H59" s="26" t="s">
        <v>62</v>
      </c>
      <c r="I59" s="27"/>
      <c r="J59" s="28"/>
    </row>
    <row r="60" spans="2:14" ht="18" customHeight="1" x14ac:dyDescent="0.35">
      <c r="B60" s="178"/>
      <c r="C60" s="31" t="s">
        <v>48</v>
      </c>
      <c r="D60" s="26">
        <v>1000</v>
      </c>
      <c r="E60" s="26">
        <v>500</v>
      </c>
      <c r="F60" s="26">
        <v>1000</v>
      </c>
      <c r="G60" s="32">
        <v>6</v>
      </c>
      <c r="H60" s="26" t="s">
        <v>62</v>
      </c>
      <c r="I60" s="27"/>
      <c r="J60" s="28"/>
    </row>
    <row r="61" spans="2:14" ht="24" customHeight="1" x14ac:dyDescent="0.35">
      <c r="B61" s="69"/>
      <c r="C61" s="128" t="s">
        <v>64</v>
      </c>
      <c r="D61" s="129"/>
      <c r="E61" s="129"/>
      <c r="F61" s="129"/>
      <c r="G61" s="129"/>
      <c r="H61" s="129"/>
      <c r="I61" s="116"/>
      <c r="J61" s="30"/>
    </row>
    <row r="62" spans="2:14" ht="24" customHeight="1" x14ac:dyDescent="0.35">
      <c r="B62" s="146" t="s">
        <v>9</v>
      </c>
      <c r="C62" s="58" t="s">
        <v>205</v>
      </c>
      <c r="D62" s="58"/>
      <c r="E62" s="58"/>
      <c r="F62" s="58"/>
      <c r="G62" s="58"/>
      <c r="H62" s="58"/>
      <c r="I62" s="58"/>
      <c r="J62" s="104"/>
    </row>
    <row r="63" spans="2:14" ht="43.5" customHeight="1" x14ac:dyDescent="0.35">
      <c r="B63" s="146"/>
      <c r="C63" s="182" t="s">
        <v>206</v>
      </c>
      <c r="D63" s="183"/>
      <c r="E63" s="183"/>
      <c r="F63" s="183"/>
      <c r="G63" s="183"/>
      <c r="H63" s="183"/>
      <c r="I63" s="183"/>
      <c r="J63" s="184"/>
    </row>
    <row r="64" spans="2:14" ht="24" customHeight="1" x14ac:dyDescent="0.35">
      <c r="B64" s="146"/>
      <c r="C64" s="129" t="s">
        <v>202</v>
      </c>
      <c r="D64" s="129"/>
      <c r="E64" s="129"/>
      <c r="F64" s="129"/>
      <c r="G64" s="129"/>
      <c r="H64" s="129"/>
      <c r="I64" s="116"/>
      <c r="J64" s="30"/>
    </row>
    <row r="65" spans="2:10" ht="24" customHeight="1" x14ac:dyDescent="0.35">
      <c r="B65" s="146" t="s">
        <v>204</v>
      </c>
      <c r="C65" s="58" t="s">
        <v>207</v>
      </c>
      <c r="D65" s="58"/>
      <c r="E65" s="58"/>
      <c r="F65" s="58"/>
      <c r="G65" s="58"/>
      <c r="H65" s="58"/>
      <c r="I65" s="58"/>
      <c r="J65" s="104"/>
    </row>
    <row r="66" spans="2:10" ht="45.75" customHeight="1" x14ac:dyDescent="0.35">
      <c r="B66" s="146"/>
      <c r="C66" s="182" t="s">
        <v>210</v>
      </c>
      <c r="D66" s="183"/>
      <c r="E66" s="183"/>
      <c r="F66" s="183"/>
      <c r="G66" s="183"/>
      <c r="H66" s="183"/>
      <c r="I66" s="183"/>
      <c r="J66" s="184"/>
    </row>
    <row r="67" spans="2:10" ht="24" customHeight="1" x14ac:dyDescent="0.35">
      <c r="B67" s="146"/>
      <c r="C67" s="129" t="s">
        <v>49</v>
      </c>
      <c r="D67" s="129"/>
      <c r="E67" s="129"/>
      <c r="F67" s="129"/>
      <c r="G67" s="129"/>
      <c r="H67" s="129"/>
      <c r="I67" s="116"/>
      <c r="J67" s="30"/>
    </row>
    <row r="68" spans="2:10" ht="24" customHeight="1" x14ac:dyDescent="0.35">
      <c r="B68" s="176"/>
      <c r="C68" s="176"/>
      <c r="D68" s="176"/>
      <c r="E68" s="176"/>
      <c r="F68" s="176"/>
      <c r="G68" s="176"/>
      <c r="H68" s="176"/>
      <c r="I68" s="176"/>
      <c r="J68" s="176"/>
    </row>
    <row r="69" spans="2:10" ht="24" customHeight="1" x14ac:dyDescent="0.35">
      <c r="B69" s="34"/>
      <c r="C69" s="142" t="s">
        <v>59</v>
      </c>
      <c r="D69" s="142"/>
      <c r="E69" s="142"/>
      <c r="F69" s="142"/>
      <c r="G69" s="142"/>
      <c r="H69" s="142"/>
      <c r="I69" s="142"/>
      <c r="J69" s="35">
        <f>SUM(J52,J56,J61,J64,J67)</f>
        <v>0</v>
      </c>
    </row>
    <row r="70" spans="2:10" ht="24" customHeight="1" x14ac:dyDescent="0.35">
      <c r="B70" s="34"/>
      <c r="C70" s="56"/>
      <c r="D70" s="56"/>
      <c r="E70" s="56"/>
      <c r="F70" s="56"/>
      <c r="G70" s="56"/>
      <c r="H70" s="56"/>
      <c r="I70" s="56"/>
      <c r="J70" s="57"/>
    </row>
    <row r="71" spans="2:10" ht="24" customHeight="1" x14ac:dyDescent="0.35">
      <c r="B71" s="34"/>
      <c r="C71" s="56"/>
      <c r="D71" s="56"/>
      <c r="E71" s="56"/>
      <c r="F71" s="56"/>
      <c r="G71" s="56"/>
      <c r="H71" s="56"/>
      <c r="I71" s="56"/>
      <c r="J71" s="57"/>
    </row>
    <row r="72" spans="2:10" ht="24" customHeight="1" x14ac:dyDescent="0.35">
      <c r="B72" s="139" t="s">
        <v>112</v>
      </c>
      <c r="C72" s="139"/>
      <c r="D72" s="139"/>
      <c r="E72" s="139"/>
      <c r="F72" s="139"/>
      <c r="G72" s="139"/>
      <c r="H72" s="139"/>
      <c r="I72" s="139"/>
      <c r="J72" s="139"/>
    </row>
    <row r="73" spans="2:10" ht="53.25" customHeight="1" x14ac:dyDescent="0.35">
      <c r="B73" s="141" t="s">
        <v>5</v>
      </c>
      <c r="C73" s="140" t="s">
        <v>88</v>
      </c>
      <c r="D73" s="131"/>
      <c r="E73" s="131"/>
      <c r="F73" s="131"/>
      <c r="G73" s="131"/>
      <c r="H73" s="131"/>
      <c r="I73" s="131"/>
      <c r="J73" s="131"/>
    </row>
    <row r="74" spans="2:10" ht="24" customHeight="1" x14ac:dyDescent="0.35">
      <c r="B74" s="141"/>
      <c r="C74" s="221" t="s">
        <v>20</v>
      </c>
      <c r="D74" s="143"/>
      <c r="E74" s="143"/>
      <c r="F74" s="143"/>
      <c r="G74" s="143"/>
      <c r="H74" s="143"/>
      <c r="I74" s="143"/>
      <c r="J74" s="144"/>
    </row>
    <row r="75" spans="2:10" ht="24" customHeight="1" x14ac:dyDescent="0.35">
      <c r="B75" s="141"/>
      <c r="C75" s="95" t="s">
        <v>87</v>
      </c>
      <c r="D75" s="37">
        <v>60</v>
      </c>
      <c r="E75" s="37">
        <v>60</v>
      </c>
      <c r="F75" s="37"/>
      <c r="G75" s="37">
        <v>9</v>
      </c>
      <c r="H75" s="26" t="s">
        <v>55</v>
      </c>
      <c r="I75" s="27"/>
      <c r="J75" s="28"/>
    </row>
    <row r="76" spans="2:10" ht="24" customHeight="1" x14ac:dyDescent="0.35">
      <c r="B76" s="141"/>
      <c r="C76" s="129" t="s">
        <v>50</v>
      </c>
      <c r="D76" s="129"/>
      <c r="E76" s="129"/>
      <c r="F76" s="129"/>
      <c r="G76" s="129"/>
      <c r="H76" s="129"/>
      <c r="I76" s="116"/>
      <c r="J76" s="30"/>
    </row>
    <row r="77" spans="2:10" ht="45" customHeight="1" x14ac:dyDescent="0.35">
      <c r="B77" s="141" t="s">
        <v>51</v>
      </c>
      <c r="C77" s="130" t="s">
        <v>89</v>
      </c>
      <c r="D77" s="130"/>
      <c r="E77" s="130"/>
      <c r="F77" s="130"/>
      <c r="G77" s="130"/>
      <c r="H77" s="130"/>
      <c r="I77" s="130"/>
      <c r="J77" s="130"/>
    </row>
    <row r="78" spans="2:10" ht="24" customHeight="1" x14ac:dyDescent="0.35">
      <c r="B78" s="141"/>
      <c r="C78" s="179" t="s">
        <v>20</v>
      </c>
      <c r="D78" s="180"/>
      <c r="E78" s="180"/>
      <c r="F78" s="180"/>
      <c r="G78" s="180"/>
      <c r="H78" s="180"/>
      <c r="I78" s="180"/>
      <c r="J78" s="181"/>
    </row>
    <row r="79" spans="2:10" ht="24" customHeight="1" x14ac:dyDescent="0.35">
      <c r="B79" s="141"/>
      <c r="C79" s="43" t="s">
        <v>90</v>
      </c>
      <c r="D79" s="37">
        <v>200</v>
      </c>
      <c r="E79" s="37">
        <v>80</v>
      </c>
      <c r="F79" s="37"/>
      <c r="G79" s="37">
        <v>5</v>
      </c>
      <c r="H79" s="26" t="s">
        <v>55</v>
      </c>
      <c r="I79" s="27"/>
      <c r="J79" s="28"/>
    </row>
    <row r="80" spans="2:10" ht="24" customHeight="1" x14ac:dyDescent="0.35">
      <c r="B80" s="141"/>
      <c r="C80" s="128" t="s">
        <v>50</v>
      </c>
      <c r="D80" s="129"/>
      <c r="E80" s="129"/>
      <c r="F80" s="129"/>
      <c r="G80" s="129"/>
      <c r="H80" s="129"/>
      <c r="I80" s="116"/>
      <c r="J80" s="30"/>
    </row>
    <row r="81" spans="2:10" ht="87.75" customHeight="1" x14ac:dyDescent="0.35">
      <c r="B81" s="141" t="s">
        <v>52</v>
      </c>
      <c r="C81" s="131" t="s">
        <v>91</v>
      </c>
      <c r="D81" s="131"/>
      <c r="E81" s="131"/>
      <c r="F81" s="131"/>
      <c r="G81" s="131"/>
      <c r="H81" s="131"/>
      <c r="I81" s="131"/>
      <c r="J81" s="131"/>
    </row>
    <row r="82" spans="2:10" ht="24" customHeight="1" x14ac:dyDescent="0.35">
      <c r="B82" s="141"/>
      <c r="C82" s="179" t="s">
        <v>20</v>
      </c>
      <c r="D82" s="180"/>
      <c r="E82" s="180"/>
      <c r="F82" s="180"/>
      <c r="G82" s="180"/>
      <c r="H82" s="180"/>
      <c r="I82" s="180"/>
      <c r="J82" s="181"/>
    </row>
    <row r="83" spans="2:10" ht="24" customHeight="1" x14ac:dyDescent="0.35">
      <c r="B83" s="141"/>
      <c r="C83" s="43" t="s">
        <v>70</v>
      </c>
      <c r="D83" s="37">
        <v>200</v>
      </c>
      <c r="E83" s="37">
        <v>250</v>
      </c>
      <c r="F83" s="37"/>
      <c r="G83" s="37">
        <v>2</v>
      </c>
      <c r="H83" s="26" t="s">
        <v>55</v>
      </c>
      <c r="I83" s="27"/>
      <c r="J83" s="28"/>
    </row>
    <row r="84" spans="2:10" ht="24" customHeight="1" x14ac:dyDescent="0.35">
      <c r="B84" s="141"/>
      <c r="C84" s="43" t="s">
        <v>73</v>
      </c>
      <c r="D84" s="37">
        <v>30</v>
      </c>
      <c r="E84" s="37">
        <v>21</v>
      </c>
      <c r="F84" s="37"/>
      <c r="G84" s="37">
        <v>12</v>
      </c>
      <c r="H84" s="26" t="s">
        <v>55</v>
      </c>
      <c r="I84" s="27"/>
      <c r="J84" s="28"/>
    </row>
    <row r="85" spans="2:10" ht="24" customHeight="1" x14ac:dyDescent="0.35">
      <c r="B85" s="141"/>
      <c r="C85" s="43" t="s">
        <v>74</v>
      </c>
      <c r="D85" s="29">
        <v>45.72</v>
      </c>
      <c r="E85" s="29">
        <v>55.88</v>
      </c>
      <c r="F85" s="37"/>
      <c r="G85" s="37">
        <v>3</v>
      </c>
      <c r="H85" s="26" t="s">
        <v>55</v>
      </c>
      <c r="I85" s="27"/>
      <c r="J85" s="28"/>
    </row>
    <row r="86" spans="2:10" ht="24" customHeight="1" x14ac:dyDescent="0.35">
      <c r="B86" s="141"/>
      <c r="C86" s="128" t="s">
        <v>53</v>
      </c>
      <c r="D86" s="129"/>
      <c r="E86" s="129"/>
      <c r="F86" s="129"/>
      <c r="G86" s="129"/>
      <c r="H86" s="129"/>
      <c r="I86" s="116"/>
      <c r="J86" s="30"/>
    </row>
    <row r="87" spans="2:10" ht="48.75" customHeight="1" x14ac:dyDescent="0.35">
      <c r="B87" s="141" t="s">
        <v>54</v>
      </c>
      <c r="C87" s="131" t="s">
        <v>111</v>
      </c>
      <c r="D87" s="131"/>
      <c r="E87" s="131"/>
      <c r="F87" s="131"/>
      <c r="G87" s="131"/>
      <c r="H87" s="131"/>
      <c r="I87" s="131"/>
      <c r="J87" s="131"/>
    </row>
    <row r="88" spans="2:10" ht="25.5" customHeight="1" x14ac:dyDescent="0.35">
      <c r="B88" s="141"/>
      <c r="C88" s="179" t="s">
        <v>20</v>
      </c>
      <c r="D88" s="180"/>
      <c r="E88" s="180"/>
      <c r="F88" s="180"/>
      <c r="G88" s="180"/>
      <c r="H88" s="180"/>
      <c r="I88" s="180"/>
      <c r="J88" s="181"/>
    </row>
    <row r="89" spans="2:10" ht="25.5" customHeight="1" x14ac:dyDescent="0.35">
      <c r="B89" s="141"/>
      <c r="C89" s="43" t="s">
        <v>95</v>
      </c>
      <c r="D89" s="29">
        <v>45.72</v>
      </c>
      <c r="E89" s="29">
        <v>55.88</v>
      </c>
      <c r="F89" s="37"/>
      <c r="G89" s="37">
        <v>2</v>
      </c>
      <c r="H89" s="26" t="s">
        <v>55</v>
      </c>
      <c r="I89" s="27"/>
      <c r="J89" s="28"/>
    </row>
    <row r="90" spans="2:10" ht="24" customHeight="1" x14ac:dyDescent="0.35">
      <c r="B90" s="141"/>
      <c r="C90" s="43" t="s">
        <v>96</v>
      </c>
      <c r="D90" s="29">
        <v>20.8</v>
      </c>
      <c r="E90" s="29">
        <v>27.94</v>
      </c>
      <c r="F90" s="37"/>
      <c r="G90" s="37">
        <v>1</v>
      </c>
      <c r="H90" s="26" t="s">
        <v>55</v>
      </c>
      <c r="I90" s="27"/>
      <c r="J90" s="28"/>
    </row>
    <row r="91" spans="2:10" ht="24" customHeight="1" x14ac:dyDescent="0.35">
      <c r="B91" s="141"/>
      <c r="C91" s="128" t="s">
        <v>56</v>
      </c>
      <c r="D91" s="129"/>
      <c r="E91" s="129"/>
      <c r="F91" s="129"/>
      <c r="G91" s="129"/>
      <c r="H91" s="129"/>
      <c r="I91" s="116"/>
      <c r="J91" s="30"/>
    </row>
    <row r="92" spans="2:10" ht="48" customHeight="1" x14ac:dyDescent="0.35">
      <c r="B92" s="141" t="s">
        <v>57</v>
      </c>
      <c r="C92" s="165" t="s">
        <v>92</v>
      </c>
      <c r="D92" s="165"/>
      <c r="E92" s="165"/>
      <c r="F92" s="165"/>
      <c r="G92" s="165"/>
      <c r="H92" s="165"/>
      <c r="I92" s="165"/>
      <c r="J92" s="165"/>
    </row>
    <row r="93" spans="2:10" ht="26.25" customHeight="1" x14ac:dyDescent="0.35">
      <c r="B93" s="141"/>
      <c r="C93" s="179" t="s">
        <v>20</v>
      </c>
      <c r="D93" s="180"/>
      <c r="E93" s="180"/>
      <c r="F93" s="180"/>
      <c r="G93" s="180"/>
      <c r="H93" s="180"/>
      <c r="I93" s="180"/>
      <c r="J93" s="181"/>
    </row>
    <row r="94" spans="2:10" ht="26.25" customHeight="1" x14ac:dyDescent="0.35">
      <c r="B94" s="141"/>
      <c r="C94" s="43" t="s">
        <v>75</v>
      </c>
      <c r="D94" s="29">
        <v>45.72</v>
      </c>
      <c r="E94" s="29">
        <v>55.88</v>
      </c>
      <c r="F94" s="37"/>
      <c r="G94" s="37">
        <v>1</v>
      </c>
      <c r="H94" s="26" t="s">
        <v>55</v>
      </c>
      <c r="I94" s="27"/>
      <c r="J94" s="28"/>
    </row>
    <row r="95" spans="2:10" ht="24" customHeight="1" x14ac:dyDescent="0.35">
      <c r="B95" s="141"/>
      <c r="C95" s="128" t="s">
        <v>58</v>
      </c>
      <c r="D95" s="129"/>
      <c r="E95" s="129"/>
      <c r="F95" s="129"/>
      <c r="G95" s="129"/>
      <c r="H95" s="129"/>
      <c r="I95" s="116"/>
      <c r="J95" s="30"/>
    </row>
    <row r="96" spans="2:10" ht="43.5" customHeight="1" x14ac:dyDescent="0.35">
      <c r="B96" s="222" t="s">
        <v>68</v>
      </c>
      <c r="C96" s="114" t="s">
        <v>106</v>
      </c>
      <c r="D96" s="115"/>
      <c r="E96" s="115"/>
      <c r="F96" s="115"/>
      <c r="G96" s="115"/>
      <c r="H96" s="115"/>
      <c r="I96" s="115"/>
      <c r="J96" s="140"/>
    </row>
    <row r="97" spans="2:10" ht="25.5" customHeight="1" x14ac:dyDescent="0.35">
      <c r="B97" s="223"/>
      <c r="C97" s="179" t="s">
        <v>20</v>
      </c>
      <c r="D97" s="180"/>
      <c r="E97" s="180"/>
      <c r="F97" s="180"/>
      <c r="G97" s="180"/>
      <c r="H97" s="180"/>
      <c r="I97" s="180"/>
      <c r="J97" s="181"/>
    </row>
    <row r="98" spans="2:10" ht="25.5" customHeight="1" x14ac:dyDescent="0.35">
      <c r="B98" s="223"/>
      <c r="C98" s="73" t="s">
        <v>94</v>
      </c>
      <c r="D98" s="37">
        <v>30</v>
      </c>
      <c r="E98" s="37">
        <v>21</v>
      </c>
      <c r="F98" s="62"/>
      <c r="G98" s="37">
        <v>6</v>
      </c>
      <c r="H98" s="26" t="s">
        <v>55</v>
      </c>
      <c r="I98" s="27"/>
      <c r="J98" s="28"/>
    </row>
    <row r="99" spans="2:10" ht="25.5" customHeight="1" x14ac:dyDescent="0.35">
      <c r="B99" s="224"/>
      <c r="C99" s="128" t="s">
        <v>69</v>
      </c>
      <c r="D99" s="129"/>
      <c r="E99" s="129"/>
      <c r="F99" s="129"/>
      <c r="G99" s="129"/>
      <c r="H99" s="129"/>
      <c r="I99" s="116"/>
      <c r="J99" s="30"/>
    </row>
    <row r="100" spans="2:10" ht="51" customHeight="1" x14ac:dyDescent="0.35">
      <c r="B100" s="222" t="s">
        <v>71</v>
      </c>
      <c r="C100" s="114" t="s">
        <v>77</v>
      </c>
      <c r="D100" s="115"/>
      <c r="E100" s="115"/>
      <c r="F100" s="115"/>
      <c r="G100" s="115"/>
      <c r="H100" s="115"/>
      <c r="I100" s="115"/>
      <c r="J100" s="140"/>
    </row>
    <row r="101" spans="2:10" ht="25.5" customHeight="1" x14ac:dyDescent="0.35">
      <c r="B101" s="223"/>
      <c r="C101" s="179" t="s">
        <v>20</v>
      </c>
      <c r="D101" s="180"/>
      <c r="E101" s="180"/>
      <c r="F101" s="180"/>
      <c r="G101" s="180"/>
      <c r="H101" s="180"/>
      <c r="I101" s="180"/>
      <c r="J101" s="181"/>
    </row>
    <row r="102" spans="2:10" ht="25.5" customHeight="1" x14ac:dyDescent="0.35">
      <c r="B102" s="223"/>
      <c r="C102" s="73" t="s">
        <v>101</v>
      </c>
      <c r="D102" s="37">
        <v>200</v>
      </c>
      <c r="E102" s="37">
        <v>200</v>
      </c>
      <c r="F102" s="62"/>
      <c r="G102" s="37">
        <v>2</v>
      </c>
      <c r="H102" s="26" t="s">
        <v>55</v>
      </c>
      <c r="I102" s="27"/>
      <c r="J102" s="28"/>
    </row>
    <row r="103" spans="2:10" ht="25.5" customHeight="1" x14ac:dyDescent="0.35">
      <c r="B103" s="224"/>
      <c r="C103" s="128" t="s">
        <v>72</v>
      </c>
      <c r="D103" s="129"/>
      <c r="E103" s="129"/>
      <c r="F103" s="129"/>
      <c r="G103" s="129"/>
      <c r="H103" s="129"/>
      <c r="I103" s="116"/>
      <c r="J103" s="30"/>
    </row>
    <row r="104" spans="2:10" ht="24" customHeight="1" x14ac:dyDescent="0.35">
      <c r="B104" s="58"/>
      <c r="C104" s="58"/>
      <c r="D104" s="58"/>
      <c r="E104" s="58"/>
      <c r="F104" s="58"/>
      <c r="G104" s="58"/>
      <c r="H104" s="58"/>
      <c r="I104" s="58"/>
      <c r="J104" s="59"/>
    </row>
    <row r="105" spans="2:10" ht="24" customHeight="1" x14ac:dyDescent="0.35">
      <c r="B105" s="58"/>
      <c r="C105" s="172" t="s">
        <v>121</v>
      </c>
      <c r="D105" s="173"/>
      <c r="E105" s="173"/>
      <c r="F105" s="173"/>
      <c r="G105" s="173"/>
      <c r="H105" s="173"/>
      <c r="I105" s="174"/>
      <c r="J105" s="35">
        <f>SUM(J99:J103:J91:J103:J80:J95:J76:J86)</f>
        <v>0</v>
      </c>
    </row>
    <row r="106" spans="2:10" ht="24" customHeight="1" x14ac:dyDescent="0.35">
      <c r="B106" s="58"/>
      <c r="C106" s="56"/>
      <c r="D106" s="56"/>
      <c r="E106" s="56"/>
      <c r="F106" s="56"/>
      <c r="G106" s="56"/>
      <c r="H106" s="56"/>
      <c r="I106" s="56"/>
      <c r="J106" s="60"/>
    </row>
    <row r="107" spans="2:10" ht="24" customHeight="1" x14ac:dyDescent="0.35">
      <c r="B107" s="58"/>
      <c r="C107" s="56"/>
      <c r="D107" s="56"/>
      <c r="E107" s="56"/>
      <c r="F107" s="56"/>
      <c r="G107" s="56"/>
      <c r="H107" s="56"/>
      <c r="I107" s="56"/>
      <c r="J107" s="60"/>
    </row>
    <row r="108" spans="2:10" ht="24" customHeight="1" x14ac:dyDescent="0.35">
      <c r="B108" s="199" t="s">
        <v>164</v>
      </c>
      <c r="C108" s="199"/>
      <c r="D108" s="199"/>
      <c r="E108" s="199"/>
      <c r="F108" s="199"/>
      <c r="G108" s="199"/>
      <c r="H108" s="199"/>
      <c r="I108" s="199"/>
      <c r="J108" s="199"/>
    </row>
    <row r="109" spans="2:10" ht="21.75" customHeight="1" x14ac:dyDescent="0.35">
      <c r="B109" s="149" t="s">
        <v>4</v>
      </c>
      <c r="C109" s="147" t="s">
        <v>165</v>
      </c>
      <c r="D109" s="147"/>
      <c r="E109" s="147"/>
      <c r="F109" s="147"/>
      <c r="G109" s="147"/>
      <c r="H109" s="147"/>
      <c r="I109" s="147"/>
      <c r="J109" s="148"/>
    </row>
    <row r="110" spans="2:10" ht="21.75" customHeight="1" x14ac:dyDescent="0.35">
      <c r="B110" s="145"/>
      <c r="C110" s="140" t="s">
        <v>113</v>
      </c>
      <c r="D110" s="131"/>
      <c r="E110" s="131"/>
      <c r="F110" s="131"/>
      <c r="G110" s="131"/>
      <c r="H110" s="131"/>
      <c r="I110" s="131"/>
      <c r="J110" s="131"/>
    </row>
    <row r="111" spans="2:10" ht="21.75" customHeight="1" x14ac:dyDescent="0.35">
      <c r="B111" s="145"/>
      <c r="C111" s="151" t="s">
        <v>123</v>
      </c>
      <c r="D111" s="151"/>
      <c r="E111" s="151"/>
      <c r="F111" s="151"/>
      <c r="G111" s="58"/>
      <c r="H111" s="58"/>
      <c r="I111" s="58"/>
      <c r="J111" s="100"/>
    </row>
    <row r="112" spans="2:10" ht="21.75" customHeight="1" x14ac:dyDescent="0.35">
      <c r="B112" s="145"/>
      <c r="C112" s="93" t="s">
        <v>124</v>
      </c>
      <c r="D112" s="93"/>
      <c r="E112" s="93"/>
      <c r="F112" s="93"/>
      <c r="G112" s="58"/>
      <c r="H112" s="58"/>
      <c r="I112" s="58"/>
      <c r="J112" s="101"/>
    </row>
    <row r="113" spans="2:10" ht="21.75" customHeight="1" x14ac:dyDescent="0.35">
      <c r="B113" s="145"/>
      <c r="C113" s="140" t="s">
        <v>125</v>
      </c>
      <c r="D113" s="131"/>
      <c r="E113" s="131"/>
      <c r="F113" s="131"/>
      <c r="G113" s="131"/>
      <c r="H113" s="131"/>
      <c r="I113" s="131"/>
      <c r="J113" s="131"/>
    </row>
    <row r="114" spans="2:10" ht="21.75" customHeight="1" x14ac:dyDescent="0.35">
      <c r="B114" s="145"/>
      <c r="C114" s="151" t="s">
        <v>126</v>
      </c>
      <c r="D114" s="151"/>
      <c r="E114" s="151"/>
      <c r="F114" s="151"/>
      <c r="G114" s="58"/>
      <c r="H114" s="58"/>
      <c r="I114" s="58"/>
      <c r="J114" s="153"/>
    </row>
    <row r="115" spans="2:10" ht="21.75" customHeight="1" x14ac:dyDescent="0.35">
      <c r="B115" s="145"/>
      <c r="C115" s="151" t="s">
        <v>127</v>
      </c>
      <c r="D115" s="152"/>
      <c r="E115" s="152"/>
      <c r="F115" s="93"/>
      <c r="G115" s="58"/>
      <c r="H115" s="58"/>
      <c r="I115" s="58"/>
      <c r="J115" s="154"/>
    </row>
    <row r="116" spans="2:10" ht="21.75" customHeight="1" x14ac:dyDescent="0.35">
      <c r="B116" s="145"/>
      <c r="C116" s="151" t="s">
        <v>128</v>
      </c>
      <c r="D116" s="152"/>
      <c r="E116" s="152"/>
      <c r="F116" s="93"/>
      <c r="G116" s="58"/>
      <c r="H116" s="58"/>
      <c r="I116" s="58"/>
      <c r="J116" s="154"/>
    </row>
    <row r="117" spans="2:10" ht="21.75" customHeight="1" x14ac:dyDescent="0.35">
      <c r="B117" s="145"/>
      <c r="C117" s="93" t="s">
        <v>129</v>
      </c>
      <c r="D117" s="93"/>
      <c r="E117" s="93"/>
      <c r="F117" s="93"/>
      <c r="G117" s="58"/>
      <c r="H117" s="58"/>
      <c r="I117" s="58"/>
      <c r="J117" s="155"/>
    </row>
    <row r="118" spans="2:10" ht="21.75" customHeight="1" x14ac:dyDescent="0.35">
      <c r="B118" s="145"/>
      <c r="C118" s="140" t="s">
        <v>130</v>
      </c>
      <c r="D118" s="131"/>
      <c r="E118" s="131"/>
      <c r="F118" s="131"/>
      <c r="G118" s="131"/>
      <c r="H118" s="131"/>
      <c r="I118" s="131"/>
      <c r="J118" s="131"/>
    </row>
    <row r="119" spans="2:10" ht="24.75" customHeight="1" x14ac:dyDescent="0.35">
      <c r="B119" s="145"/>
      <c r="C119" s="93" t="s">
        <v>131</v>
      </c>
      <c r="D119" s="93"/>
      <c r="E119" s="93"/>
      <c r="F119" s="93"/>
      <c r="G119" s="58"/>
      <c r="H119" s="58"/>
      <c r="I119" s="58"/>
      <c r="J119" s="102"/>
    </row>
    <row r="120" spans="2:10" ht="21.75" customHeight="1" x14ac:dyDescent="0.35">
      <c r="B120" s="145"/>
      <c r="C120" s="129" t="s">
        <v>133</v>
      </c>
      <c r="D120" s="129"/>
      <c r="E120" s="129"/>
      <c r="F120" s="129"/>
      <c r="G120" s="129"/>
      <c r="H120" s="129"/>
      <c r="I120" s="116"/>
      <c r="J120" s="30">
        <f>SUM(J111,J114)</f>
        <v>0</v>
      </c>
    </row>
    <row r="121" spans="2:10" ht="24" customHeight="1" x14ac:dyDescent="0.35">
      <c r="B121" s="145" t="s">
        <v>11</v>
      </c>
      <c r="C121" s="159" t="s">
        <v>166</v>
      </c>
      <c r="D121" s="159"/>
      <c r="E121" s="159"/>
      <c r="F121" s="159"/>
      <c r="G121" s="159"/>
      <c r="H121" s="159"/>
      <c r="I121" s="159"/>
      <c r="J121" s="159"/>
    </row>
    <row r="122" spans="2:10" ht="24" customHeight="1" x14ac:dyDescent="0.35">
      <c r="B122" s="145"/>
      <c r="C122" s="150" t="s">
        <v>135</v>
      </c>
      <c r="D122" s="150"/>
      <c r="E122" s="150"/>
      <c r="F122" s="150"/>
      <c r="G122" s="150"/>
      <c r="H122" s="150"/>
      <c r="I122" s="150"/>
      <c r="J122" s="157"/>
    </row>
    <row r="123" spans="2:10" ht="24" customHeight="1" x14ac:dyDescent="0.35">
      <c r="B123" s="145"/>
      <c r="C123" s="150" t="s">
        <v>136</v>
      </c>
      <c r="D123" s="150"/>
      <c r="E123" s="150"/>
      <c r="F123" s="150"/>
      <c r="G123" s="150"/>
      <c r="H123" s="150"/>
      <c r="I123" s="150"/>
      <c r="J123" s="157"/>
    </row>
    <row r="124" spans="2:10" ht="24" customHeight="1" x14ac:dyDescent="0.35">
      <c r="B124" s="145"/>
      <c r="C124" s="150" t="s">
        <v>137</v>
      </c>
      <c r="D124" s="150"/>
      <c r="E124" s="150"/>
      <c r="F124" s="150"/>
      <c r="G124" s="150"/>
      <c r="H124" s="99"/>
      <c r="I124" s="99"/>
      <c r="J124" s="157"/>
    </row>
    <row r="125" spans="2:10" ht="24" customHeight="1" x14ac:dyDescent="0.35">
      <c r="B125" s="145"/>
      <c r="C125" s="99" t="s">
        <v>138</v>
      </c>
      <c r="D125" s="99"/>
      <c r="E125" s="99"/>
      <c r="F125" s="99"/>
      <c r="G125" s="99"/>
      <c r="H125" s="99"/>
      <c r="I125" s="99"/>
      <c r="J125" s="157"/>
    </row>
    <row r="126" spans="2:10" ht="24" customHeight="1" x14ac:dyDescent="0.35">
      <c r="B126" s="145"/>
      <c r="C126" s="99" t="s">
        <v>139</v>
      </c>
      <c r="D126" s="99"/>
      <c r="E126" s="99"/>
      <c r="F126" s="99"/>
      <c r="G126" s="99"/>
      <c r="H126" s="99"/>
      <c r="I126" s="99"/>
      <c r="J126" s="157"/>
    </row>
    <row r="127" spans="2:10" ht="24" customHeight="1" x14ac:dyDescent="0.35">
      <c r="B127" s="145"/>
      <c r="C127" s="99" t="s">
        <v>140</v>
      </c>
      <c r="D127" s="99"/>
      <c r="E127" s="99"/>
      <c r="F127" s="99"/>
      <c r="G127" s="99"/>
      <c r="H127" s="99"/>
      <c r="I127" s="99"/>
      <c r="J127" s="157"/>
    </row>
    <row r="128" spans="2:10" ht="24" customHeight="1" x14ac:dyDescent="0.35">
      <c r="B128" s="145"/>
      <c r="C128" s="99" t="s">
        <v>141</v>
      </c>
      <c r="D128" s="99"/>
      <c r="E128" s="99"/>
      <c r="F128" s="99"/>
      <c r="G128" s="99"/>
      <c r="H128" s="99"/>
      <c r="I128" s="99"/>
      <c r="J128" s="157"/>
    </row>
    <row r="129" spans="2:10" ht="24" customHeight="1" x14ac:dyDescent="0.35">
      <c r="B129" s="145"/>
      <c r="C129" s="99" t="s">
        <v>142</v>
      </c>
      <c r="D129" s="99"/>
      <c r="E129" s="99"/>
      <c r="F129" s="99"/>
      <c r="G129" s="99"/>
      <c r="H129" s="99"/>
      <c r="I129" s="99"/>
      <c r="J129" s="157"/>
    </row>
    <row r="130" spans="2:10" ht="24" customHeight="1" x14ac:dyDescent="0.35">
      <c r="B130" s="145"/>
      <c r="C130" s="150" t="s">
        <v>143</v>
      </c>
      <c r="D130" s="150"/>
      <c r="E130" s="150"/>
      <c r="F130" s="150"/>
      <c r="G130" s="150"/>
      <c r="H130" s="150"/>
      <c r="I130" s="150"/>
      <c r="J130" s="158"/>
    </row>
    <row r="131" spans="2:10" ht="24" customHeight="1" x14ac:dyDescent="0.35">
      <c r="B131" s="145"/>
      <c r="C131" s="150" t="s">
        <v>144</v>
      </c>
      <c r="D131" s="150"/>
      <c r="E131" s="150"/>
      <c r="F131" s="150"/>
      <c r="G131" s="150"/>
      <c r="H131" s="150"/>
      <c r="I131" s="99"/>
      <c r="J131" s="100"/>
    </row>
    <row r="132" spans="2:10" ht="25.5" customHeight="1" x14ac:dyDescent="0.45">
      <c r="B132" s="145"/>
      <c r="C132" s="150" t="s">
        <v>145</v>
      </c>
      <c r="D132" s="150"/>
      <c r="E132" s="150"/>
      <c r="F132" s="150"/>
      <c r="G132" s="150"/>
      <c r="H132" s="150"/>
      <c r="I132" s="150"/>
      <c r="J132" s="103"/>
    </row>
    <row r="133" spans="2:10" ht="24" customHeight="1" x14ac:dyDescent="0.35">
      <c r="B133" s="145"/>
      <c r="C133" s="117" t="s">
        <v>134</v>
      </c>
      <c r="D133" s="117"/>
      <c r="E133" s="117"/>
      <c r="F133" s="117"/>
      <c r="G133" s="117"/>
      <c r="H133" s="117"/>
      <c r="I133" s="117"/>
      <c r="J133" s="30"/>
    </row>
    <row r="134" spans="2:10" ht="23.25" customHeight="1" x14ac:dyDescent="0.35">
      <c r="B134" s="145" t="s">
        <v>13</v>
      </c>
      <c r="C134" s="131" t="s">
        <v>212</v>
      </c>
      <c r="D134" s="131"/>
      <c r="E134" s="131"/>
      <c r="F134" s="131"/>
      <c r="G134" s="131"/>
      <c r="H134" s="131"/>
      <c r="I134" s="131"/>
      <c r="J134" s="131"/>
    </row>
    <row r="135" spans="2:10" ht="23.25" customHeight="1" x14ac:dyDescent="0.35">
      <c r="B135" s="145"/>
      <c r="C135" s="93" t="s">
        <v>153</v>
      </c>
      <c r="D135" s="58"/>
      <c r="E135" s="58"/>
      <c r="F135" s="58"/>
      <c r="G135" s="58"/>
      <c r="H135" s="58"/>
      <c r="I135" s="58"/>
      <c r="J135" s="76"/>
    </row>
    <row r="136" spans="2:10" ht="23.25" customHeight="1" x14ac:dyDescent="0.35">
      <c r="B136" s="145"/>
      <c r="C136" s="117" t="s">
        <v>146</v>
      </c>
      <c r="D136" s="117"/>
      <c r="E136" s="117"/>
      <c r="F136" s="117"/>
      <c r="G136" s="117"/>
      <c r="H136" s="117"/>
      <c r="I136" s="117"/>
      <c r="J136" s="30"/>
    </row>
    <row r="137" spans="2:10" ht="23.25" customHeight="1" x14ac:dyDescent="0.35">
      <c r="B137" s="145" t="s">
        <v>14</v>
      </c>
      <c r="C137" s="164" t="s">
        <v>167</v>
      </c>
      <c r="D137" s="165"/>
      <c r="E137" s="165"/>
      <c r="F137" s="165"/>
      <c r="G137" s="165"/>
      <c r="H137" s="165"/>
      <c r="I137" s="165"/>
      <c r="J137" s="165"/>
    </row>
    <row r="138" spans="2:10" ht="23.25" customHeight="1" x14ac:dyDescent="0.35">
      <c r="B138" s="145"/>
      <c r="C138" s="151" t="s">
        <v>154</v>
      </c>
      <c r="D138" s="151"/>
      <c r="E138" s="151"/>
      <c r="F138" s="151"/>
      <c r="G138" s="151"/>
      <c r="H138" s="151"/>
      <c r="I138" s="151"/>
      <c r="J138" s="104"/>
    </row>
    <row r="139" spans="2:10" ht="23.25" customHeight="1" x14ac:dyDescent="0.35">
      <c r="B139" s="145"/>
      <c r="C139" s="151" t="s">
        <v>150</v>
      </c>
      <c r="D139" s="151"/>
      <c r="E139" s="151"/>
      <c r="F139" s="151"/>
      <c r="G139" s="151"/>
      <c r="H139" s="151"/>
      <c r="I139" s="151"/>
      <c r="J139" s="105"/>
    </row>
    <row r="140" spans="2:10" ht="23.25" customHeight="1" x14ac:dyDescent="0.35">
      <c r="B140" s="145"/>
      <c r="C140" s="151" t="s">
        <v>151</v>
      </c>
      <c r="D140" s="151"/>
      <c r="E140" s="151"/>
      <c r="F140" s="151"/>
      <c r="G140" s="151"/>
      <c r="H140" s="151"/>
      <c r="I140" s="151"/>
      <c r="J140" s="105"/>
    </row>
    <row r="141" spans="2:10" ht="23.25" customHeight="1" x14ac:dyDescent="0.35">
      <c r="B141" s="145"/>
      <c r="C141" s="117" t="s">
        <v>147</v>
      </c>
      <c r="D141" s="117"/>
      <c r="E141" s="117"/>
      <c r="F141" s="117"/>
      <c r="G141" s="117"/>
      <c r="H141" s="117"/>
      <c r="I141" s="117"/>
      <c r="J141" s="30"/>
    </row>
    <row r="142" spans="2:10" ht="23.25" customHeight="1" x14ac:dyDescent="0.35">
      <c r="B142" s="166" t="s">
        <v>98</v>
      </c>
      <c r="C142" s="114" t="s">
        <v>168</v>
      </c>
      <c r="D142" s="115"/>
      <c r="E142" s="115"/>
      <c r="F142" s="115"/>
      <c r="G142" s="115"/>
      <c r="H142" s="115"/>
      <c r="I142" s="115"/>
      <c r="J142" s="140"/>
    </row>
    <row r="143" spans="2:10" ht="23.25" customHeight="1" x14ac:dyDescent="0.35">
      <c r="B143" s="167"/>
      <c r="C143" s="185" t="s">
        <v>153</v>
      </c>
      <c r="D143" s="186"/>
      <c r="E143" s="186"/>
      <c r="F143" s="186"/>
      <c r="G143" s="186"/>
      <c r="H143" s="186"/>
      <c r="I143" s="186"/>
      <c r="J143" s="187"/>
    </row>
    <row r="144" spans="2:10" ht="23.25" customHeight="1" x14ac:dyDescent="0.35">
      <c r="B144" s="149"/>
      <c r="C144" s="117" t="s">
        <v>148</v>
      </c>
      <c r="D144" s="117"/>
      <c r="E144" s="117"/>
      <c r="F144" s="117"/>
      <c r="G144" s="117"/>
      <c r="H144" s="117"/>
      <c r="I144" s="117"/>
      <c r="J144" s="30"/>
    </row>
    <row r="145" spans="2:10" ht="26.25" customHeight="1" x14ac:dyDescent="0.35">
      <c r="B145" s="166" t="s">
        <v>99</v>
      </c>
      <c r="C145" s="123" t="s">
        <v>169</v>
      </c>
      <c r="D145" s="168"/>
      <c r="E145" s="168"/>
      <c r="F145" s="168"/>
      <c r="G145" s="168"/>
      <c r="H145" s="168"/>
      <c r="I145" s="168"/>
      <c r="J145" s="169"/>
    </row>
    <row r="146" spans="2:10" ht="21.75" customHeight="1" x14ac:dyDescent="0.35">
      <c r="B146" s="167"/>
      <c r="C146" s="133" t="s">
        <v>219</v>
      </c>
      <c r="D146" s="133"/>
      <c r="E146" s="133"/>
      <c r="F146" s="133"/>
      <c r="G146" s="133"/>
      <c r="H146" s="133"/>
      <c r="I146" s="133"/>
      <c r="J146" s="133"/>
    </row>
    <row r="147" spans="2:10" ht="31.5" customHeight="1" x14ac:dyDescent="0.35">
      <c r="B147" s="167"/>
      <c r="C147" s="118" t="s">
        <v>250</v>
      </c>
      <c r="D147" s="119"/>
      <c r="E147" s="119"/>
      <c r="F147" s="119"/>
      <c r="G147" s="119"/>
      <c r="H147" s="119"/>
      <c r="I147" s="120"/>
      <c r="J147" s="111"/>
    </row>
    <row r="148" spans="2:10" ht="65.25" customHeight="1" x14ac:dyDescent="0.35">
      <c r="B148" s="167"/>
      <c r="C148" s="112" t="s">
        <v>220</v>
      </c>
      <c r="D148" s="119" t="s">
        <v>221</v>
      </c>
      <c r="E148" s="119"/>
      <c r="F148" s="119"/>
      <c r="G148" s="119"/>
      <c r="H148" s="119"/>
      <c r="I148" s="120"/>
      <c r="J148" s="126"/>
    </row>
    <row r="149" spans="2:10" ht="48.75" customHeight="1" x14ac:dyDescent="0.35">
      <c r="B149" s="167"/>
      <c r="C149" s="112" t="s">
        <v>222</v>
      </c>
      <c r="D149" s="119" t="s">
        <v>223</v>
      </c>
      <c r="E149" s="119"/>
      <c r="F149" s="119"/>
      <c r="G149" s="119"/>
      <c r="H149" s="119"/>
      <c r="I149" s="120"/>
      <c r="J149" s="127"/>
    </row>
    <row r="150" spans="2:10" ht="106.5" customHeight="1" x14ac:dyDescent="0.35">
      <c r="B150" s="167"/>
      <c r="C150" s="112" t="s">
        <v>224</v>
      </c>
      <c r="D150" s="119" t="s">
        <v>225</v>
      </c>
      <c r="E150" s="119"/>
      <c r="F150" s="119"/>
      <c r="G150" s="119"/>
      <c r="H150" s="119"/>
      <c r="I150" s="120"/>
      <c r="J150" s="111"/>
    </row>
    <row r="151" spans="2:10" ht="26.25" customHeight="1" x14ac:dyDescent="0.35">
      <c r="B151" s="167"/>
      <c r="C151" s="118" t="s">
        <v>124</v>
      </c>
      <c r="D151" s="119"/>
      <c r="E151" s="119"/>
      <c r="F151" s="119"/>
      <c r="G151" s="119"/>
      <c r="H151" s="119"/>
      <c r="I151" s="119"/>
      <c r="J151" s="120"/>
    </row>
    <row r="152" spans="2:10" ht="26.25" customHeight="1" x14ac:dyDescent="0.35">
      <c r="B152" s="167"/>
      <c r="C152" s="133" t="s">
        <v>125</v>
      </c>
      <c r="D152" s="134"/>
      <c r="E152" s="134"/>
      <c r="F152" s="134"/>
      <c r="G152" s="134"/>
      <c r="H152" s="134"/>
      <c r="I152" s="134"/>
      <c r="J152" s="134"/>
    </row>
    <row r="153" spans="2:10" ht="45.75" customHeight="1" x14ac:dyDescent="0.35">
      <c r="B153" s="167"/>
      <c r="C153" s="113" t="s">
        <v>226</v>
      </c>
      <c r="D153" s="118" t="s">
        <v>227</v>
      </c>
      <c r="E153" s="119"/>
      <c r="F153" s="119"/>
      <c r="G153" s="119"/>
      <c r="H153" s="119"/>
      <c r="I153" s="120"/>
      <c r="J153" s="126"/>
    </row>
    <row r="154" spans="2:10" ht="26.25" customHeight="1" x14ac:dyDescent="0.35">
      <c r="B154" s="167"/>
      <c r="C154" s="113" t="s">
        <v>228</v>
      </c>
      <c r="D154" s="118" t="s">
        <v>229</v>
      </c>
      <c r="E154" s="119"/>
      <c r="F154" s="119"/>
      <c r="G154" s="119"/>
      <c r="H154" s="119"/>
      <c r="I154" s="120"/>
      <c r="J154" s="156"/>
    </row>
    <row r="155" spans="2:10" ht="49.5" customHeight="1" x14ac:dyDescent="0.35">
      <c r="B155" s="167"/>
      <c r="C155" s="113" t="s">
        <v>230</v>
      </c>
      <c r="D155" s="118" t="s">
        <v>231</v>
      </c>
      <c r="E155" s="119"/>
      <c r="F155" s="119"/>
      <c r="G155" s="119"/>
      <c r="H155" s="119"/>
      <c r="I155" s="120"/>
      <c r="J155" s="156"/>
    </row>
    <row r="156" spans="2:10" ht="25.5" customHeight="1" x14ac:dyDescent="0.35">
      <c r="B156" s="167"/>
      <c r="C156" s="113" t="s">
        <v>232</v>
      </c>
      <c r="D156" s="118" t="s">
        <v>233</v>
      </c>
      <c r="E156" s="119"/>
      <c r="F156" s="119"/>
      <c r="G156" s="119"/>
      <c r="H156" s="119"/>
      <c r="I156" s="120"/>
      <c r="J156" s="127"/>
    </row>
    <row r="157" spans="2:10" ht="25.5" customHeight="1" x14ac:dyDescent="0.35">
      <c r="B157" s="167"/>
      <c r="C157" s="113" t="s">
        <v>234</v>
      </c>
      <c r="D157" s="118" t="s">
        <v>235</v>
      </c>
      <c r="E157" s="119"/>
      <c r="F157" s="119"/>
      <c r="G157" s="119"/>
      <c r="H157" s="119"/>
      <c r="I157" s="120"/>
      <c r="J157" s="30"/>
    </row>
    <row r="158" spans="2:10" ht="25.5" customHeight="1" x14ac:dyDescent="0.35">
      <c r="B158" s="167"/>
      <c r="C158" s="118" t="s">
        <v>129</v>
      </c>
      <c r="D158" s="119"/>
      <c r="E158" s="119"/>
      <c r="F158" s="119"/>
      <c r="G158" s="119"/>
      <c r="H158" s="119"/>
      <c r="I158" s="119"/>
      <c r="J158" s="120"/>
    </row>
    <row r="159" spans="2:10" ht="25.5" customHeight="1" x14ac:dyDescent="0.35">
      <c r="B159" s="167"/>
      <c r="C159" s="123" t="s">
        <v>236</v>
      </c>
      <c r="D159" s="124"/>
      <c r="E159" s="124"/>
      <c r="F159" s="124"/>
      <c r="G159" s="124"/>
      <c r="H159" s="124"/>
      <c r="I159" s="124"/>
      <c r="J159" s="125"/>
    </row>
    <row r="160" spans="2:10" ht="28.5" customHeight="1" x14ac:dyDescent="0.35">
      <c r="B160" s="167"/>
      <c r="C160" s="118" t="s">
        <v>251</v>
      </c>
      <c r="D160" s="119"/>
      <c r="E160" s="119"/>
      <c r="F160" s="119"/>
      <c r="G160" s="119"/>
      <c r="H160" s="119"/>
      <c r="I160" s="120"/>
      <c r="J160" s="126"/>
    </row>
    <row r="161" spans="2:10" ht="49.5" customHeight="1" x14ac:dyDescent="0.35">
      <c r="B161" s="167"/>
      <c r="C161" s="112" t="s">
        <v>237</v>
      </c>
      <c r="D161" s="121" t="s">
        <v>238</v>
      </c>
      <c r="E161" s="122"/>
      <c r="F161" s="122"/>
      <c r="G161" s="122"/>
      <c r="H161" s="122"/>
      <c r="I161" s="122"/>
      <c r="J161" s="127"/>
    </row>
    <row r="162" spans="2:10" ht="21.75" customHeight="1" x14ac:dyDescent="0.35">
      <c r="B162" s="149"/>
      <c r="C162" s="116" t="s">
        <v>149</v>
      </c>
      <c r="D162" s="117"/>
      <c r="E162" s="117"/>
      <c r="F162" s="117"/>
      <c r="G162" s="117"/>
      <c r="H162" s="117"/>
      <c r="I162" s="117"/>
      <c r="J162" s="30"/>
    </row>
    <row r="163" spans="2:10" ht="26.25" customHeight="1" x14ac:dyDescent="0.35">
      <c r="B163" s="145" t="s">
        <v>100</v>
      </c>
      <c r="C163" s="143" t="s">
        <v>170</v>
      </c>
      <c r="D163" s="143"/>
      <c r="E163" s="143"/>
      <c r="F163" s="143"/>
      <c r="G163" s="143"/>
      <c r="H163" s="143"/>
      <c r="I163" s="143"/>
      <c r="J163" s="144"/>
    </row>
    <row r="164" spans="2:10" ht="45.75" customHeight="1" x14ac:dyDescent="0.35">
      <c r="B164" s="145"/>
      <c r="C164" s="140" t="s">
        <v>115</v>
      </c>
      <c r="D164" s="131"/>
      <c r="E164" s="131"/>
      <c r="F164" s="131"/>
      <c r="G164" s="131"/>
      <c r="H164" s="131"/>
      <c r="I164" s="131"/>
      <c r="J164" s="131"/>
    </row>
    <row r="165" spans="2:10" ht="21" customHeight="1" x14ac:dyDescent="0.35">
      <c r="B165" s="145"/>
      <c r="C165" s="82" t="s">
        <v>76</v>
      </c>
      <c r="D165" s="37">
        <v>126</v>
      </c>
      <c r="E165" s="37">
        <v>16</v>
      </c>
      <c r="F165" s="62"/>
      <c r="G165" s="37">
        <v>5</v>
      </c>
      <c r="H165" s="26" t="s">
        <v>55</v>
      </c>
      <c r="I165" s="53"/>
      <c r="J165" s="64"/>
    </row>
    <row r="166" spans="2:10" ht="24" customHeight="1" x14ac:dyDescent="0.35">
      <c r="B166" s="145"/>
      <c r="C166" s="116" t="s">
        <v>152</v>
      </c>
      <c r="D166" s="117"/>
      <c r="E166" s="117"/>
      <c r="F166" s="117"/>
      <c r="G166" s="117"/>
      <c r="H166" s="117"/>
      <c r="I166" s="117"/>
      <c r="J166" s="30"/>
    </row>
    <row r="167" spans="2:10" ht="24" customHeight="1" x14ac:dyDescent="0.35">
      <c r="B167" s="58"/>
      <c r="C167" s="225" t="s">
        <v>209</v>
      </c>
      <c r="D167" s="225"/>
      <c r="E167" s="225"/>
      <c r="F167" s="225"/>
      <c r="G167" s="225"/>
      <c r="H167" s="225"/>
      <c r="I167" s="225"/>
      <c r="J167" s="226"/>
    </row>
    <row r="168" spans="2:10" ht="26.25" customHeight="1" x14ac:dyDescent="0.35">
      <c r="B168" s="58"/>
      <c r="C168" s="58"/>
      <c r="D168" s="58"/>
      <c r="E168" s="58"/>
      <c r="F168" s="58"/>
      <c r="G168" s="58"/>
      <c r="H168" s="58"/>
      <c r="I168" s="58"/>
      <c r="J168" s="76"/>
    </row>
    <row r="169" spans="2:10" ht="24" customHeight="1" x14ac:dyDescent="0.35">
      <c r="B169" s="58"/>
      <c r="C169" s="172" t="s">
        <v>246</v>
      </c>
      <c r="D169" s="173"/>
      <c r="E169" s="173"/>
      <c r="F169" s="173"/>
      <c r="G169" s="173"/>
      <c r="H169" s="173"/>
      <c r="I169" s="174"/>
      <c r="J169" s="35">
        <f>SUM(J120,J133,J136,J141,J144,J162,J166)</f>
        <v>0</v>
      </c>
    </row>
    <row r="170" spans="2:10" ht="24" customHeight="1" x14ac:dyDescent="0.35">
      <c r="B170" s="58"/>
      <c r="C170" s="58"/>
      <c r="D170" s="58"/>
      <c r="E170" s="58"/>
      <c r="F170" s="58"/>
      <c r="G170" s="58"/>
      <c r="H170" s="58"/>
      <c r="I170" s="58"/>
      <c r="J170" s="59"/>
    </row>
    <row r="171" spans="2:10" ht="24" customHeight="1" x14ac:dyDescent="0.35">
      <c r="B171" s="58"/>
      <c r="C171" s="58"/>
      <c r="D171" s="58"/>
      <c r="E171" s="58"/>
      <c r="F171" s="58"/>
      <c r="G171" s="58"/>
      <c r="H171" s="58"/>
      <c r="I171" s="58"/>
      <c r="J171" s="59"/>
    </row>
    <row r="172" spans="2:10" ht="24" customHeight="1" x14ac:dyDescent="0.35">
      <c r="B172" s="132" t="s">
        <v>171</v>
      </c>
      <c r="C172" s="132"/>
      <c r="D172" s="132"/>
      <c r="E172" s="132"/>
      <c r="F172" s="132"/>
      <c r="G172" s="132"/>
      <c r="H172" s="132"/>
      <c r="I172" s="132"/>
      <c r="J172" s="132"/>
    </row>
    <row r="173" spans="2:10" ht="46.5" customHeight="1" x14ac:dyDescent="0.35">
      <c r="B173" s="135" t="s">
        <v>16</v>
      </c>
      <c r="C173" s="163" t="s">
        <v>114</v>
      </c>
      <c r="D173" s="163"/>
      <c r="E173" s="163"/>
      <c r="F173" s="163"/>
      <c r="G173" s="163"/>
      <c r="H173" s="163"/>
      <c r="I173" s="163"/>
      <c r="J173" s="163"/>
    </row>
    <row r="174" spans="2:10" ht="24" customHeight="1" x14ac:dyDescent="0.35">
      <c r="B174" s="135"/>
      <c r="C174" s="82" t="s">
        <v>116</v>
      </c>
      <c r="D174" s="37">
        <v>200</v>
      </c>
      <c r="E174" s="37">
        <v>200</v>
      </c>
      <c r="F174" s="62"/>
      <c r="G174" s="37">
        <v>1</v>
      </c>
      <c r="H174" s="26" t="s">
        <v>55</v>
      </c>
      <c r="I174" s="53"/>
      <c r="J174" s="52"/>
    </row>
    <row r="175" spans="2:10" ht="24" customHeight="1" x14ac:dyDescent="0.35">
      <c r="B175" s="135"/>
      <c r="C175" s="82" t="s">
        <v>117</v>
      </c>
      <c r="D175" s="37">
        <v>120</v>
      </c>
      <c r="E175" s="37">
        <v>120</v>
      </c>
      <c r="F175" s="62"/>
      <c r="G175" s="37">
        <v>5</v>
      </c>
      <c r="H175" s="26" t="s">
        <v>55</v>
      </c>
      <c r="I175" s="53"/>
      <c r="J175" s="46"/>
    </row>
    <row r="176" spans="2:10" ht="24" customHeight="1" x14ac:dyDescent="0.35">
      <c r="B176" s="135"/>
      <c r="C176" s="117" t="s">
        <v>17</v>
      </c>
      <c r="D176" s="117"/>
      <c r="E176" s="117"/>
      <c r="F176" s="117"/>
      <c r="G176" s="117"/>
      <c r="H176" s="117"/>
      <c r="I176" s="117"/>
      <c r="J176" s="30"/>
    </row>
    <row r="177" spans="2:10" ht="47.25" customHeight="1" x14ac:dyDescent="0.35">
      <c r="B177" s="160" t="s">
        <v>172</v>
      </c>
      <c r="C177" s="131" t="s">
        <v>118</v>
      </c>
      <c r="D177" s="131"/>
      <c r="E177" s="131"/>
      <c r="F177" s="131"/>
      <c r="G177" s="131"/>
      <c r="H177" s="131"/>
      <c r="I177" s="131"/>
      <c r="J177" s="131"/>
    </row>
    <row r="178" spans="2:10" ht="24" customHeight="1" x14ac:dyDescent="0.35">
      <c r="B178" s="161"/>
      <c r="C178" s="82" t="s">
        <v>119</v>
      </c>
      <c r="D178" s="37">
        <v>40</v>
      </c>
      <c r="E178" s="37">
        <v>40</v>
      </c>
      <c r="F178" s="62"/>
      <c r="G178" s="37">
        <v>25</v>
      </c>
      <c r="H178" s="26" t="s">
        <v>55</v>
      </c>
      <c r="I178" s="53"/>
      <c r="J178" s="28"/>
    </row>
    <row r="179" spans="2:10" ht="24" customHeight="1" x14ac:dyDescent="0.35">
      <c r="B179" s="161"/>
      <c r="C179" s="98" t="s">
        <v>120</v>
      </c>
      <c r="D179" s="63">
        <v>18</v>
      </c>
      <c r="E179" s="63">
        <v>13</v>
      </c>
      <c r="F179" s="77"/>
      <c r="G179" s="37">
        <v>20</v>
      </c>
      <c r="H179" s="26" t="s">
        <v>55</v>
      </c>
      <c r="I179" s="53"/>
      <c r="J179" s="28"/>
    </row>
    <row r="180" spans="2:10" ht="24" customHeight="1" x14ac:dyDescent="0.35">
      <c r="B180" s="162"/>
      <c r="C180" s="128" t="s">
        <v>173</v>
      </c>
      <c r="D180" s="129"/>
      <c r="E180" s="129"/>
      <c r="F180" s="129"/>
      <c r="G180" s="129"/>
      <c r="H180" s="129"/>
      <c r="I180" s="116"/>
      <c r="J180" s="30"/>
    </row>
    <row r="181" spans="2:10" ht="60" customHeight="1" x14ac:dyDescent="0.35">
      <c r="B181" s="135" t="s">
        <v>174</v>
      </c>
      <c r="C181" s="131" t="s">
        <v>203</v>
      </c>
      <c r="D181" s="131"/>
      <c r="E181" s="131"/>
      <c r="F181" s="131"/>
      <c r="G181" s="131"/>
      <c r="H181" s="131"/>
      <c r="I181" s="136"/>
      <c r="J181" s="136"/>
    </row>
    <row r="182" spans="2:10" ht="24" customHeight="1" x14ac:dyDescent="0.35">
      <c r="B182" s="135"/>
      <c r="C182" s="128" t="s">
        <v>175</v>
      </c>
      <c r="D182" s="129"/>
      <c r="E182" s="129"/>
      <c r="F182" s="129"/>
      <c r="G182" s="129"/>
      <c r="H182" s="129"/>
      <c r="I182" s="116"/>
      <c r="J182" s="30"/>
    </row>
    <row r="183" spans="2:10" ht="24" customHeight="1" x14ac:dyDescent="0.35">
      <c r="B183" s="56"/>
      <c r="C183" s="62"/>
      <c r="D183" s="37"/>
      <c r="E183" s="37"/>
      <c r="F183" s="62"/>
      <c r="G183" s="62"/>
      <c r="H183" s="62"/>
      <c r="I183" s="62"/>
      <c r="J183" s="28"/>
    </row>
    <row r="184" spans="2:10" ht="24" customHeight="1" x14ac:dyDescent="0.35">
      <c r="B184" s="56"/>
      <c r="C184" s="172" t="s">
        <v>240</v>
      </c>
      <c r="D184" s="173"/>
      <c r="E184" s="173"/>
      <c r="F184" s="173"/>
      <c r="G184" s="173"/>
      <c r="H184" s="173"/>
      <c r="I184" s="174"/>
      <c r="J184" s="35">
        <f>SUM(J176,J180,J182)</f>
        <v>0</v>
      </c>
    </row>
    <row r="185" spans="2:10" ht="24" customHeight="1" x14ac:dyDescent="0.35">
      <c r="B185" s="56"/>
      <c r="C185" s="62"/>
      <c r="D185" s="62"/>
      <c r="E185" s="62"/>
      <c r="F185" s="62"/>
      <c r="G185" s="62"/>
      <c r="H185" s="62"/>
      <c r="I185" s="62"/>
      <c r="J185" s="62"/>
    </row>
    <row r="186" spans="2:10" ht="24" customHeight="1" x14ac:dyDescent="0.35">
      <c r="B186" s="56"/>
      <c r="C186" s="56"/>
      <c r="D186" s="56"/>
      <c r="E186" s="56"/>
      <c r="F186" s="56"/>
      <c r="G186" s="56"/>
      <c r="H186" s="56"/>
      <c r="I186" s="56"/>
      <c r="J186" s="57"/>
    </row>
    <row r="187" spans="2:10" ht="21" customHeight="1" x14ac:dyDescent="0.35">
      <c r="B187" s="138" t="s">
        <v>176</v>
      </c>
      <c r="C187" s="138"/>
      <c r="D187" s="138"/>
      <c r="E187" s="138"/>
      <c r="F187" s="138"/>
      <c r="G187" s="138"/>
      <c r="H187" s="138"/>
      <c r="I187" s="138"/>
      <c r="J187" s="138"/>
    </row>
    <row r="188" spans="2:10" ht="24" customHeight="1" x14ac:dyDescent="0.35">
      <c r="B188" s="220" t="s">
        <v>218</v>
      </c>
      <c r="C188" s="159"/>
      <c r="D188" s="159"/>
      <c r="E188" s="159"/>
      <c r="F188" s="159"/>
      <c r="G188" s="159"/>
      <c r="H188" s="159"/>
      <c r="I188" s="159"/>
      <c r="J188" s="159"/>
    </row>
    <row r="189" spans="2:10" ht="24" customHeight="1" x14ac:dyDescent="0.35">
      <c r="B189" s="150"/>
      <c r="C189" s="150"/>
      <c r="D189" s="150"/>
      <c r="E189" s="150"/>
      <c r="F189" s="150"/>
      <c r="G189" s="150"/>
      <c r="H189" s="150"/>
      <c r="I189" s="150"/>
      <c r="J189" s="150"/>
    </row>
    <row r="190" spans="2:10" ht="21" customHeight="1" x14ac:dyDescent="0.35">
      <c r="B190" s="34"/>
      <c r="C190" s="142" t="s">
        <v>181</v>
      </c>
      <c r="D190" s="142"/>
      <c r="E190" s="142"/>
      <c r="F190" s="142"/>
      <c r="G190" s="142"/>
      <c r="H190" s="142"/>
      <c r="I190" s="142"/>
      <c r="J190" s="35"/>
    </row>
    <row r="191" spans="2:10" ht="21" customHeight="1" x14ac:dyDescent="0.35">
      <c r="B191" s="34"/>
      <c r="C191" s="56"/>
      <c r="D191" s="56"/>
      <c r="E191" s="56"/>
      <c r="F191" s="56"/>
      <c r="G191" s="56"/>
      <c r="H191" s="56"/>
      <c r="I191" s="56"/>
      <c r="J191" s="57"/>
    </row>
    <row r="192" spans="2:10" ht="21" customHeight="1" x14ac:dyDescent="0.35">
      <c r="B192" s="34"/>
      <c r="C192" s="56"/>
      <c r="D192" s="56"/>
      <c r="E192" s="56"/>
      <c r="F192" s="56"/>
      <c r="G192" s="56"/>
      <c r="H192" s="56"/>
      <c r="I192" s="56"/>
      <c r="J192" s="57"/>
    </row>
    <row r="193" spans="2:10" ht="21" customHeight="1" x14ac:dyDescent="0.35">
      <c r="B193" s="197" t="s">
        <v>177</v>
      </c>
      <c r="C193" s="197"/>
      <c r="D193" s="197"/>
      <c r="E193" s="197"/>
      <c r="F193" s="197"/>
      <c r="G193" s="197"/>
      <c r="H193" s="197"/>
      <c r="I193" s="197"/>
      <c r="J193" s="197"/>
    </row>
    <row r="194" spans="2:10" ht="28.5" customHeight="1" x14ac:dyDescent="0.35">
      <c r="B194" s="150"/>
      <c r="C194" s="150"/>
      <c r="D194" s="150"/>
      <c r="E194" s="150"/>
      <c r="F194" s="150"/>
      <c r="G194" s="150"/>
      <c r="H194" s="150"/>
      <c r="I194" s="150"/>
      <c r="J194" s="150"/>
    </row>
    <row r="195" spans="2:10" ht="21" customHeight="1" x14ac:dyDescent="0.35">
      <c r="B195" s="34"/>
      <c r="C195" s="142" t="s">
        <v>180</v>
      </c>
      <c r="D195" s="142"/>
      <c r="E195" s="142"/>
      <c r="F195" s="142"/>
      <c r="G195" s="142"/>
      <c r="H195" s="142"/>
      <c r="I195" s="142"/>
      <c r="J195" s="35"/>
    </row>
    <row r="196" spans="2:10" ht="21" customHeight="1" x14ac:dyDescent="0.35">
      <c r="B196" s="34"/>
      <c r="C196" s="56"/>
      <c r="D196" s="56"/>
      <c r="E196" s="56"/>
      <c r="F196" s="56"/>
      <c r="G196" s="56"/>
      <c r="H196" s="56"/>
      <c r="I196" s="56"/>
      <c r="J196" s="57"/>
    </row>
    <row r="197" spans="2:10" ht="21" customHeight="1" x14ac:dyDescent="0.35">
      <c r="B197" s="34"/>
      <c r="C197" s="56"/>
      <c r="D197" s="56"/>
      <c r="E197" s="56"/>
      <c r="F197" s="56"/>
      <c r="G197" s="56"/>
      <c r="H197" s="56"/>
      <c r="I197" s="56"/>
      <c r="J197" s="57"/>
    </row>
    <row r="198" spans="2:10" ht="21" customHeight="1" x14ac:dyDescent="0.35">
      <c r="B198" s="139" t="s">
        <v>178</v>
      </c>
      <c r="C198" s="139"/>
      <c r="D198" s="139"/>
      <c r="E198" s="139"/>
      <c r="F198" s="139"/>
      <c r="G198" s="139"/>
      <c r="H198" s="139"/>
      <c r="I198" s="139"/>
      <c r="J198" s="139"/>
    </row>
    <row r="199" spans="2:10" ht="45" customHeight="1" x14ac:dyDescent="0.35">
      <c r="B199" s="141" t="s">
        <v>179</v>
      </c>
      <c r="C199" s="140" t="s">
        <v>248</v>
      </c>
      <c r="D199" s="131"/>
      <c r="E199" s="131"/>
      <c r="F199" s="131"/>
      <c r="G199" s="131"/>
      <c r="H199" s="131"/>
      <c r="I199" s="131"/>
      <c r="J199" s="131"/>
    </row>
    <row r="200" spans="2:10" ht="21" customHeight="1" x14ac:dyDescent="0.35">
      <c r="B200" s="141"/>
      <c r="C200" s="82" t="s">
        <v>247</v>
      </c>
      <c r="D200" s="37">
        <v>220</v>
      </c>
      <c r="E200" s="37"/>
      <c r="F200" s="62"/>
      <c r="G200" s="37">
        <v>2</v>
      </c>
      <c r="H200" s="26" t="s">
        <v>55</v>
      </c>
      <c r="I200" s="53"/>
      <c r="J200" s="28"/>
    </row>
    <row r="201" spans="2:10" ht="21" customHeight="1" x14ac:dyDescent="0.35">
      <c r="B201" s="141"/>
      <c r="C201" s="82" t="s">
        <v>247</v>
      </c>
      <c r="D201" s="37">
        <v>400</v>
      </c>
      <c r="E201" s="37"/>
      <c r="F201" s="62"/>
      <c r="G201" s="37">
        <v>1</v>
      </c>
      <c r="H201" s="26" t="s">
        <v>55</v>
      </c>
      <c r="I201" s="53"/>
      <c r="J201" s="28"/>
    </row>
    <row r="202" spans="2:10" ht="21" customHeight="1" x14ac:dyDescent="0.35">
      <c r="B202" s="141"/>
      <c r="C202" s="82" t="s">
        <v>247</v>
      </c>
      <c r="D202" s="37">
        <v>100</v>
      </c>
      <c r="E202" s="37"/>
      <c r="F202" s="62"/>
      <c r="G202" s="37">
        <v>2</v>
      </c>
      <c r="H202" s="26" t="s">
        <v>55</v>
      </c>
      <c r="I202" s="53"/>
      <c r="J202" s="28"/>
    </row>
    <row r="203" spans="2:10" ht="21" customHeight="1" x14ac:dyDescent="0.35">
      <c r="B203" s="141"/>
      <c r="C203" s="129" t="s">
        <v>182</v>
      </c>
      <c r="D203" s="129"/>
      <c r="E203" s="129"/>
      <c r="F203" s="129"/>
      <c r="G203" s="129"/>
      <c r="H203" s="129"/>
      <c r="I203" s="116"/>
      <c r="J203" s="30"/>
    </row>
    <row r="204" spans="2:10" ht="21" customHeight="1" x14ac:dyDescent="0.35">
      <c r="B204" s="34"/>
      <c r="C204" s="56"/>
      <c r="D204" s="56"/>
      <c r="E204" s="56"/>
      <c r="F204" s="56"/>
      <c r="G204" s="56"/>
      <c r="H204" s="56"/>
      <c r="I204" s="56"/>
      <c r="J204" s="57"/>
    </row>
    <row r="205" spans="2:10" ht="21" customHeight="1" x14ac:dyDescent="0.35">
      <c r="B205" s="34"/>
      <c r="C205" s="142" t="s">
        <v>183</v>
      </c>
      <c r="D205" s="142"/>
      <c r="E205" s="142"/>
      <c r="F205" s="142"/>
      <c r="G205" s="142"/>
      <c r="H205" s="142"/>
      <c r="I205" s="142"/>
      <c r="J205" s="35">
        <f>J203</f>
        <v>0</v>
      </c>
    </row>
    <row r="206" spans="2:10" ht="21" customHeight="1" x14ac:dyDescent="0.35">
      <c r="B206" s="34"/>
      <c r="C206" s="56"/>
      <c r="D206" s="56"/>
      <c r="E206" s="56"/>
      <c r="F206" s="56"/>
      <c r="G206" s="56"/>
      <c r="H206" s="56"/>
      <c r="I206" s="56"/>
      <c r="J206" s="57"/>
    </row>
    <row r="207" spans="2:10" ht="21" customHeight="1" x14ac:dyDescent="0.35">
      <c r="B207" s="34"/>
      <c r="C207" s="61"/>
      <c r="D207" s="61"/>
      <c r="E207" s="61"/>
      <c r="F207" s="61"/>
      <c r="G207" s="61"/>
      <c r="H207" s="61"/>
      <c r="I207" s="61"/>
      <c r="J207" s="61"/>
    </row>
    <row r="208" spans="2:10" ht="18.5" x14ac:dyDescent="0.35">
      <c r="B208" s="198" t="s">
        <v>184</v>
      </c>
      <c r="C208" s="198"/>
      <c r="D208" s="198"/>
      <c r="E208" s="198"/>
      <c r="F208" s="198"/>
      <c r="G208" s="198"/>
      <c r="H208" s="198"/>
      <c r="I208" s="198"/>
      <c r="J208" s="198"/>
    </row>
    <row r="209" spans="2:10" ht="51" customHeight="1" x14ac:dyDescent="0.35">
      <c r="B209" s="137" t="s">
        <v>84</v>
      </c>
      <c r="C209" s="130" t="s">
        <v>108</v>
      </c>
      <c r="D209" s="130"/>
      <c r="E209" s="130"/>
      <c r="F209" s="130"/>
      <c r="G209" s="130"/>
      <c r="H209" s="130"/>
      <c r="I209" s="130"/>
      <c r="J209" s="130"/>
    </row>
    <row r="210" spans="2:10" ht="26.25" customHeight="1" x14ac:dyDescent="0.35">
      <c r="B210" s="137"/>
      <c r="C210" s="82" t="s">
        <v>213</v>
      </c>
      <c r="D210" s="80"/>
      <c r="E210" s="80"/>
      <c r="F210" s="80"/>
      <c r="G210" s="37">
        <v>72</v>
      </c>
      <c r="H210" s="92" t="s">
        <v>104</v>
      </c>
      <c r="I210" s="53"/>
      <c r="J210" s="28"/>
    </row>
    <row r="211" spans="2:10" ht="25.5" customHeight="1" x14ac:dyDescent="0.35">
      <c r="B211" s="137"/>
      <c r="C211" s="82" t="s">
        <v>214</v>
      </c>
      <c r="D211" s="80"/>
      <c r="E211" s="80"/>
      <c r="F211" s="80"/>
      <c r="G211" s="37">
        <v>45</v>
      </c>
      <c r="H211" s="92" t="s">
        <v>104</v>
      </c>
      <c r="I211" s="53"/>
      <c r="J211" s="28"/>
    </row>
    <row r="212" spans="2:10" ht="22.5" customHeight="1" x14ac:dyDescent="0.35">
      <c r="B212" s="137"/>
      <c r="C212" s="82" t="s">
        <v>215</v>
      </c>
      <c r="D212" s="80"/>
      <c r="E212" s="80"/>
      <c r="F212" s="80"/>
      <c r="G212" s="37">
        <v>13</v>
      </c>
      <c r="H212" s="92" t="s">
        <v>93</v>
      </c>
      <c r="I212" s="53"/>
      <c r="J212" s="28"/>
    </row>
    <row r="213" spans="2:10" ht="22.5" customHeight="1" x14ac:dyDescent="0.35">
      <c r="B213" s="137"/>
      <c r="C213" s="117" t="s">
        <v>185</v>
      </c>
      <c r="D213" s="117"/>
      <c r="E213" s="117"/>
      <c r="F213" s="117"/>
      <c r="G213" s="117"/>
      <c r="H213" s="117"/>
      <c r="I213" s="117"/>
      <c r="J213" s="30">
        <f>SUM(J210:J212)</f>
        <v>0</v>
      </c>
    </row>
    <row r="214" spans="2:10" ht="22.5" customHeight="1" x14ac:dyDescent="0.35">
      <c r="B214" s="137" t="s">
        <v>186</v>
      </c>
      <c r="C214" s="131" t="s">
        <v>61</v>
      </c>
      <c r="D214" s="131"/>
      <c r="E214" s="131"/>
      <c r="F214" s="131"/>
      <c r="G214" s="131"/>
      <c r="H214" s="131"/>
      <c r="I214" s="131"/>
      <c r="J214" s="131"/>
    </row>
    <row r="215" spans="2:10" ht="20.25" customHeight="1" x14ac:dyDescent="0.35">
      <c r="B215" s="137"/>
      <c r="C215" s="93" t="s">
        <v>78</v>
      </c>
      <c r="D215" s="58"/>
      <c r="E215" s="58"/>
      <c r="F215" s="58"/>
      <c r="G215" s="37">
        <v>10</v>
      </c>
      <c r="H215" s="92" t="s">
        <v>93</v>
      </c>
      <c r="I215" s="53"/>
      <c r="J215" s="28"/>
    </row>
    <row r="216" spans="2:10" ht="19.5" customHeight="1" x14ac:dyDescent="0.35">
      <c r="B216" s="137"/>
      <c r="C216" s="93" t="s">
        <v>79</v>
      </c>
      <c r="D216" s="58"/>
      <c r="E216" s="58"/>
      <c r="F216" s="58"/>
      <c r="G216" s="37">
        <v>19</v>
      </c>
      <c r="H216" s="92" t="s">
        <v>93</v>
      </c>
      <c r="I216" s="53"/>
      <c r="J216" s="28"/>
    </row>
    <row r="217" spans="2:10" ht="21" customHeight="1" x14ac:dyDescent="0.35">
      <c r="B217" s="137"/>
      <c r="C217" s="93" t="s">
        <v>80</v>
      </c>
      <c r="D217" s="58"/>
      <c r="E217" s="58"/>
      <c r="F217" s="58"/>
      <c r="G217" s="37">
        <v>82</v>
      </c>
      <c r="H217" s="92" t="s">
        <v>93</v>
      </c>
      <c r="I217" s="53"/>
      <c r="J217" s="28"/>
    </row>
    <row r="218" spans="2:10" ht="21" customHeight="1" x14ac:dyDescent="0.35">
      <c r="B218" s="137"/>
      <c r="C218" s="93" t="s">
        <v>81</v>
      </c>
      <c r="D218" s="58"/>
      <c r="E218" s="58"/>
      <c r="F218" s="58"/>
      <c r="G218" s="37">
        <v>82</v>
      </c>
      <c r="H218" s="92" t="s">
        <v>93</v>
      </c>
      <c r="I218" s="53"/>
      <c r="J218" s="28"/>
    </row>
    <row r="219" spans="2:10" ht="21" customHeight="1" x14ac:dyDescent="0.35">
      <c r="B219" s="137"/>
      <c r="C219" s="151" t="s">
        <v>82</v>
      </c>
      <c r="D219" s="151"/>
      <c r="E219" s="151"/>
      <c r="F219" s="151"/>
      <c r="G219" s="94">
        <v>92.16</v>
      </c>
      <c r="H219" s="26" t="s">
        <v>3</v>
      </c>
      <c r="I219" s="53"/>
      <c r="J219" s="28"/>
    </row>
    <row r="220" spans="2:10" ht="21" customHeight="1" x14ac:dyDescent="0.35">
      <c r="B220" s="137"/>
      <c r="C220" s="117" t="s">
        <v>187</v>
      </c>
      <c r="D220" s="117"/>
      <c r="E220" s="117"/>
      <c r="F220" s="117"/>
      <c r="G220" s="117"/>
      <c r="H220" s="117"/>
      <c r="I220" s="117"/>
      <c r="J220" s="30">
        <f>SUM(J215:J216:J217:J218:J219)</f>
        <v>0</v>
      </c>
    </row>
    <row r="221" spans="2:10" ht="63.75" customHeight="1" x14ac:dyDescent="0.35">
      <c r="B221" s="137" t="s">
        <v>188</v>
      </c>
      <c r="C221" s="130" t="s">
        <v>211</v>
      </c>
      <c r="D221" s="131"/>
      <c r="E221" s="131"/>
      <c r="F221" s="131"/>
      <c r="G221" s="131"/>
      <c r="H221" s="131"/>
      <c r="I221" s="131"/>
      <c r="J221" s="131"/>
    </row>
    <row r="222" spans="2:10" ht="30.75" customHeight="1" x14ac:dyDescent="0.35">
      <c r="B222" s="137"/>
      <c r="C222" s="86" t="s">
        <v>213</v>
      </c>
      <c r="D222" s="58"/>
      <c r="E222" s="58"/>
      <c r="F222" s="58"/>
      <c r="G222" s="37">
        <v>18</v>
      </c>
      <c r="H222" s="92" t="s">
        <v>104</v>
      </c>
      <c r="I222" s="53"/>
      <c r="J222" s="28"/>
    </row>
    <row r="223" spans="2:10" ht="30" customHeight="1" x14ac:dyDescent="0.35">
      <c r="B223" s="137"/>
      <c r="C223" s="86" t="s">
        <v>216</v>
      </c>
      <c r="D223" s="58"/>
      <c r="E223" s="58"/>
      <c r="F223" s="58"/>
      <c r="G223" s="37">
        <v>9</v>
      </c>
      <c r="H223" s="92" t="s">
        <v>104</v>
      </c>
      <c r="I223" s="53"/>
      <c r="J223" s="28"/>
    </row>
    <row r="224" spans="2:10" ht="22.5" customHeight="1" x14ac:dyDescent="0.35">
      <c r="B224" s="137"/>
      <c r="C224" s="117" t="s">
        <v>189</v>
      </c>
      <c r="D224" s="117"/>
      <c r="E224" s="117"/>
      <c r="F224" s="117"/>
      <c r="G224" s="117"/>
      <c r="H224" s="117"/>
      <c r="I224" s="117"/>
      <c r="J224" s="30">
        <f>SUM(J222:J223)</f>
        <v>0</v>
      </c>
    </row>
    <row r="225" spans="2:10" ht="12.75" hidden="1" customHeight="1" x14ac:dyDescent="0.35">
      <c r="B225" s="34"/>
      <c r="C225" s="34"/>
      <c r="D225" s="34"/>
      <c r="E225" s="34"/>
      <c r="F225" s="34"/>
      <c r="G225" s="34"/>
      <c r="H225" s="34"/>
      <c r="I225" s="34"/>
      <c r="J225" s="34"/>
    </row>
    <row r="226" spans="2:10" ht="66.75" customHeight="1" x14ac:dyDescent="0.35">
      <c r="B226" s="137" t="s">
        <v>190</v>
      </c>
      <c r="C226" s="130" t="s">
        <v>122</v>
      </c>
      <c r="D226" s="131"/>
      <c r="E226" s="131"/>
      <c r="F226" s="131"/>
      <c r="G226" s="131"/>
      <c r="H226" s="131"/>
      <c r="I226" s="131"/>
      <c r="J226" s="131"/>
    </row>
    <row r="227" spans="2:10" ht="24.75" customHeight="1" x14ac:dyDescent="0.35">
      <c r="B227" s="137"/>
      <c r="C227" s="117" t="s">
        <v>191</v>
      </c>
      <c r="D227" s="117"/>
      <c r="E227" s="117"/>
      <c r="F227" s="117"/>
      <c r="G227" s="117"/>
      <c r="H227" s="117"/>
      <c r="I227" s="117"/>
      <c r="J227" s="30"/>
    </row>
    <row r="228" spans="2:10" ht="48.75" customHeight="1" x14ac:dyDescent="0.35">
      <c r="B228" s="137" t="s">
        <v>192</v>
      </c>
      <c r="C228" s="130" t="s">
        <v>244</v>
      </c>
      <c r="D228" s="131"/>
      <c r="E228" s="131"/>
      <c r="F228" s="131"/>
      <c r="G228" s="131"/>
      <c r="H228" s="131"/>
      <c r="I228" s="131"/>
      <c r="J228" s="131"/>
    </row>
    <row r="229" spans="2:10" ht="24.75" customHeight="1" x14ac:dyDescent="0.35">
      <c r="B229" s="137"/>
      <c r="C229" s="117" t="s">
        <v>193</v>
      </c>
      <c r="D229" s="117"/>
      <c r="E229" s="117"/>
      <c r="F229" s="117"/>
      <c r="G229" s="117"/>
      <c r="H229" s="117"/>
      <c r="I229" s="117"/>
      <c r="J229" s="30"/>
    </row>
    <row r="230" spans="2:10" ht="84" customHeight="1" x14ac:dyDescent="0.35">
      <c r="B230" s="137" t="s">
        <v>194</v>
      </c>
      <c r="C230" s="130" t="s">
        <v>217</v>
      </c>
      <c r="D230" s="131"/>
      <c r="E230" s="131"/>
      <c r="F230" s="131"/>
      <c r="G230" s="131"/>
      <c r="H230" s="131"/>
      <c r="I230" s="131"/>
      <c r="J230" s="131"/>
    </row>
    <row r="231" spans="2:10" ht="24.75" customHeight="1" x14ac:dyDescent="0.35">
      <c r="B231" s="137"/>
      <c r="C231" s="117" t="s">
        <v>195</v>
      </c>
      <c r="D231" s="117"/>
      <c r="E231" s="117"/>
      <c r="F231" s="117"/>
      <c r="G231" s="117"/>
      <c r="H231" s="117"/>
      <c r="I231" s="117"/>
      <c r="J231" s="30"/>
    </row>
    <row r="232" spans="2:10" ht="24.75" customHeight="1" x14ac:dyDescent="0.35">
      <c r="B232" s="137" t="s">
        <v>196</v>
      </c>
      <c r="C232" s="115" t="s">
        <v>132</v>
      </c>
      <c r="D232" s="115"/>
      <c r="E232" s="115"/>
      <c r="F232" s="115"/>
      <c r="G232" s="115"/>
      <c r="H232" s="115"/>
      <c r="I232" s="115"/>
      <c r="J232" s="140"/>
    </row>
    <row r="233" spans="2:10" ht="51" customHeight="1" x14ac:dyDescent="0.35">
      <c r="B233" s="137"/>
      <c r="C233" s="185" t="s">
        <v>208</v>
      </c>
      <c r="D233" s="186"/>
      <c r="E233" s="186"/>
      <c r="F233" s="186"/>
      <c r="G233" s="186"/>
      <c r="H233" s="186"/>
      <c r="I233" s="186"/>
      <c r="J233" s="187"/>
    </row>
    <row r="234" spans="2:10" ht="24.75" customHeight="1" x14ac:dyDescent="0.35">
      <c r="B234" s="137"/>
      <c r="C234" s="116" t="s">
        <v>197</v>
      </c>
      <c r="D234" s="117"/>
      <c r="E234" s="117"/>
      <c r="F234" s="117"/>
      <c r="G234" s="117"/>
      <c r="H234" s="117"/>
      <c r="I234" s="117"/>
      <c r="J234" s="30"/>
    </row>
    <row r="235" spans="2:10" ht="23.25" customHeight="1" x14ac:dyDescent="0.35">
      <c r="B235" s="34"/>
      <c r="C235" s="219"/>
      <c r="D235" s="219"/>
      <c r="E235" s="219"/>
      <c r="F235" s="219"/>
      <c r="G235" s="219"/>
      <c r="H235" s="219"/>
      <c r="I235" s="219"/>
      <c r="J235" s="219"/>
    </row>
    <row r="236" spans="2:10" ht="26.25" customHeight="1" x14ac:dyDescent="0.35">
      <c r="B236" s="34"/>
      <c r="C236" s="196" t="s">
        <v>198</v>
      </c>
      <c r="D236" s="196"/>
      <c r="E236" s="196"/>
      <c r="F236" s="196"/>
      <c r="G236" s="196"/>
      <c r="H236" s="196"/>
      <c r="I236" s="196"/>
      <c r="J236" s="41">
        <f>SUM(J213,J220,J224,J227,J229,J231,J234)</f>
        <v>0</v>
      </c>
    </row>
    <row r="237" spans="2:10" ht="24" customHeight="1" x14ac:dyDescent="0.35">
      <c r="B237" s="34"/>
      <c r="C237" s="219" t="s">
        <v>110</v>
      </c>
      <c r="D237" s="219"/>
      <c r="E237" s="219"/>
      <c r="F237" s="219"/>
      <c r="G237" s="219"/>
      <c r="H237" s="219"/>
      <c r="I237" s="219"/>
      <c r="J237" s="219"/>
    </row>
    <row r="238" spans="2:10" ht="18.5" hidden="1" x14ac:dyDescent="0.35">
      <c r="B238" s="11"/>
      <c r="C238" s="7"/>
      <c r="D238" s="36"/>
      <c r="E238" s="36"/>
      <c r="F238" s="36"/>
      <c r="G238" s="36"/>
      <c r="H238" s="36"/>
      <c r="I238" s="36"/>
      <c r="J238" s="36"/>
    </row>
    <row r="239" spans="2:10" ht="18.5" x14ac:dyDescent="0.35">
      <c r="B239" s="11"/>
      <c r="C239" s="7"/>
      <c r="D239" s="36"/>
      <c r="E239" s="36"/>
      <c r="F239" s="36"/>
      <c r="G239" s="36"/>
      <c r="H239" s="36"/>
      <c r="I239" s="36"/>
      <c r="J239" s="36"/>
    </row>
    <row r="240" spans="2:10" ht="18.5" x14ac:dyDescent="0.35">
      <c r="B240" s="195" t="s">
        <v>199</v>
      </c>
      <c r="C240" s="195"/>
      <c r="D240" s="195"/>
      <c r="E240" s="195"/>
      <c r="F240" s="195"/>
      <c r="G240" s="195"/>
      <c r="H240" s="195"/>
      <c r="I240" s="195"/>
      <c r="J240" s="195"/>
    </row>
    <row r="241" spans="1:11" ht="51" customHeight="1" x14ac:dyDescent="0.35">
      <c r="B241" s="109" t="s">
        <v>155</v>
      </c>
      <c r="C241" s="114" t="s">
        <v>241</v>
      </c>
      <c r="D241" s="115"/>
      <c r="E241" s="115"/>
      <c r="F241" s="115"/>
      <c r="G241" s="115"/>
      <c r="H241" s="115"/>
      <c r="I241" s="115"/>
      <c r="J241" s="111"/>
    </row>
    <row r="242" spans="1:11" ht="18.5" x14ac:dyDescent="0.35">
      <c r="B242" s="110"/>
      <c r="C242" s="116" t="s">
        <v>200</v>
      </c>
      <c r="D242" s="117"/>
      <c r="E242" s="117"/>
      <c r="F242" s="117"/>
      <c r="G242" s="117"/>
      <c r="H242" s="117"/>
      <c r="I242" s="117"/>
      <c r="J242" s="30">
        <f>SUM(J240:J241)</f>
        <v>0</v>
      </c>
    </row>
    <row r="243" spans="1:11" ht="44.25" customHeight="1" x14ac:dyDescent="0.35">
      <c r="B243" s="117" t="s">
        <v>242</v>
      </c>
      <c r="C243" s="115" t="s">
        <v>249</v>
      </c>
      <c r="D243" s="115"/>
      <c r="E243" s="115"/>
      <c r="F243" s="115"/>
      <c r="G243" s="115"/>
      <c r="H243" s="115"/>
      <c r="I243" s="115"/>
      <c r="J243" s="140"/>
    </row>
    <row r="244" spans="1:11" ht="24" customHeight="1" x14ac:dyDescent="0.35">
      <c r="B244" s="117"/>
      <c r="C244" s="93" t="s">
        <v>156</v>
      </c>
      <c r="D244" s="58"/>
      <c r="E244" s="58"/>
      <c r="F244" s="58"/>
      <c r="G244" s="37">
        <v>2</v>
      </c>
      <c r="H244" s="92"/>
      <c r="I244" s="53"/>
      <c r="J244" s="28"/>
    </row>
    <row r="245" spans="1:11" ht="24" customHeight="1" x14ac:dyDescent="0.35">
      <c r="B245" s="117"/>
      <c r="C245" s="93" t="s">
        <v>163</v>
      </c>
      <c r="D245" s="58"/>
      <c r="E245" s="58"/>
      <c r="F245" s="58"/>
      <c r="G245" s="37">
        <v>2</v>
      </c>
      <c r="H245" s="92"/>
      <c r="I245" s="53"/>
      <c r="J245" s="28"/>
    </row>
    <row r="246" spans="1:11" ht="24" customHeight="1" x14ac:dyDescent="0.35">
      <c r="B246" s="117"/>
      <c r="C246" s="116" t="s">
        <v>243</v>
      </c>
      <c r="D246" s="117"/>
      <c r="E246" s="117"/>
      <c r="F246" s="117"/>
      <c r="G246" s="117"/>
      <c r="H246" s="117"/>
      <c r="I246" s="117"/>
      <c r="J246" s="30">
        <f>SUM(J244:J245)</f>
        <v>0</v>
      </c>
    </row>
    <row r="247" spans="1:11" ht="24" customHeight="1" x14ac:dyDescent="0.35">
      <c r="B247" s="34"/>
      <c r="C247" s="58"/>
      <c r="D247" s="58"/>
      <c r="E247" s="58"/>
      <c r="F247" s="58"/>
      <c r="G247" s="58"/>
      <c r="H247" s="58"/>
      <c r="I247" s="58"/>
      <c r="J247" s="59"/>
    </row>
    <row r="248" spans="1:11" ht="24" customHeight="1" x14ac:dyDescent="0.35">
      <c r="B248" s="34"/>
      <c r="C248" s="196" t="s">
        <v>201</v>
      </c>
      <c r="D248" s="196"/>
      <c r="E248" s="196"/>
      <c r="F248" s="196"/>
      <c r="G248" s="196"/>
      <c r="H248" s="196"/>
      <c r="I248" s="196"/>
      <c r="J248" s="41">
        <f>J246+J242</f>
        <v>0</v>
      </c>
    </row>
    <row r="249" spans="1:11" ht="24" customHeight="1" x14ac:dyDescent="0.35">
      <c r="B249" s="34"/>
      <c r="C249" s="58"/>
      <c r="D249" s="58"/>
      <c r="E249" s="58"/>
      <c r="F249" s="58"/>
      <c r="G249" s="58"/>
      <c r="H249" s="58"/>
      <c r="I249" s="58"/>
      <c r="J249" s="59"/>
    </row>
    <row r="250" spans="1:11" ht="24" customHeight="1" x14ac:dyDescent="0.35">
      <c r="B250" s="34"/>
      <c r="C250" s="11"/>
      <c r="D250" s="11"/>
      <c r="E250" s="11"/>
      <c r="F250" s="11"/>
      <c r="G250" s="11"/>
      <c r="H250" s="11"/>
      <c r="I250" s="11"/>
      <c r="J250" s="11"/>
    </row>
    <row r="251" spans="1:11" ht="39.75" customHeight="1" x14ac:dyDescent="0.35">
      <c r="B251" s="194" t="str">
        <f>B2</f>
        <v xml:space="preserve">  EXPOSICIÓN "L'OCEÀ PARLA", EN DISSENY HUB DE BARCELONA</v>
      </c>
      <c r="C251" s="194"/>
      <c r="D251" s="194"/>
      <c r="E251" s="194"/>
      <c r="F251" s="194"/>
      <c r="G251" s="194"/>
      <c r="H251" s="194"/>
      <c r="I251" s="194"/>
      <c r="J251" s="194"/>
    </row>
    <row r="252" spans="1:11" ht="22.5" customHeight="1" x14ac:dyDescent="0.35">
      <c r="A252" s="10"/>
      <c r="B252" s="188" t="s">
        <v>161</v>
      </c>
      <c r="C252" s="189"/>
      <c r="D252" s="189"/>
      <c r="E252" s="189"/>
      <c r="F252" s="189"/>
      <c r="G252" s="189"/>
      <c r="H252" s="189"/>
      <c r="I252" s="189"/>
      <c r="J252" s="17">
        <f>J20</f>
        <v>0</v>
      </c>
      <c r="K252" s="16"/>
    </row>
    <row r="253" spans="1:11" ht="22.5" customHeight="1" x14ac:dyDescent="0.35">
      <c r="A253" s="10"/>
      <c r="B253" s="188" t="str">
        <f>C36</f>
        <v>TOTAL CAPÍTULO 2 - PARAMENTOS</v>
      </c>
      <c r="C253" s="189"/>
      <c r="D253" s="67"/>
      <c r="E253" s="67"/>
      <c r="F253" s="67"/>
      <c r="G253" s="67"/>
      <c r="H253" s="67"/>
      <c r="I253" s="67"/>
      <c r="J253" s="17">
        <f>J36</f>
        <v>0</v>
      </c>
      <c r="K253" s="16"/>
    </row>
    <row r="254" spans="1:11" ht="22.5" customHeight="1" x14ac:dyDescent="0.35">
      <c r="A254" s="10"/>
      <c r="B254" s="66" t="str">
        <f>C45</f>
        <v>TOTAL CAPÍTULO 3 - PAVIMENTO</v>
      </c>
      <c r="C254" s="67"/>
      <c r="D254" s="67"/>
      <c r="E254" s="67"/>
      <c r="F254" s="67"/>
      <c r="G254" s="67"/>
      <c r="H254" s="67"/>
      <c r="I254" s="67"/>
      <c r="J254" s="17">
        <f>J45</f>
        <v>0</v>
      </c>
      <c r="K254" s="16"/>
    </row>
    <row r="255" spans="1:11" ht="22.5" customHeight="1" x14ac:dyDescent="0.35">
      <c r="A255" s="10"/>
      <c r="B255" s="66" t="str">
        <f>C69</f>
        <v>TOTAL CAPÍTULO 4 - MOBILIARIO</v>
      </c>
      <c r="C255" s="67"/>
      <c r="D255" s="67"/>
      <c r="E255" s="67"/>
      <c r="F255" s="67"/>
      <c r="G255" s="67"/>
      <c r="H255" s="67"/>
      <c r="I255" s="67"/>
      <c r="J255" s="18">
        <f>J69</f>
        <v>0</v>
      </c>
      <c r="K255" s="16"/>
    </row>
    <row r="256" spans="1:11" ht="22.5" customHeight="1" x14ac:dyDescent="0.35">
      <c r="B256" s="66" t="str">
        <f>C105</f>
        <v>TOTAL CAPÍTULO 5 - MARCOS, ENMARCADO, DESENMARCADO Y PASPARTÚS DE CARTELES GRÁFICOS</v>
      </c>
      <c r="C256" s="67"/>
      <c r="D256" s="67"/>
      <c r="E256" s="67"/>
      <c r="F256" s="67"/>
      <c r="G256" s="67"/>
      <c r="H256" s="67"/>
      <c r="I256" s="67"/>
      <c r="J256" s="18">
        <f>J105</f>
        <v>0</v>
      </c>
      <c r="K256" s="16"/>
    </row>
    <row r="257" spans="2:11" ht="21" customHeight="1" x14ac:dyDescent="0.35">
      <c r="B257" s="66" t="str">
        <f>C169</f>
        <v>TOTAL CAPÍTULO 6 - AUDIOVISUALES</v>
      </c>
      <c r="C257" s="66" t="s">
        <v>239</v>
      </c>
      <c r="D257" s="67"/>
      <c r="E257" s="67"/>
      <c r="F257" s="67"/>
      <c r="G257" s="67"/>
      <c r="H257" s="67"/>
      <c r="I257" s="67"/>
      <c r="J257" s="18">
        <f>J169</f>
        <v>0</v>
      </c>
      <c r="K257" s="16"/>
    </row>
    <row r="258" spans="2:11" ht="21" customHeight="1" x14ac:dyDescent="0.35">
      <c r="B258" s="188" t="str">
        <f>C184</f>
        <v>TOTAL CAPÍTULO 7 - GRÁFICA</v>
      </c>
      <c r="C258" s="189"/>
      <c r="D258" s="189"/>
      <c r="E258" s="189"/>
      <c r="F258" s="189"/>
      <c r="G258" s="189"/>
      <c r="H258" s="67"/>
      <c r="I258" s="67"/>
      <c r="J258" s="18">
        <f>J184</f>
        <v>0</v>
      </c>
      <c r="K258" s="16"/>
    </row>
    <row r="259" spans="2:11" ht="21" customHeight="1" x14ac:dyDescent="0.35">
      <c r="B259" s="188" t="str">
        <f>C190</f>
        <v>TOTAL CAPÍTULO 8 - ILUMINACIÓN</v>
      </c>
      <c r="C259" s="189"/>
      <c r="D259" s="189"/>
      <c r="E259" s="189"/>
      <c r="F259" s="67"/>
      <c r="G259" s="67"/>
      <c r="H259" s="67"/>
      <c r="I259" s="67"/>
      <c r="J259" s="18">
        <f>J190</f>
        <v>0</v>
      </c>
      <c r="K259" s="16"/>
    </row>
    <row r="260" spans="2:11" ht="21" customHeight="1" x14ac:dyDescent="0.35">
      <c r="B260" s="188" t="str">
        <f>C195</f>
        <v>TOTAL CAPÍTULO 9 - INSTALACIÓN ELÉCTRICA</v>
      </c>
      <c r="C260" s="189"/>
      <c r="D260" s="67"/>
      <c r="E260" s="67"/>
      <c r="F260" s="67"/>
      <c r="G260" s="67"/>
      <c r="H260" s="67"/>
      <c r="I260" s="67"/>
      <c r="J260" s="18">
        <f>J195</f>
        <v>0</v>
      </c>
      <c r="K260" s="16"/>
    </row>
    <row r="261" spans="2:11" ht="21" customHeight="1" x14ac:dyDescent="0.35">
      <c r="B261" s="66" t="str">
        <f>C205</f>
        <v>TOTAL CAPÍTULO 10 - BARRAS TUBULARES</v>
      </c>
      <c r="C261" s="67"/>
      <c r="D261" s="67"/>
      <c r="E261" s="67"/>
      <c r="F261" s="67"/>
      <c r="G261" s="67"/>
      <c r="H261" s="67"/>
      <c r="I261" s="67"/>
      <c r="J261" s="18">
        <f>J205</f>
        <v>0</v>
      </c>
      <c r="K261" s="16"/>
    </row>
    <row r="262" spans="2:11" ht="21" customHeight="1" x14ac:dyDescent="0.35">
      <c r="B262" s="188" t="str">
        <f>C236</f>
        <v>TOTAL CAPÍTULO 11 - MONTAJE Y DESMONTAJE</v>
      </c>
      <c r="C262" s="189"/>
      <c r="D262" s="67"/>
      <c r="E262" s="67"/>
      <c r="F262" s="67"/>
      <c r="G262" s="67"/>
      <c r="H262" s="67"/>
      <c r="I262" s="67"/>
      <c r="J262" s="18">
        <f>J236</f>
        <v>0</v>
      </c>
      <c r="K262" s="16"/>
    </row>
    <row r="263" spans="2:11" ht="21" customHeight="1" x14ac:dyDescent="0.35">
      <c r="B263" s="66" t="str">
        <f>C248</f>
        <v>TOTAL CAPÍTULO 12 - OTROS</v>
      </c>
      <c r="C263" s="67"/>
      <c r="D263" s="67"/>
      <c r="E263" s="67"/>
      <c r="F263" s="67"/>
      <c r="G263" s="67"/>
      <c r="H263" s="67"/>
      <c r="I263" s="67"/>
      <c r="J263" s="18">
        <f>J248</f>
        <v>0</v>
      </c>
      <c r="K263" s="16"/>
    </row>
    <row r="264" spans="2:11" ht="21" customHeight="1" x14ac:dyDescent="0.35">
      <c r="B264" s="190" t="s">
        <v>162</v>
      </c>
      <c r="C264" s="191"/>
      <c r="D264" s="65"/>
      <c r="E264" s="65"/>
      <c r="F264" s="65"/>
      <c r="G264" s="65"/>
      <c r="H264" s="65"/>
      <c r="I264" s="65"/>
      <c r="J264" s="97">
        <f>SUM(J253:J263)+J252</f>
        <v>0</v>
      </c>
      <c r="K264" s="16"/>
    </row>
    <row r="265" spans="2:11" ht="21" customHeight="1" x14ac:dyDescent="0.35">
      <c r="B265" s="81" t="s">
        <v>0</v>
      </c>
      <c r="C265" s="78"/>
      <c r="D265" s="78"/>
      <c r="E265" s="78"/>
      <c r="F265" s="78"/>
      <c r="G265" s="78"/>
      <c r="H265" s="78"/>
      <c r="I265" s="78"/>
      <c r="J265" s="79"/>
      <c r="K265" s="16"/>
    </row>
    <row r="266" spans="2:11" ht="21" customHeight="1" x14ac:dyDescent="0.35">
      <c r="B266" s="192" t="s">
        <v>105</v>
      </c>
      <c r="C266" s="193"/>
      <c r="D266" s="68"/>
      <c r="E266" s="68"/>
      <c r="F266" s="68"/>
      <c r="G266" s="68"/>
      <c r="H266" s="68"/>
      <c r="I266" s="68"/>
      <c r="J266" s="19"/>
      <c r="K266" s="16"/>
    </row>
    <row r="267" spans="2:11" x14ac:dyDescent="0.35">
      <c r="B267" s="3"/>
      <c r="D267" s="1"/>
      <c r="E267" s="1"/>
      <c r="F267" s="1"/>
      <c r="G267" s="1"/>
      <c r="H267" s="1"/>
      <c r="I267" s="1"/>
      <c r="J267" s="1"/>
    </row>
    <row r="268" spans="2:11" x14ac:dyDescent="0.35">
      <c r="B268" s="1"/>
      <c r="D268" s="1"/>
      <c r="E268" s="1"/>
      <c r="F268" s="1"/>
      <c r="G268" s="1"/>
      <c r="H268" s="1"/>
      <c r="I268" s="1"/>
      <c r="J268" s="1"/>
    </row>
    <row r="269" spans="2:11" x14ac:dyDescent="0.35">
      <c r="B269" s="1"/>
      <c r="D269" s="1"/>
      <c r="E269" s="1"/>
      <c r="F269" s="1"/>
      <c r="G269" s="1"/>
      <c r="H269" s="1"/>
      <c r="I269" s="1"/>
      <c r="J269" s="1"/>
    </row>
    <row r="270" spans="2:11" x14ac:dyDescent="0.35">
      <c r="B270" s="1"/>
      <c r="D270" s="1"/>
      <c r="E270" s="1"/>
      <c r="F270" s="1"/>
      <c r="G270" s="1"/>
      <c r="H270" s="1"/>
      <c r="I270" s="1"/>
      <c r="J270" s="1"/>
    </row>
    <row r="271" spans="2:11" x14ac:dyDescent="0.35">
      <c r="B271" s="1"/>
      <c r="D271" s="1"/>
      <c r="E271" s="1"/>
      <c r="F271" s="1"/>
      <c r="G271" s="1"/>
      <c r="H271" s="1"/>
      <c r="I271" s="1"/>
      <c r="J271" s="1"/>
    </row>
    <row r="272" spans="2:11" x14ac:dyDescent="0.35">
      <c r="B272" s="1"/>
      <c r="D272" s="1"/>
      <c r="E272" s="1"/>
      <c r="F272" s="1"/>
      <c r="G272" s="1"/>
      <c r="H272" s="1"/>
      <c r="I272" s="1"/>
      <c r="J272" s="1"/>
    </row>
    <row r="273" s="1" customFormat="1" x14ac:dyDescent="0.35"/>
    <row r="274" s="1" customFormat="1" x14ac:dyDescent="0.35"/>
    <row r="275" s="1" customFormat="1" x14ac:dyDescent="0.35"/>
    <row r="276" s="1" customFormat="1" x14ac:dyDescent="0.35"/>
    <row r="277" s="1" customFormat="1" x14ac:dyDescent="0.35"/>
    <row r="278" s="1" customFormat="1" x14ac:dyDescent="0.35"/>
    <row r="279" s="1" customFormat="1" x14ac:dyDescent="0.35"/>
    <row r="280" s="1" customFormat="1" x14ac:dyDescent="0.35"/>
    <row r="281" s="1" customFormat="1" x14ac:dyDescent="0.35"/>
    <row r="282" s="1" customFormat="1" x14ac:dyDescent="0.35"/>
    <row r="283" s="1" customFormat="1" x14ac:dyDescent="0.35"/>
    <row r="284" s="1" customFormat="1" x14ac:dyDescent="0.35"/>
    <row r="285" s="1" customFormat="1" x14ac:dyDescent="0.35"/>
    <row r="286" s="1" customFormat="1" x14ac:dyDescent="0.35"/>
    <row r="287" s="1" customFormat="1" x14ac:dyDescent="0.35"/>
    <row r="288" s="1" customFormat="1" x14ac:dyDescent="0.35"/>
    <row r="289" s="1" customFormat="1" x14ac:dyDescent="0.35"/>
    <row r="290" s="1" customFormat="1" x14ac:dyDescent="0.35"/>
    <row r="291" s="1" customFormat="1" x14ac:dyDescent="0.35"/>
    <row r="292" s="1" customFormat="1" x14ac:dyDescent="0.35"/>
    <row r="293" s="1" customFormat="1" x14ac:dyDescent="0.35"/>
    <row r="294" s="1" customFormat="1" x14ac:dyDescent="0.35"/>
    <row r="295" s="1" customFormat="1" x14ac:dyDescent="0.35"/>
    <row r="296" s="1" customFormat="1" x14ac:dyDescent="0.35"/>
    <row r="297" s="1" customFormat="1" x14ac:dyDescent="0.35"/>
    <row r="298" s="1" customFormat="1" x14ac:dyDescent="0.35"/>
    <row r="299" s="1" customFormat="1" x14ac:dyDescent="0.35"/>
    <row r="300" s="1" customFormat="1" x14ac:dyDescent="0.35"/>
    <row r="301" s="1" customFormat="1" x14ac:dyDescent="0.35"/>
    <row r="302" s="1" customFormat="1" x14ac:dyDescent="0.35"/>
    <row r="303" s="1" customFormat="1" x14ac:dyDescent="0.35"/>
    <row r="304" s="1" customFormat="1" x14ac:dyDescent="0.35"/>
    <row r="305" s="1" customFormat="1" x14ac:dyDescent="0.35"/>
    <row r="306" s="1" customFormat="1" x14ac:dyDescent="0.35"/>
    <row r="307" s="1" customFormat="1" x14ac:dyDescent="0.35"/>
    <row r="308" s="1" customFormat="1" x14ac:dyDescent="0.35"/>
    <row r="309" s="1" customFormat="1" x14ac:dyDescent="0.35"/>
    <row r="310" s="1" customFormat="1" x14ac:dyDescent="0.35"/>
    <row r="311" s="1" customFormat="1" x14ac:dyDescent="0.35"/>
    <row r="312" s="1" customFormat="1" x14ac:dyDescent="0.35"/>
    <row r="313" s="1" customFormat="1" x14ac:dyDescent="0.35"/>
    <row r="314" s="1" customFormat="1" x14ac:dyDescent="0.35"/>
    <row r="315" s="1" customFormat="1" x14ac:dyDescent="0.35"/>
    <row r="316" s="1" customFormat="1" x14ac:dyDescent="0.35"/>
    <row r="317" s="1" customFormat="1" x14ac:dyDescent="0.35"/>
    <row r="318" s="1" customFormat="1" x14ac:dyDescent="0.35"/>
    <row r="319" s="1" customFormat="1" x14ac:dyDescent="0.35"/>
    <row r="320" s="1" customFormat="1" x14ac:dyDescent="0.35"/>
    <row r="321" s="1" customFormat="1" x14ac:dyDescent="0.35"/>
    <row r="322" s="1" customFormat="1" x14ac:dyDescent="0.35"/>
    <row r="323" s="1" customFormat="1" x14ac:dyDescent="0.35"/>
    <row r="324" s="1" customFormat="1" x14ac:dyDescent="0.35"/>
    <row r="325" s="1" customFormat="1" x14ac:dyDescent="0.35"/>
    <row r="326" s="1" customFormat="1" x14ac:dyDescent="0.35"/>
    <row r="327" s="1" customFormat="1" x14ac:dyDescent="0.35"/>
    <row r="328" s="1" customFormat="1" x14ac:dyDescent="0.35"/>
    <row r="329" s="1" customFormat="1" x14ac:dyDescent="0.35"/>
    <row r="330" s="1" customFormat="1" x14ac:dyDescent="0.35"/>
    <row r="331" s="1" customFormat="1" x14ac:dyDescent="0.35"/>
    <row r="332" s="1" customFormat="1" x14ac:dyDescent="0.35"/>
    <row r="333" s="1" customFormat="1" x14ac:dyDescent="0.35"/>
    <row r="334" s="1" customFormat="1" x14ac:dyDescent="0.35"/>
    <row r="335" s="1" customFormat="1" x14ac:dyDescent="0.35"/>
    <row r="336" s="1" customFormat="1" x14ac:dyDescent="0.35"/>
    <row r="337" spans="2:10" x14ac:dyDescent="0.35">
      <c r="B337" s="1"/>
      <c r="D337" s="1"/>
      <c r="E337" s="1"/>
      <c r="F337" s="1"/>
      <c r="G337" s="1"/>
      <c r="H337" s="1"/>
      <c r="I337" s="1"/>
      <c r="J337" s="1"/>
    </row>
    <row r="338" spans="2:10" x14ac:dyDescent="0.35">
      <c r="B338" s="1"/>
      <c r="D338" s="1"/>
      <c r="E338" s="1"/>
      <c r="F338" s="1"/>
      <c r="G338" s="1"/>
      <c r="H338" s="1"/>
      <c r="I338" s="1"/>
      <c r="J338" s="1"/>
    </row>
    <row r="339" spans="2:10" x14ac:dyDescent="0.35">
      <c r="B339" s="1"/>
      <c r="D339" s="1"/>
      <c r="E339" s="1"/>
      <c r="F339" s="1"/>
      <c r="G339" s="1"/>
      <c r="H339" s="1"/>
      <c r="I339" s="1"/>
      <c r="J339" s="1"/>
    </row>
    <row r="340" spans="2:10" x14ac:dyDescent="0.35">
      <c r="B340" s="1"/>
      <c r="D340" s="1"/>
      <c r="E340" s="1"/>
      <c r="F340" s="1"/>
      <c r="G340" s="1"/>
      <c r="H340" s="1"/>
      <c r="I340" s="1"/>
      <c r="J340" s="1"/>
    </row>
    <row r="341" spans="2:10" x14ac:dyDescent="0.35">
      <c r="B341" s="1"/>
      <c r="D341" s="1"/>
      <c r="E341" s="1"/>
      <c r="F341" s="1"/>
      <c r="G341" s="1"/>
      <c r="H341" s="1"/>
      <c r="I341" s="1"/>
      <c r="J341" s="1"/>
    </row>
    <row r="342" spans="2:10" x14ac:dyDescent="0.35">
      <c r="B342" s="1"/>
      <c r="D342" s="1"/>
      <c r="E342" s="1"/>
      <c r="F342" s="1"/>
      <c r="G342" s="1"/>
      <c r="H342" s="1"/>
      <c r="I342" s="1"/>
      <c r="J342" s="1"/>
    </row>
    <row r="343" spans="2:10" x14ac:dyDescent="0.35">
      <c r="B343" s="1"/>
      <c r="D343" s="1"/>
      <c r="E343" s="1"/>
      <c r="F343" s="1"/>
      <c r="G343" s="1"/>
      <c r="H343" s="1"/>
      <c r="I343" s="1"/>
      <c r="J343" s="1"/>
    </row>
    <row r="344" spans="2:10" x14ac:dyDescent="0.35">
      <c r="B344" s="1"/>
      <c r="D344" s="1"/>
      <c r="E344" s="1"/>
      <c r="F344" s="1"/>
      <c r="G344" s="1"/>
      <c r="H344" s="1"/>
      <c r="I344" s="1"/>
      <c r="J344" s="1"/>
    </row>
    <row r="345" spans="2:10" x14ac:dyDescent="0.35">
      <c r="B345" s="1"/>
      <c r="D345" s="1"/>
      <c r="E345" s="1"/>
      <c r="F345" s="1"/>
      <c r="G345" s="1"/>
      <c r="H345" s="1"/>
      <c r="I345" s="1"/>
      <c r="J345" s="1"/>
    </row>
    <row r="346" spans="2:10" x14ac:dyDescent="0.35">
      <c r="B346" s="1"/>
      <c r="D346" s="1"/>
      <c r="E346" s="1"/>
      <c r="F346" s="1"/>
      <c r="G346" s="1"/>
      <c r="H346" s="1"/>
      <c r="I346" s="1"/>
      <c r="J346" s="1"/>
    </row>
    <row r="347" spans="2:10" x14ac:dyDescent="0.35">
      <c r="B347" s="1"/>
      <c r="D347" s="1"/>
      <c r="E347" s="1"/>
      <c r="F347" s="1"/>
      <c r="G347" s="1"/>
      <c r="H347" s="1"/>
      <c r="I347" s="1"/>
      <c r="J347" s="1"/>
    </row>
    <row r="348" spans="2:10" x14ac:dyDescent="0.35">
      <c r="B348" s="1"/>
    </row>
  </sheetData>
  <mergeCells count="196">
    <mergeCell ref="C22:I22"/>
    <mergeCell ref="B25:J25"/>
    <mergeCell ref="B39:J39"/>
    <mergeCell ref="C235:J235"/>
    <mergeCell ref="C237:J237"/>
    <mergeCell ref="B188:J188"/>
    <mergeCell ref="B189:J189"/>
    <mergeCell ref="B194:J194"/>
    <mergeCell ref="C31:J31"/>
    <mergeCell ref="C34:I34"/>
    <mergeCell ref="B31:B34"/>
    <mergeCell ref="C74:J74"/>
    <mergeCell ref="C96:J96"/>
    <mergeCell ref="C97:J97"/>
    <mergeCell ref="C99:I99"/>
    <mergeCell ref="B96:B99"/>
    <mergeCell ref="C100:J100"/>
    <mergeCell ref="C101:J101"/>
    <mergeCell ref="C103:I103"/>
    <mergeCell ref="B100:B103"/>
    <mergeCell ref="C36:I36"/>
    <mergeCell ref="B221:B224"/>
    <mergeCell ref="C167:J167"/>
    <mergeCell ref="B81:B86"/>
    <mergeCell ref="B7:B20"/>
    <mergeCell ref="C20:I20"/>
    <mergeCell ref="I2:J2"/>
    <mergeCell ref="B2:H2"/>
    <mergeCell ref="B6:J6"/>
    <mergeCell ref="C7:J7"/>
    <mergeCell ref="C26:J26"/>
    <mergeCell ref="C53:J53"/>
    <mergeCell ref="C209:J209"/>
    <mergeCell ref="B72:J72"/>
    <mergeCell ref="C80:I80"/>
    <mergeCell ref="C81:J81"/>
    <mergeCell ref="B53:B56"/>
    <mergeCell ref="C52:I52"/>
    <mergeCell ref="B49:B52"/>
    <mergeCell ref="C73:J73"/>
    <mergeCell ref="C76:I76"/>
    <mergeCell ref="B73:B76"/>
    <mergeCell ref="C30:I30"/>
    <mergeCell ref="B48:J48"/>
    <mergeCell ref="C63:J63"/>
    <mergeCell ref="B40:B43"/>
    <mergeCell ref="C184:I184"/>
    <mergeCell ref="C190:I190"/>
    <mergeCell ref="C226:J226"/>
    <mergeCell ref="C227:I227"/>
    <mergeCell ref="C142:J142"/>
    <mergeCell ref="C143:J143"/>
    <mergeCell ref="C144:I144"/>
    <mergeCell ref="B142:B144"/>
    <mergeCell ref="C134:J134"/>
    <mergeCell ref="B209:B213"/>
    <mergeCell ref="B214:B220"/>
    <mergeCell ref="C220:I220"/>
    <mergeCell ref="C195:I195"/>
    <mergeCell ref="C213:I213"/>
    <mergeCell ref="C214:J214"/>
    <mergeCell ref="C233:J233"/>
    <mergeCell ref="B260:C260"/>
    <mergeCell ref="B262:C262"/>
    <mergeCell ref="B264:C264"/>
    <mergeCell ref="B252:I252"/>
    <mergeCell ref="B253:C253"/>
    <mergeCell ref="B266:C266"/>
    <mergeCell ref="B258:G258"/>
    <mergeCell ref="B259:E259"/>
    <mergeCell ref="B251:J251"/>
    <mergeCell ref="B240:J240"/>
    <mergeCell ref="C243:J243"/>
    <mergeCell ref="C246:I246"/>
    <mergeCell ref="C248:I248"/>
    <mergeCell ref="B243:B246"/>
    <mergeCell ref="C236:I236"/>
    <mergeCell ref="C40:J40"/>
    <mergeCell ref="C56:I56"/>
    <mergeCell ref="C45:I45"/>
    <mergeCell ref="C43:I43"/>
    <mergeCell ref="C57:J57"/>
    <mergeCell ref="B68:J68"/>
    <mergeCell ref="B57:B60"/>
    <mergeCell ref="C78:J78"/>
    <mergeCell ref="B77:B80"/>
    <mergeCell ref="C77:J77"/>
    <mergeCell ref="C69:I69"/>
    <mergeCell ref="C49:J49"/>
    <mergeCell ref="C61:I61"/>
    <mergeCell ref="C66:J66"/>
    <mergeCell ref="C234:I234"/>
    <mergeCell ref="B232:B234"/>
    <mergeCell ref="C232:J232"/>
    <mergeCell ref="B177:B180"/>
    <mergeCell ref="C111:F111"/>
    <mergeCell ref="C113:J113"/>
    <mergeCell ref="C138:I138"/>
    <mergeCell ref="C173:J173"/>
    <mergeCell ref="C176:I176"/>
    <mergeCell ref="B173:B176"/>
    <mergeCell ref="C139:I139"/>
    <mergeCell ref="C140:I140"/>
    <mergeCell ref="C141:I141"/>
    <mergeCell ref="B137:B141"/>
    <mergeCell ref="C137:J137"/>
    <mergeCell ref="C120:I120"/>
    <mergeCell ref="C133:I133"/>
    <mergeCell ref="B145:B162"/>
    <mergeCell ref="C146:J146"/>
    <mergeCell ref="C164:J164"/>
    <mergeCell ref="C136:I136"/>
    <mergeCell ref="C145:J145"/>
    <mergeCell ref="C162:I162"/>
    <mergeCell ref="C177:J177"/>
    <mergeCell ref="C229:I229"/>
    <mergeCell ref="B228:B229"/>
    <mergeCell ref="C109:J109"/>
    <mergeCell ref="B109:B120"/>
    <mergeCell ref="C122:I122"/>
    <mergeCell ref="C110:J110"/>
    <mergeCell ref="C114:F114"/>
    <mergeCell ref="C115:E115"/>
    <mergeCell ref="C116:E116"/>
    <mergeCell ref="J114:J117"/>
    <mergeCell ref="C118:J118"/>
    <mergeCell ref="B134:B136"/>
    <mergeCell ref="B121:B133"/>
    <mergeCell ref="J153:J156"/>
    <mergeCell ref="C123:I123"/>
    <mergeCell ref="C124:G124"/>
    <mergeCell ref="C130:I130"/>
    <mergeCell ref="C131:H131"/>
    <mergeCell ref="C132:I132"/>
    <mergeCell ref="J122:J130"/>
    <mergeCell ref="C121:J121"/>
    <mergeCell ref="C169:I169"/>
    <mergeCell ref="B193:J193"/>
    <mergeCell ref="B208:J208"/>
    <mergeCell ref="C147:I147"/>
    <mergeCell ref="C163:J163"/>
    <mergeCell ref="B163:B166"/>
    <mergeCell ref="C64:I64"/>
    <mergeCell ref="B62:B64"/>
    <mergeCell ref="C67:I67"/>
    <mergeCell ref="B65:B67"/>
    <mergeCell ref="B226:B227"/>
    <mergeCell ref="C228:J228"/>
    <mergeCell ref="C93:J93"/>
    <mergeCell ref="C92:J92"/>
    <mergeCell ref="C219:F219"/>
    <mergeCell ref="C221:J221"/>
    <mergeCell ref="C224:I224"/>
    <mergeCell ref="B87:B91"/>
    <mergeCell ref="C95:I95"/>
    <mergeCell ref="C105:I105"/>
    <mergeCell ref="B108:J108"/>
    <mergeCell ref="B92:B95"/>
    <mergeCell ref="C88:J88"/>
    <mergeCell ref="C91:I91"/>
    <mergeCell ref="C82:J82"/>
    <mergeCell ref="C86:I86"/>
    <mergeCell ref="C87:J87"/>
    <mergeCell ref="D148:I148"/>
    <mergeCell ref="D149:I149"/>
    <mergeCell ref="J148:J149"/>
    <mergeCell ref="D150:I150"/>
    <mergeCell ref="C152:J152"/>
    <mergeCell ref="D153:I153"/>
    <mergeCell ref="D154:I154"/>
    <mergeCell ref="D155:I155"/>
    <mergeCell ref="D156:I156"/>
    <mergeCell ref="C241:I241"/>
    <mergeCell ref="C242:I242"/>
    <mergeCell ref="D157:I157"/>
    <mergeCell ref="D161:I161"/>
    <mergeCell ref="C159:J159"/>
    <mergeCell ref="C151:J151"/>
    <mergeCell ref="C158:J158"/>
    <mergeCell ref="J160:J161"/>
    <mergeCell ref="C231:I231"/>
    <mergeCell ref="C180:I180"/>
    <mergeCell ref="C160:I160"/>
    <mergeCell ref="C230:J230"/>
    <mergeCell ref="B172:J172"/>
    <mergeCell ref="C166:I166"/>
    <mergeCell ref="B181:B182"/>
    <mergeCell ref="C181:J181"/>
    <mergeCell ref="C182:I182"/>
    <mergeCell ref="B230:B231"/>
    <mergeCell ref="B187:J187"/>
    <mergeCell ref="B198:J198"/>
    <mergeCell ref="C199:J199"/>
    <mergeCell ref="C203:I203"/>
    <mergeCell ref="B199:B203"/>
    <mergeCell ref="C205:I205"/>
  </mergeCells>
  <phoneticPr fontId="2" type="noConversion"/>
  <printOptions horizontalCentered="1"/>
  <pageMargins left="0.25" right="0.25" top="0.75" bottom="0.75" header="0.3" footer="0.3"/>
  <pageSetup paperSize="9" scale="49" fitToHeight="0" orientation="portrait" r:id="rId1"/>
  <headerFooter>
    <oddFooter>Pàgina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MO</vt:lpstr>
      <vt:lpstr>MO!Área_de_impresión</vt:lpstr>
      <vt:lpstr>MO!Títulos_a_imprimir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Isabel Aparici Turrado</cp:lastModifiedBy>
  <cp:lastPrinted>2024-04-18T16:17:31Z</cp:lastPrinted>
  <dcterms:created xsi:type="dcterms:W3CDTF">2020-05-19T08:42:14Z</dcterms:created>
  <dcterms:modified xsi:type="dcterms:W3CDTF">2024-06-11T08:28:14Z</dcterms:modified>
</cp:coreProperties>
</file>