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workbookProtection workbookAlgorithmName="SHA-512" workbookHashValue="4GeEdhXHlxsultwMQizjIA2jFyAnNR9udYglukrTtH25AD91GJ42jUOFRSMPNiOcyFb54kwncjLFFn0KqD0V/w==" workbookSaltValue="yT2OrBI7o/g78YW3TfiMNA==" workbookSpinCount="100000" lockStructure="1"/>
  <bookViews>
    <workbookView xWindow="0" yWindow="0" windowWidth="14400" windowHeight="15600"/>
  </bookViews>
  <sheets>
    <sheet name="model 2" sheetId="2" r:id="rId1"/>
    <sheet name="Hoja1" sheetId="1" r:id="rId2"/>
  </sheets>
  <definedNames>
    <definedName name="_Hlk500925746" localSheetId="0">'model 2'!$B$38</definedName>
    <definedName name="_xlnm.Print_Area" localSheetId="0">'model 2'!$B$2:$H$64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2" l="1"/>
  <c r="F30" i="2" s="1"/>
  <c r="E26" i="2"/>
  <c r="E12" i="2" l="1"/>
  <c r="E11" i="2"/>
  <c r="F46" i="2"/>
  <c r="E29" i="2"/>
  <c r="E28" i="2"/>
  <c r="E27" i="2"/>
  <c r="E25" i="2"/>
  <c r="E22" i="2"/>
  <c r="E21" i="2"/>
  <c r="E20" i="2"/>
  <c r="E19" i="2"/>
  <c r="E18" i="2"/>
  <c r="E15" i="2"/>
  <c r="E14" i="2"/>
  <c r="E13" i="2"/>
  <c r="G49" i="2"/>
  <c r="F49" i="2"/>
  <c r="G37" i="2"/>
  <c r="F37" i="2"/>
  <c r="F23" i="2" l="1"/>
  <c r="F45" i="2" s="1"/>
  <c r="H50" i="2"/>
  <c r="F16" i="2"/>
  <c r="F44" i="2" s="1"/>
  <c r="F9" i="2"/>
  <c r="F43" i="2" s="1"/>
  <c r="G9" i="2"/>
  <c r="G33" i="2" l="1"/>
  <c r="G43" i="2"/>
  <c r="G44" i="2" s="1"/>
  <c r="F33" i="2"/>
  <c r="F38" i="2" s="1"/>
  <c r="F47" i="2" l="1"/>
  <c r="F51" i="2" s="1"/>
  <c r="G38" i="2"/>
  <c r="G45" i="2"/>
  <c r="G46" i="2" s="1"/>
  <c r="F53" i="2" l="1"/>
  <c r="F52" i="2"/>
  <c r="G47" i="2"/>
  <c r="H47" i="2" l="1"/>
  <c r="G51" i="2"/>
  <c r="F54" i="2"/>
  <c r="F55" i="2" l="1"/>
  <c r="F56" i="2" s="1"/>
  <c r="H51" i="2"/>
  <c r="G52" i="2"/>
  <c r="G53" i="2"/>
  <c r="G54" i="2" l="1"/>
  <c r="H54" i="2" l="1"/>
  <c r="G55" i="2"/>
  <c r="G56" i="2" s="1"/>
  <c r="H58" i="2" l="1"/>
  <c r="H55" i="2"/>
  <c r="H60" i="2" s="1"/>
  <c r="H56" i="2" l="1"/>
  <c r="H61" i="2" s="1"/>
</calcChain>
</file>

<file path=xl/sharedStrings.xml><?xml version="1.0" encoding="utf-8"?>
<sst xmlns="http://schemas.openxmlformats.org/spreadsheetml/2006/main" count="72" uniqueCount="53">
  <si>
    <t>NOM EMPRESA</t>
  </si>
  <si>
    <t>NIF:</t>
  </si>
  <si>
    <t>SEGELL I SIGNATURA</t>
  </si>
  <si>
    <t>ANNEX B. PROPOSTA ECONÒMICA - LICITADOR</t>
  </si>
  <si>
    <t>Manteniment any</t>
  </si>
  <si>
    <t>ANY 1</t>
  </si>
  <si>
    <t>ANY 2</t>
  </si>
  <si>
    <t xml:space="preserve">Conceptes susceptibles de realitzar baixa </t>
  </si>
  <si>
    <t>Manteniment Preventiu  mercats segons categoria</t>
  </si>
  <si>
    <t>CATEGORIA MERCAT</t>
  </si>
  <si>
    <t>COST PER MERCAT</t>
  </si>
  <si>
    <t>Nº MERCATS</t>
  </si>
  <si>
    <t>Categoria 1. (1)</t>
  </si>
  <si>
    <t>Categoria 2. (1)</t>
  </si>
  <si>
    <t>Categoria 3. (1)</t>
  </si>
  <si>
    <t>Categoria 4. (1)</t>
  </si>
  <si>
    <t>Categoria 5. (1)</t>
  </si>
  <si>
    <t>TOTAL IMPORT SUSCEPTIBLE DE BAIXA</t>
  </si>
  <si>
    <t xml:space="preserve">Conceptes sense baixa
</t>
  </si>
  <si>
    <t>Manteniment Correctiu – previsió a justificar</t>
  </si>
  <si>
    <r>
      <rPr>
        <sz val="9"/>
        <color theme="1"/>
        <rFont val="Arial"/>
        <family val="2"/>
      </rPr>
      <t>A justificar amb projecte/pressupost en base als preus Annex A i al preu mà d'obra aplicant la baixa corresponent que realitzi el licitador en aquest dos aspectes</t>
    </r>
    <r>
      <rPr>
        <sz val="8"/>
        <color theme="1"/>
        <rFont val="Arial"/>
        <family val="2"/>
      </rPr>
      <t xml:space="preserve">.  </t>
    </r>
  </si>
  <si>
    <t>TOTAL IMPORT NO BAIXA</t>
  </si>
  <si>
    <t>21% IVA</t>
  </si>
  <si>
    <t>TOTAL (IVA inclòs)</t>
  </si>
  <si>
    <t>ESTIMACIÓ PRESSUPOST PLURIANUAL</t>
  </si>
  <si>
    <t>TOTAL</t>
  </si>
  <si>
    <t>RESUM MANTENIMENT ANYS 2023-2025</t>
  </si>
  <si>
    <t>Mesos</t>
  </si>
  <si>
    <t>Manteniment preventiu</t>
  </si>
  <si>
    <t>TOTAL (part variable pel licitador)</t>
  </si>
  <si>
    <t>Manteniment correctiu (a justificar)</t>
  </si>
  <si>
    <t>TOTAL (part no variable pel licitador)</t>
  </si>
  <si>
    <t xml:space="preserve">IVA </t>
  </si>
  <si>
    <t>OFERTA TOTAL PER DOS ANYS DE MANTENIMENT, IVA INCLÒS</t>
  </si>
  <si>
    <t>Taula  Econòmica caselles en groc SUSCEPTIBLES DE MODIFICACIÓ per part del licitador</t>
  </si>
  <si>
    <t>Auditories  mercats segons categoria</t>
  </si>
  <si>
    <t>Inscripcions a Industria</t>
  </si>
  <si>
    <t>Inspeccions Periòdiques  mercats segons categoria (*)</t>
  </si>
  <si>
    <t>Inscripció</t>
  </si>
  <si>
    <t>(*) Abonament del 30% a la concreció dia inspecció periòdica i 70% a la obtenció acta favorable</t>
  </si>
  <si>
    <t>ANY 1
 (12 mesos)</t>
  </si>
  <si>
    <t>ANY 2 
(12 mesos)</t>
  </si>
  <si>
    <t>Auditories mercats</t>
  </si>
  <si>
    <t>Inspeccions periòdiques</t>
  </si>
  <si>
    <t>Inscripció a Industria</t>
  </si>
  <si>
    <t>TOTAL PEM</t>
  </si>
  <si>
    <t>Benefici Industrial (6%)</t>
  </si>
  <si>
    <t>TOTAL PEC</t>
  </si>
  <si>
    <t>OFERTA TOTAL PER DOS ANYS DE MANTENIMENT (PEC)*</t>
  </si>
  <si>
    <t>Despeses Generals (13%)</t>
  </si>
  <si>
    <t xml:space="preserve">(1) El licitador haurà de posar el cost del manteniment preventiu que estimi segons categoria de mercat </t>
  </si>
  <si>
    <t>El licitador podrà canviar els imports de les caselles en groc</t>
  </si>
  <si>
    <t>* Preu a traslladar a l'Annex 3 - Model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</si>
</sst>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.00\ &quot;€&quot;"/>
    <numFmt numFmtId="165" formatCode="#,##0\ &quot;€&quot;"/>
    <numFmt numFmtId="166" formatCode="#,##0.00\ _€"/>
  </numFmts>
  <fonts count="10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theme="1"/>
      <name val="Arial"/>
      <family val="2"/>
    </font>
    <font>
      <sz val="9"/>
      <color theme="1"/>
      <name val="Arial Black"/>
      <family val="2"/>
    </font>
  </fonts>
  <fills count="18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4" fontId="3" fillId="9" borderId="0" xfId="0" applyNumberFormat="1" applyFont="1" applyFill="1" applyAlignment="1">
      <alignment horizontal="right" vertical="center" wrapText="1"/>
    </xf>
    <xf numFmtId="4" fontId="2" fillId="9" borderId="0" xfId="0" applyNumberFormat="1" applyFont="1" applyFill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right" vertical="center" wrapText="1"/>
    </xf>
    <xf numFmtId="0" fontId="2" fillId="3" borderId="17" xfId="0" applyFont="1" applyFill="1" applyBorder="1" applyAlignment="1">
      <alignment horizontal="right" vertical="center" wrapText="1"/>
    </xf>
    <xf numFmtId="0" fontId="3" fillId="4" borderId="22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 vertical="center" wrapText="1"/>
    </xf>
    <xf numFmtId="0" fontId="3" fillId="4" borderId="24" xfId="0" applyFont="1" applyFill="1" applyBorder="1" applyAlignment="1">
      <alignment horizontal="left" vertical="center" wrapText="1"/>
    </xf>
    <xf numFmtId="0" fontId="3" fillId="4" borderId="27" xfId="0" applyFont="1" applyFill="1" applyBorder="1" applyAlignment="1">
      <alignment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50" xfId="0" applyFont="1" applyFill="1" applyBorder="1" applyAlignment="1">
      <alignment vertical="center" wrapText="1"/>
    </xf>
    <xf numFmtId="0" fontId="3" fillId="4" borderId="51" xfId="0" applyFont="1" applyFill="1" applyBorder="1" applyAlignment="1">
      <alignment horizontal="center" vertical="center" wrapText="1"/>
    </xf>
    <xf numFmtId="8" fontId="3" fillId="4" borderId="24" xfId="0" applyNumberFormat="1" applyFont="1" applyFill="1" applyBorder="1" applyAlignment="1">
      <alignment horizontal="right" vertical="center" wrapText="1" indent="1"/>
    </xf>
    <xf numFmtId="165" fontId="3" fillId="16" borderId="23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22" xfId="0" applyFont="1" applyFill="1" applyBorder="1" applyAlignment="1">
      <alignment vertical="center" wrapText="1"/>
    </xf>
    <xf numFmtId="8" fontId="3" fillId="4" borderId="52" xfId="0" applyNumberFormat="1" applyFont="1" applyFill="1" applyBorder="1" applyAlignment="1">
      <alignment horizontal="right" vertical="center" wrapText="1" indent="1"/>
    </xf>
    <xf numFmtId="0" fontId="3" fillId="4" borderId="52" xfId="0" applyFont="1" applyFill="1" applyBorder="1" applyAlignment="1">
      <alignment horizontal="left" vertical="center" wrapText="1"/>
    </xf>
    <xf numFmtId="164" fontId="0" fillId="0" borderId="0" xfId="0" applyNumberFormat="1"/>
    <xf numFmtId="164" fontId="3" fillId="6" borderId="58" xfId="0" applyNumberFormat="1" applyFont="1" applyFill="1" applyBorder="1" applyAlignment="1" applyProtection="1">
      <alignment horizontal="center" vertical="center" wrapText="1"/>
    </xf>
    <xf numFmtId="164" fontId="3" fillId="6" borderId="5" xfId="0" applyNumberFormat="1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 applyProtection="1">
      <alignment horizontal="right" vertical="center" wrapText="1"/>
    </xf>
    <xf numFmtId="0" fontId="0" fillId="0" borderId="0" xfId="0" applyProtection="1"/>
    <xf numFmtId="164" fontId="3" fillId="8" borderId="13" xfId="0" applyNumberFormat="1" applyFont="1" applyFill="1" applyBorder="1" applyAlignment="1" applyProtection="1">
      <alignment horizontal="center" vertical="center" wrapText="1"/>
    </xf>
    <xf numFmtId="164" fontId="3" fillId="8" borderId="14" xfId="0" applyNumberFormat="1" applyFont="1" applyFill="1" applyBorder="1" applyAlignment="1" applyProtection="1">
      <alignment horizontal="center" vertical="center" wrapText="1"/>
    </xf>
    <xf numFmtId="0" fontId="0" fillId="9" borderId="0" xfId="0" applyFill="1" applyProtection="1"/>
    <xf numFmtId="164" fontId="2" fillId="0" borderId="13" xfId="0" applyNumberFormat="1" applyFont="1" applyBorder="1" applyAlignment="1" applyProtection="1">
      <alignment horizontal="center" vertical="center" wrapText="1"/>
    </xf>
    <xf numFmtId="164" fontId="2" fillId="0" borderId="14" xfId="0" applyNumberFormat="1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top" wrapText="1"/>
    </xf>
    <xf numFmtId="0" fontId="4" fillId="0" borderId="10" xfId="0" applyFont="1" applyBorder="1" applyAlignment="1" applyProtection="1">
      <alignment horizontal="left" vertical="top" wrapText="1"/>
    </xf>
    <xf numFmtId="0" fontId="4" fillId="0" borderId="0" xfId="0" applyFont="1" applyAlignment="1" applyProtection="1">
      <alignment horizontal="left" vertical="top" wrapText="1"/>
    </xf>
    <xf numFmtId="0" fontId="1" fillId="10" borderId="15" xfId="0" applyFont="1" applyFill="1" applyBorder="1" applyAlignment="1" applyProtection="1">
      <alignment horizontal="center" vertical="center" wrapText="1"/>
    </xf>
    <xf numFmtId="0" fontId="1" fillId="10" borderId="16" xfId="0" applyFont="1" applyFill="1" applyBorder="1" applyAlignment="1" applyProtection="1">
      <alignment horizontal="center" vertical="center" wrapText="1"/>
    </xf>
    <xf numFmtId="0" fontId="1" fillId="10" borderId="41" xfId="0" applyFont="1" applyFill="1" applyBorder="1" applyAlignment="1" applyProtection="1">
      <alignment horizontal="center" vertical="center" wrapText="1"/>
    </xf>
    <xf numFmtId="0" fontId="1" fillId="10" borderId="32" xfId="0" applyFont="1" applyFill="1" applyBorder="1" applyAlignment="1" applyProtection="1">
      <alignment horizontal="center" vertical="center" wrapText="1"/>
    </xf>
    <xf numFmtId="0" fontId="1" fillId="10" borderId="33" xfId="0" applyFont="1" applyFill="1" applyBorder="1" applyAlignment="1" applyProtection="1">
      <alignment horizontal="center" vertical="center" wrapText="1"/>
    </xf>
    <xf numFmtId="164" fontId="3" fillId="4" borderId="37" xfId="0" applyNumberFormat="1" applyFont="1" applyFill="1" applyBorder="1" applyAlignment="1" applyProtection="1">
      <alignment horizontal="right" vertical="center" wrapText="1"/>
    </xf>
    <xf numFmtId="164" fontId="3" fillId="11" borderId="17" xfId="0" applyNumberFormat="1" applyFont="1" applyFill="1" applyBorder="1" applyAlignment="1" applyProtection="1">
      <alignment horizontal="right" vertical="center" wrapText="1"/>
    </xf>
    <xf numFmtId="164" fontId="3" fillId="12" borderId="44" xfId="0" applyNumberFormat="1" applyFont="1" applyFill="1" applyBorder="1" applyAlignment="1" applyProtection="1">
      <alignment horizontal="right" vertical="center" wrapText="1"/>
    </xf>
    <xf numFmtId="164" fontId="3" fillId="12" borderId="36" xfId="0" applyNumberFormat="1" applyFont="1" applyFill="1" applyBorder="1" applyAlignment="1" applyProtection="1">
      <alignment horizontal="right" vertical="center" wrapText="1"/>
    </xf>
    <xf numFmtId="164" fontId="3" fillId="12" borderId="26" xfId="0" applyNumberFormat="1" applyFont="1" applyFill="1" applyBorder="1" applyAlignment="1" applyProtection="1">
      <alignment horizontal="right" vertical="center" wrapText="1"/>
    </xf>
    <xf numFmtId="164" fontId="3" fillId="7" borderId="37" xfId="0" applyNumberFormat="1" applyFont="1" applyFill="1" applyBorder="1" applyAlignment="1" applyProtection="1">
      <alignment horizontal="right" vertical="center" wrapText="1"/>
    </xf>
    <xf numFmtId="164" fontId="3" fillId="13" borderId="17" xfId="0" applyNumberFormat="1" applyFont="1" applyFill="1" applyBorder="1" applyAlignment="1" applyProtection="1">
      <alignment horizontal="right" vertical="center" wrapText="1"/>
    </xf>
    <xf numFmtId="166" fontId="3" fillId="7" borderId="40" xfId="0" applyNumberFormat="1" applyFont="1" applyFill="1" applyBorder="1" applyAlignment="1" applyProtection="1">
      <alignment horizontal="right" vertical="center" wrapText="1"/>
    </xf>
    <xf numFmtId="166" fontId="3" fillId="7" borderId="33" xfId="0" applyNumberFormat="1" applyFont="1" applyFill="1" applyBorder="1" applyAlignment="1" applyProtection="1">
      <alignment horizontal="right" vertical="center" wrapText="1"/>
    </xf>
    <xf numFmtId="164" fontId="3" fillId="13" borderId="41" xfId="0" applyNumberFormat="1" applyFont="1" applyFill="1" applyBorder="1" applyAlignment="1" applyProtection="1">
      <alignment horizontal="right" vertical="center" wrapText="1"/>
    </xf>
    <xf numFmtId="164" fontId="2" fillId="0" borderId="61" xfId="0" applyNumberFormat="1" applyFont="1" applyBorder="1" applyAlignment="1" applyProtection="1">
      <alignment horizontal="right" vertical="center" wrapText="1"/>
    </xf>
    <xf numFmtId="164" fontId="2" fillId="0" borderId="59" xfId="0" applyNumberFormat="1" applyFont="1" applyBorder="1" applyAlignment="1" applyProtection="1">
      <alignment horizontal="right" vertical="center" wrapText="1"/>
    </xf>
    <xf numFmtId="164" fontId="2" fillId="14" borderId="60" xfId="0" applyNumberFormat="1" applyFont="1" applyFill="1" applyBorder="1" applyAlignment="1" applyProtection="1">
      <alignment horizontal="right" vertical="center" wrapText="1"/>
    </xf>
    <xf numFmtId="164" fontId="3" fillId="0" borderId="15" xfId="0" applyNumberFormat="1" applyFont="1" applyBorder="1" applyAlignment="1" applyProtection="1">
      <alignment horizontal="right" vertical="center" wrapText="1"/>
    </xf>
    <xf numFmtId="164" fontId="3" fillId="0" borderId="16" xfId="0" applyNumberFormat="1" applyFont="1" applyBorder="1" applyAlignment="1" applyProtection="1">
      <alignment horizontal="right" vertical="center" wrapText="1"/>
    </xf>
    <xf numFmtId="164" fontId="2" fillId="14" borderId="17" xfId="0" applyNumberFormat="1" applyFont="1" applyFill="1" applyBorder="1" applyAlignment="1" applyProtection="1">
      <alignment horizontal="right" vertical="center" wrapText="1"/>
    </xf>
    <xf numFmtId="164" fontId="3" fillId="0" borderId="32" xfId="0" applyNumberFormat="1" applyFont="1" applyBorder="1" applyAlignment="1" applyProtection="1">
      <alignment horizontal="right" vertical="center" wrapText="1"/>
    </xf>
    <xf numFmtId="164" fontId="3" fillId="0" borderId="33" xfId="0" applyNumberFormat="1" applyFont="1" applyBorder="1" applyAlignment="1" applyProtection="1">
      <alignment horizontal="right" vertical="center" wrapText="1"/>
    </xf>
    <xf numFmtId="164" fontId="2" fillId="14" borderId="41" xfId="0" applyNumberFormat="1" applyFont="1" applyFill="1" applyBorder="1" applyAlignment="1" applyProtection="1">
      <alignment horizontal="right" vertical="center" wrapText="1"/>
    </xf>
    <xf numFmtId="164" fontId="2" fillId="0" borderId="46" xfId="0" applyNumberFormat="1" applyFont="1" applyBorder="1" applyAlignment="1" applyProtection="1">
      <alignment horizontal="right" vertical="center" wrapText="1"/>
    </xf>
    <xf numFmtId="164" fontId="2" fillId="0" borderId="47" xfId="0" applyNumberFormat="1" applyFont="1" applyBorder="1" applyAlignment="1" applyProtection="1">
      <alignment horizontal="right" vertical="center" wrapText="1"/>
    </xf>
    <xf numFmtId="164" fontId="2" fillId="14" borderId="48" xfId="0" applyNumberFormat="1" applyFont="1" applyFill="1" applyBorder="1" applyAlignment="1" applyProtection="1">
      <alignment horizontal="right" vertical="center" wrapText="1"/>
    </xf>
    <xf numFmtId="164" fontId="6" fillId="0" borderId="49" xfId="0" applyNumberFormat="1" applyFont="1" applyBorder="1" applyAlignment="1" applyProtection="1">
      <alignment horizontal="right" vertical="center" wrapText="1"/>
    </xf>
    <xf numFmtId="164" fontId="6" fillId="0" borderId="47" xfId="0" applyNumberFormat="1" applyFont="1" applyBorder="1" applyAlignment="1" applyProtection="1">
      <alignment horizontal="right" vertical="center" wrapText="1"/>
    </xf>
    <xf numFmtId="164" fontId="6" fillId="14" borderId="48" xfId="0" applyNumberFormat="1" applyFont="1" applyFill="1" applyBorder="1" applyAlignment="1" applyProtection="1">
      <alignment horizontal="right" vertical="center" wrapText="1"/>
    </xf>
    <xf numFmtId="164" fontId="7" fillId="0" borderId="49" xfId="0" applyNumberFormat="1" applyFont="1" applyBorder="1" applyAlignment="1" applyProtection="1">
      <alignment horizontal="right" vertical="center" wrapText="1"/>
    </xf>
    <xf numFmtId="164" fontId="7" fillId="0" borderId="47" xfId="0" applyNumberFormat="1" applyFont="1" applyBorder="1" applyAlignment="1" applyProtection="1">
      <alignment horizontal="right" vertical="center" wrapText="1"/>
    </xf>
    <xf numFmtId="164" fontId="7" fillId="14" borderId="48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Alignment="1" applyProtection="1">
      <alignment horizontal="lef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164" fontId="7" fillId="9" borderId="0" xfId="0" applyNumberFormat="1" applyFont="1" applyFill="1" applyAlignment="1" applyProtection="1">
      <alignment horizontal="right" vertical="center" wrapText="1"/>
    </xf>
    <xf numFmtId="0" fontId="8" fillId="0" borderId="6" xfId="0" applyFont="1" applyBorder="1" applyProtection="1"/>
    <xf numFmtId="0" fontId="8" fillId="0" borderId="7" xfId="0" applyFont="1" applyBorder="1" applyProtection="1"/>
    <xf numFmtId="164" fontId="8" fillId="0" borderId="8" xfId="0" applyNumberFormat="1" applyFont="1" applyBorder="1" applyProtection="1"/>
    <xf numFmtId="0" fontId="8" fillId="0" borderId="42" xfId="0" applyFont="1" applyBorder="1" applyProtection="1"/>
    <xf numFmtId="0" fontId="8" fillId="0" borderId="0" xfId="0" applyFont="1" applyProtection="1"/>
    <xf numFmtId="0" fontId="8" fillId="0" borderId="43" xfId="0" applyFont="1" applyBorder="1" applyProtection="1"/>
    <xf numFmtId="9" fontId="8" fillId="0" borderId="0" xfId="0" applyNumberFormat="1" applyFont="1" applyProtection="1"/>
    <xf numFmtId="164" fontId="8" fillId="0" borderId="43" xfId="0" applyNumberFormat="1" applyFont="1" applyBorder="1" applyProtection="1"/>
    <xf numFmtId="0" fontId="8" fillId="15" borderId="7" xfId="0" applyFont="1" applyFill="1" applyBorder="1" applyProtection="1"/>
    <xf numFmtId="164" fontId="8" fillId="15" borderId="8" xfId="0" applyNumberFormat="1" applyFont="1" applyFill="1" applyBorder="1" applyProtection="1"/>
    <xf numFmtId="0" fontId="2" fillId="3" borderId="15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 wrapText="1"/>
    </xf>
    <xf numFmtId="0" fontId="2" fillId="4" borderId="18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left" vertical="center" wrapText="1"/>
    </xf>
    <xf numFmtId="0" fontId="2" fillId="4" borderId="53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 applyProtection="1">
      <alignment horizontal="left" vertical="center" wrapText="1"/>
    </xf>
    <xf numFmtId="0" fontId="3" fillId="6" borderId="13" xfId="0" applyFont="1" applyFill="1" applyBorder="1" applyAlignment="1" applyProtection="1">
      <alignment horizontal="left" vertical="center" wrapText="1"/>
    </xf>
    <xf numFmtId="0" fontId="3" fillId="6" borderId="14" xfId="0" applyFont="1" applyFill="1" applyBorder="1" applyAlignment="1" applyProtection="1">
      <alignment horizontal="left" vertical="center" wrapText="1"/>
    </xf>
    <xf numFmtId="0" fontId="2" fillId="4" borderId="22" xfId="0" applyFont="1" applyFill="1" applyBorder="1" applyAlignment="1">
      <alignment horizontal="left" vertical="center" wrapText="1"/>
    </xf>
    <xf numFmtId="0" fontId="2" fillId="4" borderId="24" xfId="0" applyFont="1" applyFill="1" applyBorder="1" applyAlignment="1">
      <alignment horizontal="left" vertical="center" wrapText="1"/>
    </xf>
    <xf numFmtId="0" fontId="2" fillId="4" borderId="52" xfId="0" applyFont="1" applyFill="1" applyBorder="1" applyAlignment="1">
      <alignment horizontal="left" vertical="center" wrapText="1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 applyProtection="1">
      <alignment horizontal="left" vertical="center" wrapText="1"/>
    </xf>
    <xf numFmtId="0" fontId="3" fillId="7" borderId="16" xfId="0" applyFont="1" applyFill="1" applyBorder="1" applyAlignment="1" applyProtection="1">
      <alignment horizontal="left" vertical="center" wrapText="1"/>
    </xf>
    <xf numFmtId="0" fontId="3" fillId="7" borderId="17" xfId="0" applyFont="1" applyFill="1" applyBorder="1" applyAlignment="1" applyProtection="1">
      <alignment horizontal="left" vertical="center" wrapText="1"/>
    </xf>
    <xf numFmtId="0" fontId="5" fillId="8" borderId="12" xfId="0" applyFont="1" applyFill="1" applyBorder="1" applyAlignment="1" applyProtection="1">
      <alignment horizontal="left" vertical="center" wrapText="1"/>
    </xf>
    <xf numFmtId="0" fontId="4" fillId="8" borderId="13" xfId="0" applyFont="1" applyFill="1" applyBorder="1" applyAlignment="1" applyProtection="1">
      <alignment horizontal="left" vertical="center" wrapText="1"/>
    </xf>
    <xf numFmtId="0" fontId="2" fillId="0" borderId="12" xfId="0" applyFont="1" applyBorder="1" applyAlignment="1" applyProtection="1">
      <alignment horizontal="left" vertical="center" wrapText="1"/>
    </xf>
    <xf numFmtId="0" fontId="2" fillId="0" borderId="13" xfId="0" applyFont="1" applyBorder="1" applyAlignment="1" applyProtection="1">
      <alignment horizontal="left" vertical="center" wrapText="1"/>
    </xf>
    <xf numFmtId="0" fontId="1" fillId="10" borderId="15" xfId="0" applyFont="1" applyFill="1" applyBorder="1" applyAlignment="1" applyProtection="1">
      <alignment horizontal="left" vertical="center" wrapText="1"/>
    </xf>
    <xf numFmtId="0" fontId="1" fillId="10" borderId="16" xfId="0" applyFont="1" applyFill="1" applyBorder="1" applyAlignment="1" applyProtection="1">
      <alignment horizontal="left" vertical="center" wrapText="1"/>
    </xf>
    <xf numFmtId="0" fontId="1" fillId="10" borderId="17" xfId="0" applyFont="1" applyFill="1" applyBorder="1" applyAlignment="1" applyProtection="1">
      <alignment horizontal="left" vertical="center" wrapText="1"/>
    </xf>
    <xf numFmtId="0" fontId="1" fillId="10" borderId="17" xfId="0" applyFont="1" applyFill="1" applyBorder="1" applyAlignment="1" applyProtection="1">
      <alignment horizontal="center" vertical="center" wrapText="1"/>
    </xf>
    <xf numFmtId="0" fontId="1" fillId="10" borderId="41" xfId="0" applyFont="1" applyFill="1" applyBorder="1" applyAlignment="1" applyProtection="1">
      <alignment horizontal="center" vertical="center" wrapText="1"/>
    </xf>
    <xf numFmtId="0" fontId="1" fillId="10" borderId="38" xfId="0" applyFont="1" applyFill="1" applyBorder="1" applyAlignment="1" applyProtection="1">
      <alignment horizontal="left" vertical="center" wrapText="1"/>
    </xf>
    <xf numFmtId="0" fontId="1" fillId="10" borderId="39" xfId="0" applyFont="1" applyFill="1" applyBorder="1" applyAlignment="1" applyProtection="1">
      <alignment horizontal="left" vertical="center" wrapText="1"/>
    </xf>
    <xf numFmtId="0" fontId="1" fillId="10" borderId="40" xfId="0" applyFont="1" applyFill="1" applyBorder="1" applyAlignment="1" applyProtection="1">
      <alignment horizontal="left" vertical="center" wrapText="1"/>
    </xf>
    <xf numFmtId="0" fontId="3" fillId="4" borderId="15" xfId="0" applyFont="1" applyFill="1" applyBorder="1" applyAlignment="1" applyProtection="1">
      <alignment horizontal="left" vertical="center" wrapText="1"/>
    </xf>
    <xf numFmtId="0" fontId="3" fillId="4" borderId="16" xfId="0" applyFont="1" applyFill="1" applyBorder="1" applyAlignment="1" applyProtection="1">
      <alignment horizontal="left" vertical="center" wrapText="1"/>
    </xf>
    <xf numFmtId="0" fontId="3" fillId="4" borderId="17" xfId="0" applyFont="1" applyFill="1" applyBorder="1" applyAlignment="1" applyProtection="1">
      <alignment horizontal="left" vertical="center" wrapText="1"/>
    </xf>
    <xf numFmtId="0" fontId="3" fillId="12" borderId="42" xfId="0" applyFont="1" applyFill="1" applyBorder="1" applyAlignment="1" applyProtection="1">
      <alignment horizontal="left" vertical="center" wrapText="1"/>
    </xf>
    <xf numFmtId="0" fontId="3" fillId="12" borderId="0" xfId="0" applyFont="1" applyFill="1" applyAlignment="1" applyProtection="1">
      <alignment horizontal="left" vertical="center" wrapText="1"/>
    </xf>
    <xf numFmtId="0" fontId="3" fillId="12" borderId="4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4" fillId="0" borderId="4" xfId="0" applyFont="1" applyBorder="1" applyAlignment="1" applyProtection="1">
      <alignment horizontal="left" vertical="top" wrapText="1"/>
    </xf>
    <xf numFmtId="0" fontId="3" fillId="4" borderId="55" xfId="0" applyFont="1" applyFill="1" applyBorder="1" applyAlignment="1" applyProtection="1">
      <alignment horizontal="left" vertical="center" wrapText="1"/>
    </xf>
    <xf numFmtId="0" fontId="3" fillId="4" borderId="56" xfId="0" applyFont="1" applyFill="1" applyBorder="1" applyAlignment="1" applyProtection="1">
      <alignment horizontal="left" vertical="center" wrapText="1"/>
    </xf>
    <xf numFmtId="0" fontId="3" fillId="4" borderId="57" xfId="0" applyFont="1" applyFill="1" applyBorder="1" applyAlignment="1" applyProtection="1">
      <alignment horizontal="left" vertical="center" wrapText="1"/>
    </xf>
    <xf numFmtId="0" fontId="3" fillId="17" borderId="2" xfId="0" applyFont="1" applyFill="1" applyBorder="1" applyAlignment="1" applyProtection="1">
      <alignment horizontal="center" vertical="center" wrapText="1"/>
    </xf>
    <xf numFmtId="0" fontId="3" fillId="17" borderId="3" xfId="0" applyFont="1" applyFill="1" applyBorder="1" applyAlignment="1" applyProtection="1">
      <alignment horizontal="center" vertical="center" wrapText="1"/>
    </xf>
    <xf numFmtId="0" fontId="3" fillId="17" borderId="4" xfId="0" applyFont="1" applyFill="1" applyBorder="1" applyAlignment="1" applyProtection="1">
      <alignment horizontal="center" vertical="center" wrapText="1"/>
    </xf>
    <xf numFmtId="0" fontId="3" fillId="7" borderId="38" xfId="0" applyFont="1" applyFill="1" applyBorder="1" applyAlignment="1" applyProtection="1">
      <alignment horizontal="left" vertical="center" wrapText="1"/>
    </xf>
    <xf numFmtId="0" fontId="3" fillId="7" borderId="39" xfId="0" applyFont="1" applyFill="1" applyBorder="1" applyAlignment="1" applyProtection="1">
      <alignment horizontal="left" vertical="center" wrapText="1"/>
    </xf>
    <xf numFmtId="0" fontId="3" fillId="7" borderId="45" xfId="0" applyFont="1" applyFill="1" applyBorder="1" applyAlignment="1" applyProtection="1">
      <alignment horizontal="left" vertical="center" wrapText="1"/>
    </xf>
    <xf numFmtId="0" fontId="2" fillId="0" borderId="58" xfId="0" applyFont="1" applyBorder="1" applyAlignment="1" applyProtection="1">
      <alignment horizontal="left" vertical="center" wrapText="1"/>
    </xf>
    <xf numFmtId="0" fontId="2" fillId="0" borderId="59" xfId="0" applyFont="1" applyBorder="1" applyAlignment="1" applyProtection="1">
      <alignment horizontal="left" vertical="center" wrapText="1"/>
    </xf>
    <xf numFmtId="0" fontId="2" fillId="0" borderId="60" xfId="0" applyFont="1" applyBorder="1" applyAlignment="1" applyProtection="1">
      <alignment horizontal="left" vertical="center" wrapText="1"/>
    </xf>
    <xf numFmtId="0" fontId="3" fillId="0" borderId="46" xfId="0" applyFont="1" applyBorder="1" applyAlignment="1" applyProtection="1">
      <alignment horizontal="left" vertical="center" wrapText="1"/>
    </xf>
    <xf numFmtId="0" fontId="3" fillId="0" borderId="47" xfId="0" applyFont="1" applyBorder="1" applyAlignment="1" applyProtection="1">
      <alignment horizontal="left" vertical="center" wrapText="1"/>
    </xf>
    <xf numFmtId="0" fontId="3" fillId="0" borderId="48" xfId="0" applyFont="1" applyBorder="1" applyAlignment="1" applyProtection="1">
      <alignment horizontal="left" vertical="center" wrapText="1"/>
    </xf>
    <xf numFmtId="0" fontId="2" fillId="0" borderId="46" xfId="0" applyFont="1" applyBorder="1" applyAlignment="1" applyProtection="1">
      <alignment horizontal="left" vertical="center" wrapText="1"/>
    </xf>
    <xf numFmtId="0" fontId="2" fillId="0" borderId="47" xfId="0" applyFont="1" applyBorder="1" applyAlignment="1" applyProtection="1">
      <alignment horizontal="left" vertical="center" wrapText="1"/>
    </xf>
    <xf numFmtId="0" fontId="2" fillId="0" borderId="48" xfId="0" applyFont="1" applyBorder="1" applyAlignment="1" applyProtection="1">
      <alignment horizontal="left" vertical="center" wrapText="1"/>
    </xf>
    <xf numFmtId="0" fontId="8" fillId="15" borderId="6" xfId="0" applyFont="1" applyFill="1" applyBorder="1" applyAlignment="1" applyProtection="1">
      <alignment horizontal="left"/>
    </xf>
    <xf numFmtId="0" fontId="8" fillId="15" borderId="7" xfId="0" applyFont="1" applyFill="1" applyBorder="1" applyAlignment="1" applyProtection="1">
      <alignment horizontal="left"/>
    </xf>
    <xf numFmtId="0" fontId="3" fillId="0" borderId="6" xfId="0" applyFont="1" applyBorder="1" applyAlignment="1" applyProtection="1">
      <alignment horizontal="left" vertical="top"/>
    </xf>
    <xf numFmtId="0" fontId="3" fillId="0" borderId="7" xfId="0" applyFont="1" applyBorder="1" applyAlignment="1" applyProtection="1">
      <alignment horizontal="left" vertical="top"/>
    </xf>
    <xf numFmtId="0" fontId="3" fillId="0" borderId="8" xfId="0" applyFont="1" applyBorder="1" applyAlignment="1" applyProtection="1">
      <alignment horizontal="left" vertical="top"/>
    </xf>
    <xf numFmtId="0" fontId="3" fillId="0" borderId="15" xfId="0" applyFont="1" applyBorder="1" applyAlignment="1" applyProtection="1">
      <alignment horizontal="left" vertical="center" wrapText="1"/>
    </xf>
    <xf numFmtId="0" fontId="3" fillId="0" borderId="16" xfId="0" applyFont="1" applyBorder="1" applyAlignment="1" applyProtection="1">
      <alignment horizontal="left" vertical="center" wrapText="1"/>
    </xf>
    <xf numFmtId="0" fontId="3" fillId="0" borderId="30" xfId="0" applyFont="1" applyBorder="1" applyAlignment="1" applyProtection="1">
      <alignment horizontal="left" vertical="center" wrapText="1"/>
    </xf>
    <xf numFmtId="0" fontId="3" fillId="0" borderId="32" xfId="0" applyFont="1" applyBorder="1" applyAlignment="1" applyProtection="1">
      <alignment horizontal="left" vertical="center" wrapText="1"/>
    </xf>
    <xf numFmtId="0" fontId="3" fillId="0" borderId="33" xfId="0" applyFont="1" applyBorder="1" applyAlignment="1" applyProtection="1">
      <alignment horizontal="left" vertical="center" wrapText="1"/>
    </xf>
    <xf numFmtId="0" fontId="3" fillId="0" borderId="34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7" borderId="15" xfId="0" applyFont="1" applyFill="1" applyBorder="1" applyAlignment="1" applyProtection="1">
      <alignment horizontal="left" vertical="center" wrapText="1"/>
    </xf>
    <xf numFmtId="0" fontId="2" fillId="7" borderId="16" xfId="0" applyFont="1" applyFill="1" applyBorder="1" applyAlignment="1" applyProtection="1">
      <alignment horizontal="left" vertical="center" wrapText="1"/>
    </xf>
    <xf numFmtId="0" fontId="2" fillId="7" borderId="30" xfId="0" applyFont="1" applyFill="1" applyBorder="1" applyAlignment="1" applyProtection="1">
      <alignment horizontal="left" vertical="center" wrapText="1"/>
    </xf>
    <xf numFmtId="164" fontId="3" fillId="7" borderId="15" xfId="0" applyNumberFormat="1" applyFont="1" applyFill="1" applyBorder="1" applyAlignment="1" applyProtection="1">
      <alignment horizontal="center" vertical="center" wrapText="1"/>
    </xf>
    <xf numFmtId="164" fontId="3" fillId="7" borderId="32" xfId="0" applyNumberFormat="1" applyFont="1" applyFill="1" applyBorder="1" applyAlignment="1" applyProtection="1">
      <alignment horizontal="center" vertical="center" wrapText="1"/>
    </xf>
    <xf numFmtId="164" fontId="3" fillId="7" borderId="31" xfId="0" applyNumberFormat="1" applyFont="1" applyFill="1" applyBorder="1" applyAlignment="1" applyProtection="1">
      <alignment horizontal="center" vertical="center" wrapText="1"/>
    </xf>
    <xf numFmtId="164" fontId="3" fillId="7" borderId="35" xfId="0" applyNumberFormat="1" applyFont="1" applyFill="1" applyBorder="1" applyAlignment="1" applyProtection="1">
      <alignment horizontal="center" vertical="center" wrapText="1"/>
    </xf>
    <xf numFmtId="0" fontId="4" fillId="7" borderId="32" xfId="0" applyFont="1" applyFill="1" applyBorder="1" applyAlignment="1" applyProtection="1">
      <alignment horizontal="left" vertical="center" wrapText="1"/>
    </xf>
    <xf numFmtId="0" fontId="4" fillId="7" borderId="33" xfId="0" applyFont="1" applyFill="1" applyBorder="1" applyAlignment="1" applyProtection="1">
      <alignment horizontal="left" vertical="center" wrapText="1"/>
    </xf>
    <xf numFmtId="0" fontId="4" fillId="7" borderId="34" xfId="0" applyFont="1" applyFill="1" applyBorder="1" applyAlignment="1" applyProtection="1">
      <alignment horizontal="left" vertical="center" wrapText="1"/>
    </xf>
    <xf numFmtId="0" fontId="2" fillId="3" borderId="12" xfId="0" applyFont="1" applyFill="1" applyBorder="1" applyAlignment="1" applyProtection="1">
      <alignment horizontal="left" vertical="top" wrapText="1"/>
    </xf>
    <xf numFmtId="0" fontId="2" fillId="3" borderId="13" xfId="0" applyFont="1" applyFill="1" applyBorder="1" applyAlignment="1" applyProtection="1">
      <alignment horizontal="left" vertical="top" wrapText="1"/>
    </xf>
    <xf numFmtId="0" fontId="2" fillId="3" borderId="29" xfId="0" applyFont="1" applyFill="1" applyBorder="1" applyAlignment="1" applyProtection="1">
      <alignment horizontal="left" vertical="top" wrapText="1"/>
    </xf>
    <xf numFmtId="164" fontId="3" fillId="4" borderId="20" xfId="0" applyNumberFormat="1" applyFont="1" applyFill="1" applyBorder="1" applyAlignment="1">
      <alignment horizontal="center" vertical="center" wrapText="1"/>
    </xf>
    <xf numFmtId="164" fontId="3" fillId="4" borderId="21" xfId="0" applyNumberFormat="1" applyFont="1" applyFill="1" applyBorder="1" applyAlignment="1">
      <alignment horizontal="center" vertical="center" wrapText="1"/>
    </xf>
    <xf numFmtId="164" fontId="3" fillId="4" borderId="25" xfId="0" applyNumberFormat="1" applyFont="1" applyFill="1" applyBorder="1" applyAlignment="1">
      <alignment horizontal="center" vertical="center" wrapText="1"/>
    </xf>
    <xf numFmtId="164" fontId="3" fillId="4" borderId="26" xfId="0" applyNumberFormat="1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 applyProtection="1">
      <alignment horizontal="center" vertical="center" wrapText="1"/>
      <protection locked="0"/>
    </xf>
    <xf numFmtId="165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8" fontId="3" fillId="4" borderId="54" xfId="0" applyNumberFormat="1" applyFont="1" applyFill="1" applyBorder="1" applyAlignment="1">
      <alignment horizontal="right" vertical="center" wrapText="1" indent="1"/>
    </xf>
    <xf numFmtId="0" fontId="3" fillId="4" borderId="38" xfId="0" applyFont="1" applyFill="1" applyBorder="1" applyAlignment="1">
      <alignment vertical="center" wrapText="1"/>
    </xf>
    <xf numFmtId="0" fontId="3" fillId="4" borderId="40" xfId="0" applyFont="1" applyFill="1" applyBorder="1" applyAlignment="1">
      <alignment horizontal="center" vertical="center" wrapText="1"/>
    </xf>
    <xf numFmtId="8" fontId="3" fillId="4" borderId="34" xfId="0" applyNumberFormat="1" applyFont="1" applyFill="1" applyBorder="1" applyAlignment="1">
      <alignment horizontal="right" vertical="center" wrapText="1" indent="1"/>
    </xf>
    <xf numFmtId="0" fontId="3" fillId="0" borderId="4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43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43" xfId="0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9" fillId="0" borderId="1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5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5"/>
  <sheetViews>
    <sheetView showGridLines="0" tabSelected="1" zoomScaleNormal="100" workbookViewId="0">
      <selection activeCell="J23" sqref="J23"/>
    </sheetView>
  </sheetViews>
  <sheetFormatPr defaultColWidth="9.140625" defaultRowHeight="15" x14ac:dyDescent="0.25"/>
  <cols>
    <col min="2" max="2" width="31.42578125" bestFit="1" customWidth="1"/>
    <col min="3" max="3" width="19" customWidth="1"/>
    <col min="4" max="4" width="12.85546875" customWidth="1"/>
    <col min="5" max="5" width="12.42578125" customWidth="1"/>
    <col min="6" max="6" width="14.85546875" customWidth="1"/>
    <col min="7" max="7" width="13.42578125" customWidth="1"/>
    <col min="8" max="8" width="15.5703125" customWidth="1"/>
    <col min="9" max="9" width="13.28515625" customWidth="1"/>
    <col min="10" max="10" width="12" bestFit="1" customWidth="1"/>
    <col min="11" max="11" width="11.42578125" bestFit="1" customWidth="1"/>
    <col min="12" max="12" width="11" bestFit="1" customWidth="1"/>
  </cols>
  <sheetData>
    <row r="1" spans="2:7" ht="15.75" thickBot="1" x14ac:dyDescent="0.3"/>
    <row r="2" spans="2:7" ht="15.75" thickBot="1" x14ac:dyDescent="0.3">
      <c r="B2" s="1" t="s">
        <v>0</v>
      </c>
      <c r="C2" s="97"/>
      <c r="D2" s="98"/>
      <c r="E2" s="98"/>
      <c r="F2" s="98"/>
      <c r="G2" s="99"/>
    </row>
    <row r="3" spans="2:7" ht="15.75" thickBot="1" x14ac:dyDescent="0.3">
      <c r="B3" s="2" t="s">
        <v>1</v>
      </c>
      <c r="C3" s="97"/>
      <c r="D3" s="98"/>
      <c r="E3" s="98"/>
      <c r="F3" s="98"/>
      <c r="G3" s="99"/>
    </row>
    <row r="4" spans="2:7" x14ac:dyDescent="0.25">
      <c r="B4" s="3" t="s">
        <v>2</v>
      </c>
      <c r="C4" s="100"/>
      <c r="D4" s="101"/>
      <c r="E4" s="101"/>
      <c r="F4" s="101"/>
      <c r="G4" s="102"/>
    </row>
    <row r="5" spans="2:7" ht="31.9" customHeight="1" thickBot="1" x14ac:dyDescent="0.3">
      <c r="B5" s="4"/>
      <c r="C5" s="103"/>
      <c r="D5" s="104"/>
      <c r="E5" s="104"/>
      <c r="F5" s="104"/>
      <c r="G5" s="105"/>
    </row>
    <row r="6" spans="2:7" ht="15" customHeight="1" thickBot="1" x14ac:dyDescent="0.3">
      <c r="B6" s="106" t="s">
        <v>3</v>
      </c>
      <c r="C6" s="107"/>
      <c r="D6" s="107"/>
      <c r="E6" s="107"/>
      <c r="F6" s="107"/>
      <c r="G6" s="108"/>
    </row>
    <row r="7" spans="2:7" ht="24.75" thickBot="1" x14ac:dyDescent="0.3">
      <c r="B7" s="109" t="s">
        <v>4</v>
      </c>
      <c r="C7" s="110"/>
      <c r="D7" s="110"/>
      <c r="E7" s="111"/>
      <c r="F7" s="9" t="s">
        <v>40</v>
      </c>
      <c r="G7" s="10" t="s">
        <v>41</v>
      </c>
    </row>
    <row r="8" spans="2:7" ht="21.6" customHeight="1" x14ac:dyDescent="0.25">
      <c r="B8" s="85" t="s">
        <v>7</v>
      </c>
      <c r="C8" s="86"/>
      <c r="D8" s="86"/>
      <c r="E8" s="87"/>
      <c r="F8" s="11"/>
      <c r="G8" s="12"/>
    </row>
    <row r="9" spans="2:7" ht="21" customHeight="1" x14ac:dyDescent="0.25">
      <c r="B9" s="88" t="s">
        <v>8</v>
      </c>
      <c r="C9" s="89"/>
      <c r="D9" s="89"/>
      <c r="E9" s="90"/>
      <c r="F9" s="180">
        <f>E11+E12+E13+E14+E15</f>
        <v>35200</v>
      </c>
      <c r="G9" s="181">
        <f>E11+E12+E13+E14+E15</f>
        <v>35200</v>
      </c>
    </row>
    <row r="10" spans="2:7" ht="23.45" customHeight="1" thickBot="1" x14ac:dyDescent="0.3">
      <c r="B10" s="13" t="s">
        <v>9</v>
      </c>
      <c r="C10" s="14" t="s">
        <v>10</v>
      </c>
      <c r="D10" s="15" t="s">
        <v>11</v>
      </c>
      <c r="E10" s="24"/>
      <c r="F10" s="182"/>
      <c r="G10" s="183"/>
    </row>
    <row r="11" spans="2:7" ht="14.45" customHeight="1" thickBot="1" x14ac:dyDescent="0.3">
      <c r="B11" s="16" t="s">
        <v>12</v>
      </c>
      <c r="C11" s="184">
        <v>400</v>
      </c>
      <c r="D11" s="17">
        <v>4</v>
      </c>
      <c r="E11" s="23">
        <f>C11*D11</f>
        <v>1600</v>
      </c>
      <c r="F11" s="182"/>
      <c r="G11" s="183"/>
    </row>
    <row r="12" spans="2:7" ht="15" customHeight="1" thickBot="1" x14ac:dyDescent="0.3">
      <c r="B12" s="16" t="s">
        <v>13</v>
      </c>
      <c r="C12" s="184">
        <v>700</v>
      </c>
      <c r="D12" s="17">
        <v>13</v>
      </c>
      <c r="E12" s="23">
        <f t="shared" ref="E12:E15" si="0">C12*D12</f>
        <v>9100</v>
      </c>
      <c r="F12" s="182"/>
      <c r="G12" s="183"/>
    </row>
    <row r="13" spans="2:7" ht="16.899999999999999" customHeight="1" thickBot="1" x14ac:dyDescent="0.3">
      <c r="B13" s="16" t="s">
        <v>14</v>
      </c>
      <c r="C13" s="184">
        <v>1000</v>
      </c>
      <c r="D13" s="17">
        <v>9</v>
      </c>
      <c r="E13" s="23">
        <f t="shared" si="0"/>
        <v>9000</v>
      </c>
      <c r="F13" s="182"/>
      <c r="G13" s="183"/>
    </row>
    <row r="14" spans="2:7" ht="15.6" customHeight="1" thickBot="1" x14ac:dyDescent="0.3">
      <c r="B14" s="16" t="s">
        <v>15</v>
      </c>
      <c r="C14" s="184">
        <v>1250</v>
      </c>
      <c r="D14" s="17">
        <v>6</v>
      </c>
      <c r="E14" s="23">
        <f t="shared" si="0"/>
        <v>7500</v>
      </c>
      <c r="F14" s="182"/>
      <c r="G14" s="183"/>
    </row>
    <row r="15" spans="2:7" ht="14.45" customHeight="1" thickBot="1" x14ac:dyDescent="0.3">
      <c r="B15" s="16" t="s">
        <v>16</v>
      </c>
      <c r="C15" s="184">
        <v>1600</v>
      </c>
      <c r="D15" s="17">
        <v>5</v>
      </c>
      <c r="E15" s="23">
        <f t="shared" si="0"/>
        <v>8000</v>
      </c>
      <c r="F15" s="182"/>
      <c r="G15" s="183"/>
    </row>
    <row r="16" spans="2:7" ht="21" customHeight="1" x14ac:dyDescent="0.25">
      <c r="B16" s="88" t="s">
        <v>35</v>
      </c>
      <c r="C16" s="89"/>
      <c r="D16" s="89"/>
      <c r="E16" s="90"/>
      <c r="F16" s="180">
        <f>E18+E19+E20+E21+E22</f>
        <v>17200</v>
      </c>
      <c r="G16" s="181">
        <v>0</v>
      </c>
    </row>
    <row r="17" spans="2:7" ht="23.45" customHeight="1" thickBot="1" x14ac:dyDescent="0.3">
      <c r="B17" s="13" t="s">
        <v>9</v>
      </c>
      <c r="C17" s="14" t="s">
        <v>10</v>
      </c>
      <c r="D17" s="15" t="s">
        <v>11</v>
      </c>
      <c r="E17" s="24"/>
      <c r="F17" s="182"/>
      <c r="G17" s="183"/>
    </row>
    <row r="18" spans="2:7" ht="14.45" customHeight="1" thickBot="1" x14ac:dyDescent="0.3">
      <c r="B18" s="16" t="s">
        <v>12</v>
      </c>
      <c r="C18" s="184">
        <v>300</v>
      </c>
      <c r="D18" s="17">
        <v>4</v>
      </c>
      <c r="E18" s="23">
        <f>C18*D18</f>
        <v>1200</v>
      </c>
      <c r="F18" s="182"/>
      <c r="G18" s="183"/>
    </row>
    <row r="19" spans="2:7" ht="15" customHeight="1" thickBot="1" x14ac:dyDescent="0.3">
      <c r="B19" s="16" t="s">
        <v>13</v>
      </c>
      <c r="C19" s="184">
        <v>400</v>
      </c>
      <c r="D19" s="17">
        <v>13</v>
      </c>
      <c r="E19" s="23">
        <f t="shared" ref="E19:E22" si="1">C19*D19</f>
        <v>5200</v>
      </c>
      <c r="F19" s="182"/>
      <c r="G19" s="183"/>
    </row>
    <row r="20" spans="2:7" ht="16.899999999999999" customHeight="1" thickBot="1" x14ac:dyDescent="0.3">
      <c r="B20" s="16" t="s">
        <v>14</v>
      </c>
      <c r="C20" s="184">
        <v>500</v>
      </c>
      <c r="D20" s="17">
        <v>9</v>
      </c>
      <c r="E20" s="23">
        <f t="shared" si="1"/>
        <v>4500</v>
      </c>
      <c r="F20" s="182"/>
      <c r="G20" s="183"/>
    </row>
    <row r="21" spans="2:7" ht="15.6" customHeight="1" thickBot="1" x14ac:dyDescent="0.3">
      <c r="B21" s="16" t="s">
        <v>15</v>
      </c>
      <c r="C21" s="184">
        <v>550</v>
      </c>
      <c r="D21" s="17">
        <v>6</v>
      </c>
      <c r="E21" s="23">
        <f t="shared" si="1"/>
        <v>3300</v>
      </c>
      <c r="F21" s="182"/>
      <c r="G21" s="183"/>
    </row>
    <row r="22" spans="2:7" ht="14.45" customHeight="1" thickBot="1" x14ac:dyDescent="0.3">
      <c r="B22" s="16" t="s">
        <v>16</v>
      </c>
      <c r="C22" s="184">
        <v>600</v>
      </c>
      <c r="D22" s="17">
        <v>5</v>
      </c>
      <c r="E22" s="23">
        <f t="shared" si="1"/>
        <v>3000</v>
      </c>
      <c r="F22" s="182"/>
      <c r="G22" s="183"/>
    </row>
    <row r="23" spans="2:7" ht="21" customHeight="1" x14ac:dyDescent="0.25">
      <c r="B23" s="88" t="s">
        <v>37</v>
      </c>
      <c r="C23" s="89"/>
      <c r="D23" s="89"/>
      <c r="E23" s="90"/>
      <c r="F23" s="180">
        <f>E25+E26+E27+E28+E29</f>
        <v>17200</v>
      </c>
      <c r="G23" s="181">
        <v>0</v>
      </c>
    </row>
    <row r="24" spans="2:7" ht="23.45" customHeight="1" thickBot="1" x14ac:dyDescent="0.3">
      <c r="B24" s="13" t="s">
        <v>9</v>
      </c>
      <c r="C24" s="14" t="s">
        <v>10</v>
      </c>
      <c r="D24" s="15" t="s">
        <v>11</v>
      </c>
      <c r="E24" s="24"/>
      <c r="F24" s="182"/>
      <c r="G24" s="183"/>
    </row>
    <row r="25" spans="2:7" ht="14.45" customHeight="1" thickBot="1" x14ac:dyDescent="0.3">
      <c r="B25" s="16" t="s">
        <v>12</v>
      </c>
      <c r="C25" s="184">
        <v>300</v>
      </c>
      <c r="D25" s="17">
        <v>4</v>
      </c>
      <c r="E25" s="23">
        <f>C25*D25</f>
        <v>1200</v>
      </c>
      <c r="F25" s="182"/>
      <c r="G25" s="183"/>
    </row>
    <row r="26" spans="2:7" ht="15" customHeight="1" thickBot="1" x14ac:dyDescent="0.3">
      <c r="B26" s="16" t="s">
        <v>13</v>
      </c>
      <c r="C26" s="184">
        <v>400</v>
      </c>
      <c r="D26" s="17">
        <v>13</v>
      </c>
      <c r="E26" s="23">
        <f>C26*D26</f>
        <v>5200</v>
      </c>
      <c r="F26" s="182"/>
      <c r="G26" s="183"/>
    </row>
    <row r="27" spans="2:7" ht="16.899999999999999" customHeight="1" thickBot="1" x14ac:dyDescent="0.3">
      <c r="B27" s="16" t="s">
        <v>14</v>
      </c>
      <c r="C27" s="184">
        <v>500</v>
      </c>
      <c r="D27" s="17">
        <v>9</v>
      </c>
      <c r="E27" s="23">
        <f t="shared" ref="E26:E29" si="2">C27*D27</f>
        <v>4500</v>
      </c>
      <c r="F27" s="182"/>
      <c r="G27" s="183"/>
    </row>
    <row r="28" spans="2:7" ht="15.6" customHeight="1" thickBot="1" x14ac:dyDescent="0.3">
      <c r="B28" s="16" t="s">
        <v>15</v>
      </c>
      <c r="C28" s="184">
        <v>550</v>
      </c>
      <c r="D28" s="17">
        <v>6</v>
      </c>
      <c r="E28" s="23">
        <f t="shared" si="2"/>
        <v>3300</v>
      </c>
      <c r="F28" s="182"/>
      <c r="G28" s="183"/>
    </row>
    <row r="29" spans="2:7" ht="14.45" customHeight="1" x14ac:dyDescent="0.25">
      <c r="B29" s="18" t="s">
        <v>16</v>
      </c>
      <c r="C29" s="185">
        <v>600</v>
      </c>
      <c r="D29" s="19">
        <v>5</v>
      </c>
      <c r="E29" s="186">
        <f t="shared" si="2"/>
        <v>3000</v>
      </c>
      <c r="F29" s="182"/>
      <c r="G29" s="183"/>
    </row>
    <row r="30" spans="2:7" ht="14.45" customHeight="1" x14ac:dyDescent="0.25">
      <c r="B30" s="94" t="s">
        <v>36</v>
      </c>
      <c r="C30" s="95"/>
      <c r="D30" s="95"/>
      <c r="E30" s="96"/>
      <c r="F30" s="180">
        <f>E32</f>
        <v>3700</v>
      </c>
      <c r="G30" s="181">
        <v>0</v>
      </c>
    </row>
    <row r="31" spans="2:7" ht="14.45" customHeight="1" thickBot="1" x14ac:dyDescent="0.3">
      <c r="B31" s="22"/>
      <c r="C31" s="21" t="s">
        <v>10</v>
      </c>
      <c r="D31" s="20" t="s">
        <v>11</v>
      </c>
      <c r="E31" s="23"/>
      <c r="F31" s="182"/>
      <c r="G31" s="183"/>
    </row>
    <row r="32" spans="2:7" ht="14.45" customHeight="1" thickBot="1" x14ac:dyDescent="0.3">
      <c r="B32" s="187" t="s">
        <v>38</v>
      </c>
      <c r="C32" s="184">
        <v>100</v>
      </c>
      <c r="D32" s="188">
        <v>37</v>
      </c>
      <c r="E32" s="189">
        <f>C32*D32</f>
        <v>3700</v>
      </c>
      <c r="F32" s="182"/>
      <c r="G32" s="183"/>
    </row>
    <row r="33" spans="2:12" ht="33.6" customHeight="1" thickBot="1" x14ac:dyDescent="0.3">
      <c r="B33" s="91" t="s">
        <v>17</v>
      </c>
      <c r="C33" s="92"/>
      <c r="D33" s="92"/>
      <c r="E33" s="93"/>
      <c r="F33" s="26">
        <f>F9+F16+F23+F30</f>
        <v>73300</v>
      </c>
      <c r="G33" s="27">
        <f>G9+G16+G23+G30</f>
        <v>35200</v>
      </c>
    </row>
    <row r="34" spans="2:12" ht="22.15" customHeight="1" thickBot="1" x14ac:dyDescent="0.3">
      <c r="B34" s="177" t="s">
        <v>18</v>
      </c>
      <c r="C34" s="178"/>
      <c r="D34" s="178"/>
      <c r="E34" s="179"/>
      <c r="F34" s="28"/>
      <c r="G34" s="29"/>
      <c r="H34" s="30"/>
    </row>
    <row r="35" spans="2:12" ht="14.45" customHeight="1" x14ac:dyDescent="0.25">
      <c r="B35" s="167" t="s">
        <v>19</v>
      </c>
      <c r="C35" s="168"/>
      <c r="D35" s="168"/>
      <c r="E35" s="169"/>
      <c r="F35" s="170">
        <v>50000</v>
      </c>
      <c r="G35" s="172">
        <v>50000</v>
      </c>
      <c r="H35" s="30"/>
    </row>
    <row r="36" spans="2:12" ht="30" customHeight="1" thickBot="1" x14ac:dyDescent="0.3">
      <c r="B36" s="174" t="s">
        <v>20</v>
      </c>
      <c r="C36" s="175"/>
      <c r="D36" s="175"/>
      <c r="E36" s="176"/>
      <c r="F36" s="171"/>
      <c r="G36" s="173"/>
      <c r="H36" s="30"/>
    </row>
    <row r="37" spans="2:12" ht="20.45" customHeight="1" thickBot="1" x14ac:dyDescent="0.3">
      <c r="B37" s="115" t="s">
        <v>21</v>
      </c>
      <c r="C37" s="116"/>
      <c r="D37" s="116"/>
      <c r="E37" s="116"/>
      <c r="F37" s="31">
        <f>F35</f>
        <v>50000</v>
      </c>
      <c r="G37" s="32">
        <f t="shared" ref="G37" si="3">G35</f>
        <v>50000</v>
      </c>
      <c r="H37" s="33"/>
      <c r="I37" s="5"/>
      <c r="J37" s="5"/>
      <c r="K37" s="5"/>
      <c r="L37" s="5"/>
    </row>
    <row r="38" spans="2:12" ht="24.75" customHeight="1" thickBot="1" x14ac:dyDescent="0.3">
      <c r="B38" s="117" t="s">
        <v>45</v>
      </c>
      <c r="C38" s="118"/>
      <c r="D38" s="118"/>
      <c r="E38" s="118"/>
      <c r="F38" s="34">
        <f>F33+F37</f>
        <v>123300</v>
      </c>
      <c r="G38" s="35">
        <f>G33+G37</f>
        <v>85200</v>
      </c>
      <c r="H38" s="33"/>
      <c r="I38" s="6"/>
      <c r="J38" s="6"/>
      <c r="K38" s="6"/>
      <c r="L38" s="6"/>
    </row>
    <row r="39" spans="2:12" ht="20.45" customHeight="1" thickBot="1" x14ac:dyDescent="0.3">
      <c r="B39" s="133" t="s">
        <v>39</v>
      </c>
      <c r="C39" s="134"/>
      <c r="D39" s="134"/>
      <c r="E39" s="134"/>
      <c r="F39" s="134"/>
      <c r="G39" s="135"/>
      <c r="H39" s="36"/>
      <c r="I39" s="7"/>
    </row>
    <row r="40" spans="2:12" ht="20.45" customHeight="1" thickBot="1" x14ac:dyDescent="0.3">
      <c r="B40" s="37"/>
      <c r="C40" s="37"/>
      <c r="D40" s="37"/>
      <c r="E40" s="37"/>
      <c r="F40" s="38"/>
      <c r="G40" s="38"/>
      <c r="H40" s="36"/>
      <c r="I40" s="7"/>
    </row>
    <row r="41" spans="2:12" ht="20.45" customHeight="1" x14ac:dyDescent="0.25">
      <c r="B41" s="119" t="s">
        <v>24</v>
      </c>
      <c r="C41" s="120"/>
      <c r="D41" s="120"/>
      <c r="E41" s="121"/>
      <c r="F41" s="39" t="s">
        <v>5</v>
      </c>
      <c r="G41" s="40" t="s">
        <v>6</v>
      </c>
      <c r="H41" s="122" t="s">
        <v>25</v>
      </c>
    </row>
    <row r="42" spans="2:12" ht="22.9" customHeight="1" thickBot="1" x14ac:dyDescent="0.3">
      <c r="B42" s="124" t="s">
        <v>26</v>
      </c>
      <c r="C42" s="125"/>
      <c r="D42" s="126"/>
      <c r="E42" s="41" t="s">
        <v>27</v>
      </c>
      <c r="F42" s="42">
        <v>12</v>
      </c>
      <c r="G42" s="43">
        <v>12</v>
      </c>
      <c r="H42" s="123"/>
    </row>
    <row r="43" spans="2:12" ht="22.15" customHeight="1" thickBot="1" x14ac:dyDescent="0.3">
      <c r="B43" s="127" t="s">
        <v>28</v>
      </c>
      <c r="C43" s="128"/>
      <c r="D43" s="128"/>
      <c r="E43" s="129"/>
      <c r="F43" s="44">
        <f>(F9/12)*F42</f>
        <v>35200</v>
      </c>
      <c r="G43" s="44">
        <f>(G9/12)*G42</f>
        <v>35200</v>
      </c>
      <c r="H43" s="45"/>
    </row>
    <row r="44" spans="2:12" ht="22.15" customHeight="1" thickBot="1" x14ac:dyDescent="0.3">
      <c r="B44" s="136" t="s">
        <v>42</v>
      </c>
      <c r="C44" s="137"/>
      <c r="D44" s="137"/>
      <c r="E44" s="138"/>
      <c r="F44" s="44">
        <f>(F16/12)*F42</f>
        <v>17200</v>
      </c>
      <c r="G44" s="44">
        <f>(G10/12)*G43</f>
        <v>0</v>
      </c>
      <c r="H44" s="45"/>
    </row>
    <row r="45" spans="2:12" ht="22.15" customHeight="1" thickBot="1" x14ac:dyDescent="0.3">
      <c r="B45" s="136" t="s">
        <v>43</v>
      </c>
      <c r="C45" s="137"/>
      <c r="D45" s="137"/>
      <c r="E45" s="138"/>
      <c r="F45" s="44">
        <f>(F23/12)*F42</f>
        <v>17200</v>
      </c>
      <c r="G45" s="44">
        <f>(G11/12)*G44</f>
        <v>0</v>
      </c>
      <c r="H45" s="45"/>
    </row>
    <row r="46" spans="2:12" ht="22.15" customHeight="1" x14ac:dyDescent="0.25">
      <c r="B46" s="136" t="s">
        <v>44</v>
      </c>
      <c r="C46" s="137"/>
      <c r="D46" s="137"/>
      <c r="E46" s="138"/>
      <c r="F46" s="44">
        <f>F30</f>
        <v>3700</v>
      </c>
      <c r="G46" s="44">
        <f>(G12/12)*G45</f>
        <v>0</v>
      </c>
      <c r="H46" s="45"/>
    </row>
    <row r="47" spans="2:12" ht="15.75" thickBot="1" x14ac:dyDescent="0.3">
      <c r="B47" s="130" t="s">
        <v>29</v>
      </c>
      <c r="C47" s="131"/>
      <c r="D47" s="131"/>
      <c r="E47" s="132"/>
      <c r="F47" s="46">
        <f>F43+F44+F45+F46</f>
        <v>73300</v>
      </c>
      <c r="G47" s="47">
        <f>G43+G44+G45+G46</f>
        <v>35200</v>
      </c>
      <c r="H47" s="48">
        <f>F47+G47</f>
        <v>108500</v>
      </c>
    </row>
    <row r="48" spans="2:12" ht="4.5" customHeight="1" thickBot="1" x14ac:dyDescent="0.3">
      <c r="B48" s="139"/>
      <c r="C48" s="140"/>
      <c r="D48" s="140"/>
      <c r="E48" s="140"/>
      <c r="F48" s="140"/>
      <c r="G48" s="140"/>
      <c r="H48" s="141"/>
    </row>
    <row r="49" spans="2:11" x14ac:dyDescent="0.25">
      <c r="B49" s="112" t="s">
        <v>30</v>
      </c>
      <c r="C49" s="113"/>
      <c r="D49" s="113"/>
      <c r="E49" s="114"/>
      <c r="F49" s="49">
        <f>(F35/12)*F42</f>
        <v>50000</v>
      </c>
      <c r="G49" s="49">
        <f>(G35/12)*G42</f>
        <v>50000</v>
      </c>
      <c r="H49" s="50"/>
    </row>
    <row r="50" spans="2:11" ht="15.75" thickBot="1" x14ac:dyDescent="0.3">
      <c r="B50" s="142" t="s">
        <v>31</v>
      </c>
      <c r="C50" s="143"/>
      <c r="D50" s="143"/>
      <c r="E50" s="144"/>
      <c r="F50" s="51"/>
      <c r="G50" s="52"/>
      <c r="H50" s="53">
        <f>F49+G49</f>
        <v>100000</v>
      </c>
    </row>
    <row r="51" spans="2:11" ht="15.75" thickBot="1" x14ac:dyDescent="0.3">
      <c r="B51" s="145" t="s">
        <v>45</v>
      </c>
      <c r="C51" s="146"/>
      <c r="D51" s="146"/>
      <c r="E51" s="147"/>
      <c r="F51" s="54">
        <f>SUM(F47:F49)</f>
        <v>123300</v>
      </c>
      <c r="G51" s="55">
        <f>SUM(G47:G49)</f>
        <v>85200</v>
      </c>
      <c r="H51" s="56">
        <f>SUM(H47:H50)</f>
        <v>208500</v>
      </c>
    </row>
    <row r="52" spans="2:11" x14ac:dyDescent="0.25">
      <c r="B52" s="159" t="s">
        <v>46</v>
      </c>
      <c r="C52" s="160"/>
      <c r="D52" s="160"/>
      <c r="E52" s="161"/>
      <c r="F52" s="57">
        <f>F51*0.06</f>
        <v>7398</v>
      </c>
      <c r="G52" s="58">
        <f>G51*0.06</f>
        <v>5112</v>
      </c>
      <c r="H52" s="59"/>
    </row>
    <row r="53" spans="2:11" ht="15.75" thickBot="1" x14ac:dyDescent="0.3">
      <c r="B53" s="162" t="s">
        <v>49</v>
      </c>
      <c r="C53" s="163"/>
      <c r="D53" s="163"/>
      <c r="E53" s="164"/>
      <c r="F53" s="60">
        <f>F51*0.13</f>
        <v>16029</v>
      </c>
      <c r="G53" s="61">
        <f>G51*0.13</f>
        <v>11076</v>
      </c>
      <c r="H53" s="62"/>
    </row>
    <row r="54" spans="2:11" ht="15.75" thickBot="1" x14ac:dyDescent="0.3">
      <c r="B54" s="165" t="s">
        <v>47</v>
      </c>
      <c r="C54" s="166"/>
      <c r="D54" s="166"/>
      <c r="E54" s="166"/>
      <c r="F54" s="63">
        <f>F51+F52+F53</f>
        <v>146727</v>
      </c>
      <c r="G54" s="64">
        <f>G51+G52+G53</f>
        <v>101388</v>
      </c>
      <c r="H54" s="65">
        <f>F54+G54</f>
        <v>248115</v>
      </c>
    </row>
    <row r="55" spans="2:11" ht="14.45" customHeight="1" thickBot="1" x14ac:dyDescent="0.3">
      <c r="B55" s="148" t="s">
        <v>22</v>
      </c>
      <c r="C55" s="149"/>
      <c r="D55" s="149"/>
      <c r="E55" s="150"/>
      <c r="F55" s="66">
        <f>F54*0.21</f>
        <v>30812.67</v>
      </c>
      <c r="G55" s="67">
        <f>G54*0.21</f>
        <v>21291.48</v>
      </c>
      <c r="H55" s="68">
        <f>H54*0.21</f>
        <v>52104.15</v>
      </c>
      <c r="K55" s="25"/>
    </row>
    <row r="56" spans="2:11" ht="15.75" thickBot="1" x14ac:dyDescent="0.3">
      <c r="B56" s="151" t="s">
        <v>23</v>
      </c>
      <c r="C56" s="152"/>
      <c r="D56" s="152"/>
      <c r="E56" s="153"/>
      <c r="F56" s="69">
        <f>SUM(F54:F55)</f>
        <v>177539.66999999998</v>
      </c>
      <c r="G56" s="70">
        <f>SUM(G54:G55)</f>
        <v>122679.48</v>
      </c>
      <c r="H56" s="71">
        <f>SUM(H54:H55)</f>
        <v>300219.15000000002</v>
      </c>
    </row>
    <row r="57" spans="2:11" ht="15.75" thickBot="1" x14ac:dyDescent="0.3">
      <c r="B57" s="72"/>
      <c r="C57" s="72"/>
      <c r="D57" s="72"/>
      <c r="E57" s="72"/>
      <c r="F57" s="73"/>
      <c r="G57" s="73"/>
      <c r="H57" s="74"/>
    </row>
    <row r="58" spans="2:11" ht="15.75" x14ac:dyDescent="0.25">
      <c r="B58" s="75" t="s">
        <v>48</v>
      </c>
      <c r="C58" s="76"/>
      <c r="D58" s="76"/>
      <c r="E58" s="76"/>
      <c r="F58" s="76"/>
      <c r="G58" s="76"/>
      <c r="H58" s="77">
        <f>H54</f>
        <v>248115</v>
      </c>
    </row>
    <row r="59" spans="2:11" ht="16.5" thickBot="1" x14ac:dyDescent="0.3">
      <c r="B59" s="78"/>
      <c r="C59" s="79"/>
      <c r="D59" s="79"/>
      <c r="E59" s="79"/>
      <c r="F59" s="79"/>
      <c r="G59" s="79"/>
      <c r="H59" s="80"/>
    </row>
    <row r="60" spans="2:11" ht="16.5" thickBot="1" x14ac:dyDescent="0.3">
      <c r="B60" s="78"/>
      <c r="C60" s="79"/>
      <c r="D60" s="79"/>
      <c r="E60" s="79" t="s">
        <v>32</v>
      </c>
      <c r="F60" s="81">
        <v>0.21</v>
      </c>
      <c r="G60" s="79"/>
      <c r="H60" s="82">
        <f>H55</f>
        <v>52104.15</v>
      </c>
    </row>
    <row r="61" spans="2:11" ht="16.5" thickBot="1" x14ac:dyDescent="0.3">
      <c r="B61" s="154" t="s">
        <v>33</v>
      </c>
      <c r="C61" s="155"/>
      <c r="D61" s="155"/>
      <c r="E61" s="155"/>
      <c r="F61" s="83"/>
      <c r="G61" s="83"/>
      <c r="H61" s="84">
        <f>H56</f>
        <v>300219.15000000002</v>
      </c>
    </row>
    <row r="62" spans="2:11" x14ac:dyDescent="0.25">
      <c r="B62" s="156" t="s">
        <v>34</v>
      </c>
      <c r="C62" s="157"/>
      <c r="D62" s="157"/>
      <c r="E62" s="157"/>
      <c r="F62" s="157"/>
      <c r="G62" s="157"/>
      <c r="H62" s="158"/>
      <c r="I62" s="8"/>
    </row>
    <row r="63" spans="2:11" x14ac:dyDescent="0.25">
      <c r="B63" s="190" t="s">
        <v>50</v>
      </c>
      <c r="C63" s="191"/>
      <c r="D63" s="191"/>
      <c r="E63" s="191"/>
      <c r="F63" s="191"/>
      <c r="G63" s="191"/>
      <c r="H63" s="192"/>
      <c r="I63" s="8"/>
    </row>
    <row r="64" spans="2:11" x14ac:dyDescent="0.25">
      <c r="B64" s="190" t="s">
        <v>51</v>
      </c>
      <c r="C64" s="193"/>
      <c r="D64" s="193"/>
      <c r="E64" s="193"/>
      <c r="F64" s="193"/>
      <c r="G64" s="193"/>
      <c r="H64" s="194"/>
    </row>
    <row r="65" spans="2:8" ht="16.5" thickBot="1" x14ac:dyDescent="0.3">
      <c r="B65" s="195" t="s">
        <v>52</v>
      </c>
      <c r="C65" s="196"/>
      <c r="D65" s="196"/>
      <c r="E65" s="196"/>
      <c r="F65" s="196"/>
      <c r="G65" s="196"/>
      <c r="H65" s="197"/>
    </row>
  </sheetData>
  <sheetProtection sheet="1" objects="1" scenarios="1"/>
  <protectedRanges>
    <protectedRange password="CF7A" sqref="C11:C15 C18:C22 C25:C29 C32" name="Interval1"/>
  </protectedRanges>
  <mergeCells count="49">
    <mergeCell ref="B35:E35"/>
    <mergeCell ref="F35:F36"/>
    <mergeCell ref="G35:G36"/>
    <mergeCell ref="B36:E36"/>
    <mergeCell ref="B34:E34"/>
    <mergeCell ref="B63:H63"/>
    <mergeCell ref="B64:H64"/>
    <mergeCell ref="B65:H65"/>
    <mergeCell ref="B50:E50"/>
    <mergeCell ref="B51:E51"/>
    <mergeCell ref="B55:E55"/>
    <mergeCell ref="B56:E56"/>
    <mergeCell ref="B61:E61"/>
    <mergeCell ref="B62:H62"/>
    <mergeCell ref="B52:E52"/>
    <mergeCell ref="B53:E53"/>
    <mergeCell ref="B54:E54"/>
    <mergeCell ref="B49:E49"/>
    <mergeCell ref="B37:E37"/>
    <mergeCell ref="B38:E38"/>
    <mergeCell ref="B41:E41"/>
    <mergeCell ref="H41:H42"/>
    <mergeCell ref="B42:D42"/>
    <mergeCell ref="B43:E43"/>
    <mergeCell ref="B47:E47"/>
    <mergeCell ref="B39:G39"/>
    <mergeCell ref="B44:E44"/>
    <mergeCell ref="B45:E45"/>
    <mergeCell ref="B46:E46"/>
    <mergeCell ref="B48:H48"/>
    <mergeCell ref="C2:G2"/>
    <mergeCell ref="C3:G3"/>
    <mergeCell ref="C4:G5"/>
    <mergeCell ref="B6:G6"/>
    <mergeCell ref="B7:E7"/>
    <mergeCell ref="B8:E8"/>
    <mergeCell ref="B9:E9"/>
    <mergeCell ref="F9:F15"/>
    <mergeCell ref="G9:G15"/>
    <mergeCell ref="B33:E33"/>
    <mergeCell ref="B16:E16"/>
    <mergeCell ref="B30:E30"/>
    <mergeCell ref="F30:F32"/>
    <mergeCell ref="G30:G32"/>
    <mergeCell ref="F16:F22"/>
    <mergeCell ref="G16:G22"/>
    <mergeCell ref="B23:E23"/>
    <mergeCell ref="F23:F29"/>
    <mergeCell ref="G23:G29"/>
  </mergeCells>
  <pageMargins left="1.5748031496062993" right="0.70866141732283472" top="0.74803149606299213" bottom="0.74803149606299213" header="0.31496062992125984" footer="0.31496062992125984"/>
  <pageSetup paperSize="9" scale="64" orientation="portrait" horizontalDpi="1200" verticalDpi="1200" r:id="rId1"/>
  <ignoredErrors>
    <ignoredError sqref="F45:G46 F52:G54 F51:G51 F47:G47 B48:H50 B47:E47 H47 B51:E51 H51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model 2</vt:lpstr>
      <vt:lpstr>Hoja1</vt:lpstr>
      <vt:lpstr>'model 2'!_Hlk500925746</vt:lpstr>
      <vt:lpstr>'model 2'!Àrea_d'impressió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Monterde</dc:creator>
  <cp:lastModifiedBy>Eric Pintor</cp:lastModifiedBy>
  <dcterms:created xsi:type="dcterms:W3CDTF">2023-03-03T11:04:37Z</dcterms:created>
  <dcterms:modified xsi:type="dcterms:W3CDTF">2023-05-19T16:26:03Z</dcterms:modified>
</cp:coreProperties>
</file>