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JECTES\190308144 Assistencia Tecnica Installacions IMMB\IN\CONTRACTE BAIXA TENSIÓ\PLEC CONTRACTE BT 2023-2024\"/>
    </mc:Choice>
  </mc:AlternateContent>
  <xr:revisionPtr revIDLastSave="0" documentId="13_ncr:1_{8A3EB9C8-8D63-4AA0-BE78-B303C787942A}" xr6:coauthVersionLast="47" xr6:coauthVersionMax="47" xr10:uidLastSave="{00000000-0000-0000-0000-000000000000}"/>
  <workbookProtection workbookAlgorithmName="SHA-512" workbookHashValue="TW97b47QqcXYN4L3MY8/KiEIdCqZ+50Elb3eX3yrLtxwTEOozvShBbI/fRDdzBcLcT5ujZLJ9Bpn4IrZHs0qhg==" workbookSaltValue="Mcr3U8fTLmMsZq0rdX6aKg==" workbookSpinCount="100000" lockStructure="1"/>
  <bookViews>
    <workbookView xWindow="-120" yWindow="-120" windowWidth="29040" windowHeight="15840" xr2:uid="{00000000-000D-0000-FFFF-FFFF00000000}"/>
  </bookViews>
  <sheets>
    <sheet name="model 2" sheetId="1" r:id="rId1"/>
  </sheets>
  <definedNames>
    <definedName name="_Hlk500925746" localSheetId="0">'model 2'!$B$50</definedName>
    <definedName name="_xlnm.Print_Area" localSheetId="0">'model 2'!$B$1:$I$84</definedName>
    <definedName name="_xlnm.Print_Titles" localSheetId="0">'model 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" l="1"/>
  <c r="I49" i="1"/>
  <c r="H49" i="1"/>
  <c r="G49" i="1"/>
  <c r="F49" i="1"/>
  <c r="D24" i="1" l="1"/>
  <c r="E24" i="1" s="1"/>
  <c r="F24" i="1" s="1"/>
  <c r="G24" i="1" s="1"/>
  <c r="H24" i="1" s="1"/>
  <c r="I24" i="1" s="1"/>
  <c r="D23" i="1"/>
  <c r="E23" i="1" s="1"/>
  <c r="F23" i="1" s="1"/>
  <c r="G23" i="1" s="1"/>
  <c r="H23" i="1" s="1"/>
  <c r="I23" i="1" s="1"/>
  <c r="E22" i="1"/>
  <c r="I22" i="1" s="1"/>
  <c r="F22" i="1" l="1"/>
  <c r="G22" i="1"/>
  <c r="H22" i="1"/>
  <c r="F70" i="1"/>
  <c r="F69" i="1"/>
  <c r="I30" i="1" l="1"/>
  <c r="H30" i="1"/>
  <c r="G30" i="1"/>
  <c r="F30" i="1"/>
  <c r="I28" i="1"/>
  <c r="H28" i="1"/>
  <c r="G28" i="1"/>
  <c r="F28" i="1"/>
  <c r="E19" i="1"/>
  <c r="I19" i="1" s="1"/>
  <c r="E20" i="1"/>
  <c r="F20" i="1" s="1"/>
  <c r="E21" i="1"/>
  <c r="I21" i="1" s="1"/>
  <c r="E25" i="1"/>
  <c r="F25" i="1" s="1"/>
  <c r="E18" i="1"/>
  <c r="F18" i="1" s="1"/>
  <c r="E13" i="1"/>
  <c r="E14" i="1"/>
  <c r="E15" i="1"/>
  <c r="E16" i="1"/>
  <c r="E17" i="1"/>
  <c r="G32" i="1" l="1"/>
  <c r="G67" i="1" s="1"/>
  <c r="F32" i="1"/>
  <c r="F67" i="1" s="1"/>
  <c r="I32" i="1"/>
  <c r="H32" i="1"/>
  <c r="G10" i="1"/>
  <c r="H19" i="1"/>
  <c r="G18" i="1"/>
  <c r="H18" i="1"/>
  <c r="G20" i="1"/>
  <c r="G25" i="1"/>
  <c r="I20" i="1"/>
  <c r="F19" i="1"/>
  <c r="H25" i="1"/>
  <c r="H20" i="1"/>
  <c r="F21" i="1"/>
  <c r="G19" i="1"/>
  <c r="I25" i="1"/>
  <c r="I10" i="1"/>
  <c r="I18" i="1"/>
  <c r="G21" i="1"/>
  <c r="H10" i="1"/>
  <c r="H21" i="1"/>
  <c r="F10" i="1"/>
  <c r="I26" i="1" l="1"/>
  <c r="I33" i="1" s="1"/>
  <c r="I50" i="1" s="1"/>
  <c r="F26" i="1"/>
  <c r="F66" i="1" s="1"/>
  <c r="G26" i="1"/>
  <c r="G66" i="1" s="1"/>
  <c r="H26" i="1"/>
  <c r="H33" i="1" s="1"/>
  <c r="H50" i="1" s="1"/>
  <c r="I52" i="1" l="1"/>
  <c r="I51" i="1"/>
  <c r="H52" i="1"/>
  <c r="H51" i="1"/>
  <c r="G33" i="1"/>
  <c r="G50" i="1" s="1"/>
  <c r="H66" i="1"/>
  <c r="F33" i="1"/>
  <c r="F50" i="1" s="1"/>
  <c r="G70" i="1"/>
  <c r="G69" i="1"/>
  <c r="I53" i="1" l="1"/>
  <c r="I54" i="1" s="1"/>
  <c r="I55" i="1" s="1"/>
  <c r="H53" i="1"/>
  <c r="H54" i="1" s="1"/>
  <c r="H55" i="1" s="1"/>
  <c r="G52" i="1"/>
  <c r="G51" i="1"/>
  <c r="F52" i="1"/>
  <c r="F51" i="1"/>
  <c r="F53" i="1" s="1"/>
  <c r="H70" i="1"/>
  <c r="H69" i="1"/>
  <c r="H67" i="1"/>
  <c r="H68" i="1" s="1"/>
  <c r="G53" i="1" l="1"/>
  <c r="G54" i="1" s="1"/>
  <c r="G55" i="1" s="1"/>
  <c r="F54" i="1"/>
  <c r="F55" i="1" s="1"/>
  <c r="H71" i="1"/>
  <c r="G72" i="1"/>
  <c r="G74" i="1" l="1"/>
  <c r="G73" i="1"/>
  <c r="G75" i="1" s="1"/>
  <c r="H72" i="1"/>
  <c r="H74" i="1" l="1"/>
  <c r="H73" i="1"/>
  <c r="H75" i="1" s="1"/>
  <c r="G76" i="1"/>
  <c r="G77" i="1" s="1"/>
  <c r="F72" i="1"/>
  <c r="H76" i="1" l="1"/>
  <c r="H80" i="1" s="1"/>
  <c r="H79" i="1"/>
  <c r="F73" i="1"/>
  <c r="F74" i="1"/>
  <c r="H77" i="1" l="1"/>
  <c r="H81" i="1" s="1"/>
  <c r="F75" i="1"/>
  <c r="F76" i="1" s="1"/>
  <c r="F77" i="1" s="1"/>
</calcChain>
</file>

<file path=xl/sharedStrings.xml><?xml version="1.0" encoding="utf-8"?>
<sst xmlns="http://schemas.openxmlformats.org/spreadsheetml/2006/main" count="88" uniqueCount="82">
  <si>
    <t>Manteniment any</t>
  </si>
  <si>
    <t>Material associat – Justificar</t>
  </si>
  <si>
    <t>En base a l’import unitari indicat al quadre de preus de material de l’ITEC o segons s’indica al punt Preus</t>
  </si>
  <si>
    <t>Millores i Actuacions Majors – Justificar</t>
  </si>
  <si>
    <t>Millores i Actuacions Majors</t>
  </si>
  <si>
    <t xml:space="preserve">A justificar amb projecte/pressupost en base a l’import </t>
  </si>
  <si>
    <t>unitari indicat al quadre de preus de material de l’ITEC o segons s’indica al punt Preus.</t>
  </si>
  <si>
    <t>21% IVA</t>
  </si>
  <si>
    <t>TOTAL (IVA inclòs)</t>
  </si>
  <si>
    <t>ESTIMACIÓ PRESSUPOST PLURIANUAL</t>
  </si>
  <si>
    <t>RESUM MANTENIMENT ANYS 2020-2021-2022</t>
  </si>
  <si>
    <t>(12 mesos)</t>
  </si>
  <si>
    <t>Preventiu (fix)</t>
  </si>
  <si>
    <t>Material associat a preventiu i correctiu (a justificar)</t>
  </si>
  <si>
    <t>Manteniment Preventiu  mercats segons categoria</t>
  </si>
  <si>
    <t>CATEGORIA MERCAT</t>
  </si>
  <si>
    <t>Nº MERCATS</t>
  </si>
  <si>
    <t>COST PER MERCAT</t>
  </si>
  <si>
    <t>COST ANUAL</t>
  </si>
  <si>
    <t>Categoria 1. (1)</t>
  </si>
  <si>
    <t>Categoria 2. (1)</t>
  </si>
  <si>
    <t>Categoria 3. (1)</t>
  </si>
  <si>
    <t>Categoria 4. (1)</t>
  </si>
  <si>
    <t>Categoria 5. (1)</t>
  </si>
  <si>
    <t>Categoria 6. (1)</t>
  </si>
  <si>
    <t xml:space="preserve">Mant. preventiu Mitja tensió (2)                                 </t>
  </si>
  <si>
    <t xml:space="preserve">Mant. preventiu Grups Electrògens (2)       </t>
  </si>
  <si>
    <t xml:space="preserve">Mant. preventiu Bomb. aigües resid. (2)       </t>
  </si>
  <si>
    <t>Manteniment Correctiu pel conjunt dels Mercats (4)
(segons punt 5 del plec)</t>
  </si>
  <si>
    <t>Manteniment Correctiu pel Mercat de la Boqueria (4)
(segons punt 5 del plec)</t>
  </si>
  <si>
    <t>TOTAL IMPORT SUSCEPTIBLE DE BAIXA</t>
  </si>
  <si>
    <t>TOTAL IMPORT NO BAIXA</t>
  </si>
  <si>
    <t>MODEL 2, PROPOSTA ECONÒMICA</t>
  </si>
  <si>
    <t xml:space="preserve">Mant. Preventiu Parallamps (2)                       </t>
  </si>
  <si>
    <t>TOTAL (part variable pel licitador)</t>
  </si>
  <si>
    <t>TOTAL (part no variable pel licitador)</t>
  </si>
  <si>
    <t>2 ANYS</t>
  </si>
  <si>
    <t>POSSIBLE AMPLIACIÓ</t>
  </si>
  <si>
    <t>IVA</t>
  </si>
  <si>
    <t>NOM EMPRESA</t>
  </si>
  <si>
    <t>NIF</t>
  </si>
  <si>
    <t>FULL 2</t>
  </si>
  <si>
    <t>FULL 1</t>
  </si>
  <si>
    <t xml:space="preserve">Manteniment Correctiu General - Fix
(en horari normal 7:00 a 21:00 de dilluns a dissabte) </t>
  </si>
  <si>
    <t>Preventiu – Fix (Cost afectat per possible baixa)</t>
  </si>
  <si>
    <t>(1) El licitador haurà de posar el cost del manteniment preventiu que estimi segons categoria de mercat (punt 3 del plec)</t>
  </si>
  <si>
    <t>(2) El licitador haurà de posar el cost del manteniment preventiu que estimi segons tipologia (punt 3 del plec)</t>
  </si>
  <si>
    <t>(4) El licitador haurà de posar el cost del manteniment correctiu general, Mercat Boqueria i Mercat Sagrada Família que estimi (punt 5 del plec)</t>
  </si>
  <si>
    <t>Taula Model 2 de Proposta Econòmica únicament permet posar els valors de les caselles en groc segons proposta del licitador</t>
  </si>
  <si>
    <t>Mant. Preventiu Ventilacions Cat. 1, 2 i 3 (2)</t>
  </si>
  <si>
    <t>Mant. Preventiu Ventilacions Cat. 4, 5 i 6 (2)</t>
  </si>
  <si>
    <t xml:space="preserve">Mant. Preventiu Depuradora St. Caterina (2)                       </t>
  </si>
  <si>
    <t>Signatura i segell</t>
  </si>
  <si>
    <t>OFERTA TOTAL PER DOS ANYS DE MANTENIMENT *</t>
  </si>
  <si>
    <t>Taula  Econòmica caselles en groc SUSCEPTIBLES DE MODIFICACIÓ per part del licitador</t>
  </si>
  <si>
    <t>El licitador podrà canviar els imports de les caselles en groc</t>
  </si>
  <si>
    <t xml:space="preserve">IMPORTS SUSCEPTIBLE DE REALITZAR BAIXA PER PART LICITADOR
</t>
  </si>
  <si>
    <t>POTÈNCIA CONTRACTADA</t>
  </si>
  <si>
    <t xml:space="preserve">COST Unit. </t>
  </si>
  <si>
    <t xml:space="preserve">IMPORT FIXE NO SUSCEPTIBLE DE REALITZAR BAIXA
</t>
  </si>
  <si>
    <t>TOTAL IMPORT PREVENTIU</t>
  </si>
  <si>
    <t>TOTAL IMPORT MANTENIMENT CORRECTIU</t>
  </si>
  <si>
    <t>TOTAL 
(DOS ANYS)</t>
  </si>
  <si>
    <t>Pc  &lt; 100 kW</t>
  </si>
  <si>
    <t>100 kW &gt; Pc &lt; 250 kW</t>
  </si>
  <si>
    <t>Material associat a correctiu i preventiu, manteniment correctiu especial i inspeccions periòdiques</t>
  </si>
  <si>
    <t>(3) Inspeccions periòdiques amb cost establert en Plec  segons Potència Contractada de cada mercat suma de totes les pòlisses. ES CONCIDEREN TOTS ELS CONCEPTES INCLOSOS NECESSARIS PER PODER REALITZAR INSPECCIONS COM A FAVORABLES</t>
  </si>
  <si>
    <t xml:space="preserve">Previsió d'Inspeccions periòdiques (3) – (Segons potència contractada i nº inspeccions) a càrreg dotació econòmica material Associat. </t>
  </si>
  <si>
    <t>Benefici Industrial 6%</t>
  </si>
  <si>
    <t>TOTAL PEM</t>
  </si>
  <si>
    <t>TOTAL PEC</t>
  </si>
  <si>
    <t>ANY 1</t>
  </si>
  <si>
    <t>ANY 2</t>
  </si>
  <si>
    <t>Correctiu general (fix) 2 OPERARIS</t>
  </si>
  <si>
    <t>Total PEM</t>
  </si>
  <si>
    <t>Total PEC</t>
  </si>
  <si>
    <t>OFERTA TOTAL PER DOS ANYS DE MANTENIMENT, IVA INCLÒS</t>
  </si>
  <si>
    <t>* Preu a traslladar a l'Annex 3</t>
  </si>
  <si>
    <t>Despeses Generals13%</t>
  </si>
  <si>
    <t>Despeses Generals 13%</t>
  </si>
  <si>
    <t xml:space="preserve">250 kW &gt; Pc &lt; 700 kW i Centres de transformació. </t>
  </si>
  <si>
    <t xml:space="preserve">Mant. preventiu Clima oficines i brossa (2)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</si>
</sst>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8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9"/>
      <color theme="1"/>
      <name val="Arial"/>
      <family val="2"/>
    </font>
    <font>
      <sz val="9"/>
      <color theme="1"/>
      <name val="Arial Black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rgb="FF323E4F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8496B0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2">
    <xf numFmtId="0" fontId="0" fillId="0" borderId="0" xfId="0"/>
    <xf numFmtId="0" fontId="0" fillId="8" borderId="0" xfId="0" applyFill="1"/>
    <xf numFmtId="4" fontId="2" fillId="8" borderId="0" xfId="0" applyNumberFormat="1" applyFont="1" applyFill="1" applyAlignment="1">
      <alignment horizontal="right" vertical="center" wrapText="1"/>
    </xf>
    <xf numFmtId="4" fontId="3" fillId="8" borderId="0" xfId="0" applyNumberFormat="1" applyFont="1" applyFill="1" applyAlignment="1">
      <alignment horizontal="righ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11" fillId="15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4" fontId="0" fillId="0" borderId="0" xfId="0" applyNumberFormat="1"/>
    <xf numFmtId="0" fontId="9" fillId="0" borderId="6" xfId="0" applyFont="1" applyBorder="1"/>
    <xf numFmtId="0" fontId="0" fillId="0" borderId="7" xfId="0" applyBorder="1"/>
    <xf numFmtId="0" fontId="9" fillId="0" borderId="7" xfId="0" applyFont="1" applyBorder="1"/>
    <xf numFmtId="0" fontId="0" fillId="0" borderId="10" xfId="0" applyBorder="1"/>
    <xf numFmtId="0" fontId="0" fillId="0" borderId="9" xfId="0" applyBorder="1"/>
    <xf numFmtId="0" fontId="9" fillId="0" borderId="9" xfId="0" applyFont="1" applyBorder="1"/>
    <xf numFmtId="9" fontId="9" fillId="0" borderId="9" xfId="0" applyNumberFormat="1" applyFont="1" applyBorder="1"/>
    <xf numFmtId="0" fontId="8" fillId="14" borderId="10" xfId="0" applyFont="1" applyFill="1" applyBorder="1"/>
    <xf numFmtId="0" fontId="8" fillId="14" borderId="9" xfId="0" applyFont="1" applyFill="1" applyBorder="1"/>
    <xf numFmtId="0" fontId="3" fillId="6" borderId="1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0" fillId="0" borderId="0" xfId="0" applyAlignment="1">
      <alignment vertical="top"/>
    </xf>
    <xf numFmtId="164" fontId="3" fillId="11" borderId="11" xfId="0" applyNumberFormat="1" applyFont="1" applyFill="1" applyBorder="1" applyAlignment="1" applyProtection="1">
      <alignment horizontal="center" vertical="center" wrapText="1"/>
      <protection locked="0"/>
    </xf>
    <xf numFmtId="164" fontId="3" fillId="6" borderId="11" xfId="0" applyNumberFormat="1" applyFont="1" applyFill="1" applyBorder="1" applyAlignment="1">
      <alignment horizontal="right" vertical="center" wrapText="1"/>
    </xf>
    <xf numFmtId="8" fontId="3" fillId="6" borderId="11" xfId="0" applyNumberFormat="1" applyFont="1" applyFill="1" applyBorder="1" applyAlignment="1">
      <alignment horizontal="right" vertical="center" wrapText="1" indent="1"/>
    </xf>
    <xf numFmtId="3" fontId="2" fillId="6" borderId="11" xfId="0" applyNumberFormat="1" applyFont="1" applyFill="1" applyBorder="1" applyAlignment="1">
      <alignment horizontal="center" vertical="center" wrapText="1"/>
    </xf>
    <xf numFmtId="165" fontId="2" fillId="6" borderId="11" xfId="0" applyNumberFormat="1" applyFont="1" applyFill="1" applyBorder="1" applyAlignment="1">
      <alignment horizontal="center" vertical="center" wrapText="1"/>
    </xf>
    <xf numFmtId="165" fontId="3" fillId="6" borderId="11" xfId="0" applyNumberFormat="1" applyFont="1" applyFill="1" applyBorder="1" applyAlignment="1">
      <alignment horizontal="center" vertical="center" wrapText="1"/>
    </xf>
    <xf numFmtId="164" fontId="16" fillId="0" borderId="26" xfId="0" applyNumberFormat="1" applyFont="1" applyBorder="1" applyAlignment="1">
      <alignment horizontal="right" vertical="center" wrapText="1"/>
    </xf>
    <xf numFmtId="0" fontId="3" fillId="6" borderId="56" xfId="0" applyFont="1" applyFill="1" applyBorder="1" applyAlignment="1">
      <alignment vertical="center" wrapText="1"/>
    </xf>
    <xf numFmtId="0" fontId="2" fillId="6" borderId="56" xfId="0" applyFont="1" applyFill="1" applyBorder="1" applyAlignment="1">
      <alignment vertical="center" wrapText="1"/>
    </xf>
    <xf numFmtId="0" fontId="3" fillId="4" borderId="56" xfId="0" applyFont="1" applyFill="1" applyBorder="1" applyAlignment="1">
      <alignment horizontal="left" vertical="center" wrapText="1"/>
    </xf>
    <xf numFmtId="164" fontId="2" fillId="13" borderId="66" xfId="0" applyNumberFormat="1" applyFont="1" applyFill="1" applyBorder="1" applyAlignment="1">
      <alignment horizontal="center" vertical="center" wrapText="1"/>
    </xf>
    <xf numFmtId="164" fontId="2" fillId="13" borderId="67" xfId="0" applyNumberFormat="1" applyFont="1" applyFill="1" applyBorder="1" applyAlignment="1">
      <alignment horizontal="center" vertical="center" wrapText="1"/>
    </xf>
    <xf numFmtId="0" fontId="2" fillId="4" borderId="72" xfId="0" applyFont="1" applyFill="1" applyBorder="1" applyAlignment="1">
      <alignment horizontal="right" vertical="center" wrapText="1"/>
    </xf>
    <xf numFmtId="0" fontId="2" fillId="5" borderId="72" xfId="0" applyFont="1" applyFill="1" applyBorder="1" applyAlignment="1">
      <alignment horizontal="right" vertical="center" wrapText="1"/>
    </xf>
    <xf numFmtId="0" fontId="2" fillId="5" borderId="73" xfId="0" applyFont="1" applyFill="1" applyBorder="1" applyAlignment="1">
      <alignment horizontal="right" vertical="center" wrapText="1"/>
    </xf>
    <xf numFmtId="0" fontId="2" fillId="6" borderId="74" xfId="0" applyFont="1" applyFill="1" applyBorder="1" applyAlignment="1">
      <alignment horizontal="left" vertical="center" wrapText="1"/>
    </xf>
    <xf numFmtId="164" fontId="3" fillId="6" borderId="75" xfId="0" applyNumberFormat="1" applyFont="1" applyFill="1" applyBorder="1" applyAlignment="1">
      <alignment horizontal="right" vertical="center" wrapText="1"/>
    </xf>
    <xf numFmtId="0" fontId="3" fillId="6" borderId="74" xfId="0" applyFont="1" applyFill="1" applyBorder="1" applyAlignment="1">
      <alignment horizontal="left" vertical="center" wrapText="1"/>
    </xf>
    <xf numFmtId="0" fontId="3" fillId="6" borderId="74" xfId="0" applyFont="1" applyFill="1" applyBorder="1" applyAlignment="1">
      <alignment vertical="center" wrapText="1"/>
    </xf>
    <xf numFmtId="164" fontId="2" fillId="18" borderId="77" xfId="0" applyNumberFormat="1" applyFont="1" applyFill="1" applyBorder="1" applyAlignment="1">
      <alignment horizontal="center" vertical="center" wrapText="1"/>
    </xf>
    <xf numFmtId="164" fontId="2" fillId="18" borderId="78" xfId="0" applyNumberFormat="1" applyFont="1" applyFill="1" applyBorder="1" applyAlignment="1">
      <alignment horizontal="center" vertical="center" wrapText="1"/>
    </xf>
    <xf numFmtId="164" fontId="2" fillId="12" borderId="79" xfId="0" applyNumberFormat="1" applyFont="1" applyFill="1" applyBorder="1" applyAlignment="1">
      <alignment horizontal="center" vertical="center" wrapText="1"/>
    </xf>
    <xf numFmtId="164" fontId="2" fillId="18" borderId="77" xfId="0" applyNumberFormat="1" applyFont="1" applyFill="1" applyBorder="1" applyAlignment="1">
      <alignment horizontal="right" vertical="center" wrapText="1"/>
    </xf>
    <xf numFmtId="164" fontId="2" fillId="18" borderId="78" xfId="0" applyNumberFormat="1" applyFont="1" applyFill="1" applyBorder="1" applyAlignment="1">
      <alignment horizontal="right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164" fontId="3" fillId="6" borderId="31" xfId="0" applyNumberFormat="1" applyFont="1" applyFill="1" applyBorder="1" applyAlignment="1">
      <alignment horizontal="right" vertical="center" wrapText="1"/>
    </xf>
    <xf numFmtId="164" fontId="3" fillId="6" borderId="30" xfId="0" applyNumberFormat="1" applyFont="1" applyFill="1" applyBorder="1" applyAlignment="1">
      <alignment horizontal="right" vertical="center" wrapText="1"/>
    </xf>
    <xf numFmtId="164" fontId="3" fillId="9" borderId="37" xfId="0" applyNumberFormat="1" applyFont="1" applyFill="1" applyBorder="1" applyAlignment="1">
      <alignment horizontal="right" vertical="center" wrapText="1"/>
    </xf>
    <xf numFmtId="164" fontId="2" fillId="9" borderId="83" xfId="0" applyNumberFormat="1" applyFont="1" applyFill="1" applyBorder="1" applyAlignment="1">
      <alignment vertical="center" wrapText="1"/>
    </xf>
    <xf numFmtId="164" fontId="2" fillId="9" borderId="37" xfId="0" applyNumberFormat="1" applyFont="1" applyFill="1" applyBorder="1" applyAlignment="1">
      <alignment vertical="center" wrapText="1"/>
    </xf>
    <xf numFmtId="164" fontId="3" fillId="7" borderId="31" xfId="0" applyNumberFormat="1" applyFont="1" applyFill="1" applyBorder="1" applyAlignment="1">
      <alignment horizontal="right" vertical="center" wrapText="1"/>
    </xf>
    <xf numFmtId="164" fontId="3" fillId="7" borderId="30" xfId="0" applyNumberFormat="1" applyFont="1" applyFill="1" applyBorder="1" applyAlignment="1">
      <alignment horizontal="right" vertical="center" wrapText="1"/>
    </xf>
    <xf numFmtId="164" fontId="3" fillId="10" borderId="37" xfId="0" applyNumberFormat="1" applyFont="1" applyFill="1" applyBorder="1" applyAlignment="1">
      <alignment horizontal="right" vertical="center" wrapText="1"/>
    </xf>
    <xf numFmtId="164" fontId="5" fillId="0" borderId="43" xfId="0" applyNumberFormat="1" applyFont="1" applyBorder="1" applyAlignment="1">
      <alignment horizontal="right" vertical="center" wrapText="1"/>
    </xf>
    <xf numFmtId="0" fontId="2" fillId="19" borderId="74" xfId="0" applyFont="1" applyFill="1" applyBorder="1" applyAlignment="1">
      <alignment horizontal="left" vertical="center" wrapText="1"/>
    </xf>
    <xf numFmtId="164" fontId="17" fillId="11" borderId="11" xfId="0" applyNumberFormat="1" applyFont="1" applyFill="1" applyBorder="1" applyAlignment="1" applyProtection="1">
      <alignment horizontal="center" vertical="center" wrapText="1"/>
      <protection locked="0"/>
    </xf>
    <xf numFmtId="0" fontId="4" fillId="19" borderId="11" xfId="0" applyFont="1" applyFill="1" applyBorder="1" applyAlignment="1">
      <alignment horizontal="center" vertical="center" wrapText="1"/>
    </xf>
    <xf numFmtId="0" fontId="3" fillId="19" borderId="0" xfId="0" applyFont="1" applyFill="1"/>
    <xf numFmtId="164" fontId="3" fillId="7" borderId="40" xfId="0" applyNumberFormat="1" applyFont="1" applyFill="1" applyBorder="1" applyAlignment="1">
      <alignment horizontal="center" vertical="center" wrapText="1"/>
    </xf>
    <xf numFmtId="164" fontId="3" fillId="7" borderId="26" xfId="0" applyNumberFormat="1" applyFont="1" applyFill="1" applyBorder="1" applyAlignment="1">
      <alignment horizontal="center" vertical="center" wrapText="1"/>
    </xf>
    <xf numFmtId="164" fontId="3" fillId="7" borderId="85" xfId="0" applyNumberFormat="1" applyFont="1" applyFill="1" applyBorder="1" applyAlignment="1">
      <alignment horizontal="center" vertical="center" wrapText="1"/>
    </xf>
    <xf numFmtId="164" fontId="15" fillId="20" borderId="15" xfId="0" applyNumberFormat="1" applyFont="1" applyFill="1" applyBorder="1" applyAlignment="1">
      <alignment horizontal="right" vertical="center" wrapText="1"/>
    </xf>
    <xf numFmtId="164" fontId="15" fillId="14" borderId="90" xfId="0" applyNumberFormat="1" applyFont="1" applyFill="1" applyBorder="1" applyAlignment="1">
      <alignment horizontal="right" vertical="center" wrapText="1"/>
    </xf>
    <xf numFmtId="164" fontId="15" fillId="14" borderId="91" xfId="0" applyNumberFormat="1" applyFont="1" applyFill="1" applyBorder="1" applyAlignment="1">
      <alignment horizontal="right" vertical="center" wrapText="1"/>
    </xf>
    <xf numFmtId="164" fontId="15" fillId="21" borderId="69" xfId="0" applyNumberFormat="1" applyFont="1" applyFill="1" applyBorder="1" applyAlignment="1">
      <alignment horizontal="right" vertical="center" wrapText="1"/>
    </xf>
    <xf numFmtId="164" fontId="15" fillId="21" borderId="70" xfId="0" applyNumberFormat="1" applyFont="1" applyFill="1" applyBorder="1" applyAlignment="1">
      <alignment horizontal="right" vertical="center" wrapText="1"/>
    </xf>
    <xf numFmtId="164" fontId="2" fillId="10" borderId="54" xfId="0" applyNumberFormat="1" applyFont="1" applyFill="1" applyBorder="1" applyAlignment="1">
      <alignment horizontal="right" vertical="center" wrapText="1"/>
    </xf>
    <xf numFmtId="164" fontId="2" fillId="0" borderId="94" xfId="0" applyNumberFormat="1" applyFont="1" applyBorder="1" applyAlignment="1">
      <alignment horizontal="right" vertical="center" wrapText="1"/>
    </xf>
    <xf numFmtId="164" fontId="2" fillId="0" borderId="34" xfId="0" applyNumberFormat="1" applyFont="1" applyBorder="1" applyAlignment="1">
      <alignment horizontal="right" vertical="center" wrapText="1"/>
    </xf>
    <xf numFmtId="164" fontId="2" fillId="0" borderId="33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2" fillId="0" borderId="55" xfId="0" applyNumberFormat="1" applyFont="1" applyBorder="1" applyAlignment="1">
      <alignment horizontal="right" vertical="center" wrapText="1"/>
    </xf>
    <xf numFmtId="164" fontId="6" fillId="0" borderId="94" xfId="0" applyNumberFormat="1" applyFont="1" applyBorder="1" applyAlignment="1">
      <alignment horizontal="right" vertical="center" wrapText="1"/>
    </xf>
    <xf numFmtId="164" fontId="6" fillId="0" borderId="95" xfId="0" applyNumberFormat="1" applyFont="1" applyBorder="1" applyAlignment="1">
      <alignment horizontal="righ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164" fontId="2" fillId="19" borderId="11" xfId="0" applyNumberFormat="1" applyFont="1" applyFill="1" applyBorder="1" applyAlignment="1" applyProtection="1">
      <alignment horizontal="center" vertical="center" wrapText="1"/>
      <protection locked="0"/>
    </xf>
    <xf numFmtId="164" fontId="3" fillId="19" borderId="1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0" fillId="17" borderId="0" xfId="0" applyNumberFormat="1" applyFill="1"/>
    <xf numFmtId="164" fontId="2" fillId="0" borderId="96" xfId="0" applyNumberFormat="1" applyFont="1" applyBorder="1" applyAlignment="1">
      <alignment horizontal="right" vertical="center" wrapText="1"/>
    </xf>
    <xf numFmtId="164" fontId="2" fillId="0" borderId="53" xfId="0" applyNumberFormat="1" applyFont="1" applyBorder="1" applyAlignment="1">
      <alignment horizontal="right" vertical="center" wrapText="1"/>
    </xf>
    <xf numFmtId="164" fontId="6" fillId="0" borderId="97" xfId="0" applyNumberFormat="1" applyFont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3" fillId="7" borderId="11" xfId="0" applyNumberFormat="1" applyFont="1" applyFill="1" applyBorder="1" applyAlignment="1">
      <alignment horizontal="center" vertical="center" wrapText="1"/>
    </xf>
    <xf numFmtId="164" fontId="3" fillId="7" borderId="23" xfId="0" applyNumberFormat="1" applyFont="1" applyFill="1" applyBorder="1" applyAlignment="1">
      <alignment horizontal="center" vertical="center" wrapText="1"/>
    </xf>
    <xf numFmtId="164" fontId="3" fillId="7" borderId="21" xfId="0" applyNumberFormat="1" applyFont="1" applyFill="1" applyBorder="1" applyAlignment="1">
      <alignment horizontal="center" vertical="center" wrapText="1"/>
    </xf>
    <xf numFmtId="164" fontId="3" fillId="7" borderId="24" xfId="0" applyNumberFormat="1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left" vertical="center" wrapText="1"/>
    </xf>
    <xf numFmtId="0" fontId="2" fillId="4" borderId="38" xfId="0" applyFont="1" applyFill="1" applyBorder="1" applyAlignment="1">
      <alignment horizontal="left" vertical="center" wrapText="1"/>
    </xf>
    <xf numFmtId="0" fontId="2" fillId="12" borderId="79" xfId="0" applyFont="1" applyFill="1" applyBorder="1" applyAlignment="1">
      <alignment horizontal="left" vertical="center" wrapText="1"/>
    </xf>
    <xf numFmtId="0" fontId="2" fillId="12" borderId="80" xfId="0" applyFont="1" applyFill="1" applyBorder="1" applyAlignment="1">
      <alignment horizontal="left" vertical="center" wrapText="1"/>
    </xf>
    <xf numFmtId="0" fontId="2" fillId="12" borderId="81" xfId="0" applyFont="1" applyFill="1" applyBorder="1" applyAlignment="1">
      <alignment horizontal="left" vertical="center" wrapText="1"/>
    </xf>
    <xf numFmtId="0" fontId="2" fillId="7" borderId="20" xfId="0" applyFont="1" applyFill="1" applyBorder="1" applyAlignment="1">
      <alignment horizontal="left" vertical="center" wrapText="1"/>
    </xf>
    <xf numFmtId="0" fontId="2" fillId="7" borderId="11" xfId="0" applyFont="1" applyFill="1" applyBorder="1" applyAlignment="1">
      <alignment horizontal="left" vertical="center" wrapText="1"/>
    </xf>
    <xf numFmtId="0" fontId="2" fillId="7" borderId="30" xfId="0" applyFont="1" applyFill="1" applyBorder="1" applyAlignment="1">
      <alignment horizontal="left" vertical="center" wrapText="1"/>
    </xf>
    <xf numFmtId="0" fontId="3" fillId="7" borderId="22" xfId="0" applyFont="1" applyFill="1" applyBorder="1" applyAlignment="1">
      <alignment horizontal="left" vertical="center" wrapText="1"/>
    </xf>
    <xf numFmtId="0" fontId="3" fillId="7" borderId="23" xfId="0" applyFont="1" applyFill="1" applyBorder="1" applyAlignment="1">
      <alignment horizontal="left" vertical="center" wrapText="1"/>
    </xf>
    <xf numFmtId="0" fontId="3" fillId="7" borderId="39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54" xfId="0" applyFont="1" applyFill="1" applyBorder="1" applyAlignment="1">
      <alignment horizontal="center" vertical="center" wrapText="1"/>
    </xf>
    <xf numFmtId="164" fontId="3" fillId="7" borderId="20" xfId="0" applyNumberFormat="1" applyFont="1" applyFill="1" applyBorder="1" applyAlignment="1">
      <alignment horizontal="center" vertical="center" wrapText="1"/>
    </xf>
    <xf numFmtId="164" fontId="3" fillId="7" borderId="22" xfId="0" applyNumberFormat="1" applyFont="1" applyFill="1" applyBorder="1" applyAlignment="1">
      <alignment horizontal="center" vertical="center" wrapText="1"/>
    </xf>
    <xf numFmtId="0" fontId="2" fillId="13" borderId="65" xfId="0" applyFont="1" applyFill="1" applyBorder="1" applyAlignment="1">
      <alignment horizontal="left" vertical="center" wrapText="1"/>
    </xf>
    <xf numFmtId="0" fontId="3" fillId="13" borderId="66" xfId="0" applyFont="1" applyFill="1" applyBorder="1" applyAlignment="1">
      <alignment horizontal="left" vertical="center" wrapText="1"/>
    </xf>
    <xf numFmtId="0" fontId="3" fillId="7" borderId="63" xfId="0" applyFont="1" applyFill="1" applyBorder="1" applyAlignment="1">
      <alignment horizontal="left" vertical="center" wrapText="1"/>
    </xf>
    <xf numFmtId="164" fontId="3" fillId="7" borderId="57" xfId="0" applyNumberFormat="1" applyFont="1" applyFill="1" applyBorder="1" applyAlignment="1">
      <alignment horizontal="center" vertical="center" wrapText="1"/>
    </xf>
    <xf numFmtId="164" fontId="3" fillId="7" borderId="64" xfId="0" applyNumberFormat="1" applyFont="1" applyFill="1" applyBorder="1" applyAlignment="1">
      <alignment horizontal="center" vertical="center" wrapText="1"/>
    </xf>
    <xf numFmtId="164" fontId="2" fillId="4" borderId="17" xfId="0" applyNumberFormat="1" applyFont="1" applyFill="1" applyBorder="1" applyAlignment="1">
      <alignment horizontal="center" vertical="center" wrapText="1"/>
    </xf>
    <xf numFmtId="164" fontId="2" fillId="4" borderId="20" xfId="0" applyNumberFormat="1" applyFont="1" applyFill="1" applyBorder="1" applyAlignment="1">
      <alignment horizontal="center" vertical="center" wrapText="1"/>
    </xf>
    <xf numFmtId="164" fontId="2" fillId="4" borderId="18" xfId="0" applyNumberFormat="1" applyFont="1" applyFill="1" applyBorder="1" applyAlignment="1">
      <alignment horizontal="center" vertical="center" wrapText="1"/>
    </xf>
    <xf numFmtId="164" fontId="2" fillId="4" borderId="11" xfId="0" applyNumberFormat="1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5" fillId="20" borderId="14" xfId="0" applyFont="1" applyFill="1" applyBorder="1" applyAlignment="1">
      <alignment horizontal="left" vertical="center" wrapText="1"/>
    </xf>
    <xf numFmtId="0" fontId="15" fillId="20" borderId="15" xfId="0" applyFont="1" applyFill="1" applyBorder="1" applyAlignment="1">
      <alignment horizontal="left" vertical="center" wrapText="1"/>
    </xf>
    <xf numFmtId="0" fontId="3" fillId="7" borderId="56" xfId="0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left" vertical="center" wrapText="1"/>
    </xf>
    <xf numFmtId="0" fontId="3" fillId="7" borderId="30" xfId="0" applyFont="1" applyFill="1" applyBorder="1" applyAlignment="1">
      <alignment horizontal="left" vertical="center" wrapText="1"/>
    </xf>
    <xf numFmtId="0" fontId="8" fillId="0" borderId="49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8" fillId="16" borderId="35" xfId="0" applyFont="1" applyFill="1" applyBorder="1" applyAlignment="1" applyProtection="1">
      <alignment horizontal="center"/>
      <protection locked="0"/>
    </xf>
    <xf numFmtId="0" fontId="8" fillId="16" borderId="28" xfId="0" applyFont="1" applyFill="1" applyBorder="1" applyAlignment="1" applyProtection="1">
      <alignment horizontal="center"/>
      <protection locked="0"/>
    </xf>
    <xf numFmtId="0" fontId="8" fillId="16" borderId="29" xfId="0" applyFont="1" applyFill="1" applyBorder="1" applyAlignment="1" applyProtection="1">
      <alignment horizontal="center"/>
      <protection locked="0"/>
    </xf>
    <xf numFmtId="0" fontId="7" fillId="0" borderId="49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16" borderId="35" xfId="0" applyFont="1" applyFill="1" applyBorder="1" applyAlignment="1" applyProtection="1">
      <alignment horizontal="center" vertical="center"/>
      <protection locked="0"/>
    </xf>
    <xf numFmtId="0" fontId="7" fillId="16" borderId="28" xfId="0" applyFont="1" applyFill="1" applyBorder="1" applyAlignment="1" applyProtection="1">
      <alignment horizontal="center" vertical="center"/>
      <protection locked="0"/>
    </xf>
    <xf numFmtId="0" fontId="7" fillId="16" borderId="29" xfId="0" applyFont="1" applyFill="1" applyBorder="1" applyAlignment="1" applyProtection="1">
      <alignment horizontal="center" vertical="center"/>
      <protection locked="0"/>
    </xf>
    <xf numFmtId="0" fontId="9" fillId="0" borderId="49" xfId="0" applyFont="1" applyBorder="1" applyAlignment="1">
      <alignment horizontal="center" vertical="justify"/>
    </xf>
    <xf numFmtId="0" fontId="9" fillId="0" borderId="50" xfId="0" applyFont="1" applyBorder="1" applyAlignment="1">
      <alignment horizontal="center" vertical="justify"/>
    </xf>
    <xf numFmtId="0" fontId="9" fillId="0" borderId="51" xfId="0" applyFont="1" applyBorder="1" applyAlignment="1">
      <alignment horizontal="center" vertical="justify"/>
    </xf>
    <xf numFmtId="0" fontId="8" fillId="0" borderId="48" xfId="0" applyFont="1" applyBorder="1" applyAlignment="1" applyProtection="1">
      <alignment horizontal="center" vertical="justify"/>
      <protection locked="0"/>
    </xf>
    <xf numFmtId="0" fontId="8" fillId="0" borderId="52" xfId="0" applyFont="1" applyBorder="1" applyAlignment="1" applyProtection="1">
      <alignment horizontal="center" vertical="justify"/>
      <protection locked="0"/>
    </xf>
    <xf numFmtId="0" fontId="8" fillId="0" borderId="53" xfId="0" applyFont="1" applyBorder="1" applyAlignment="1" applyProtection="1">
      <alignment horizontal="center" vertical="justify"/>
      <protection locked="0"/>
    </xf>
    <xf numFmtId="0" fontId="8" fillId="0" borderId="5" xfId="0" applyFont="1" applyBorder="1" applyAlignment="1" applyProtection="1">
      <alignment horizontal="center" vertical="justify"/>
      <protection locked="0"/>
    </xf>
    <xf numFmtId="0" fontId="8" fillId="0" borderId="0" xfId="0" applyFont="1" applyAlignment="1" applyProtection="1">
      <alignment horizontal="center" vertical="justify"/>
      <protection locked="0"/>
    </xf>
    <xf numFmtId="0" fontId="8" fillId="0" borderId="4" xfId="0" applyFont="1" applyBorder="1" applyAlignment="1" applyProtection="1">
      <alignment horizontal="center" vertical="justify"/>
      <protection locked="0"/>
    </xf>
    <xf numFmtId="0" fontId="8" fillId="0" borderId="10" xfId="0" applyFont="1" applyBorder="1" applyAlignment="1" applyProtection="1">
      <alignment horizontal="center" vertical="justify"/>
      <protection locked="0"/>
    </xf>
    <xf numFmtId="0" fontId="8" fillId="0" borderId="9" xfId="0" applyFont="1" applyBorder="1" applyAlignment="1" applyProtection="1">
      <alignment horizontal="center" vertical="justify"/>
      <protection locked="0"/>
    </xf>
    <xf numFmtId="0" fontId="8" fillId="0" borderId="3" xfId="0" applyFont="1" applyBorder="1" applyAlignment="1" applyProtection="1">
      <alignment horizontal="center" vertical="justify"/>
      <protection locked="0"/>
    </xf>
    <xf numFmtId="164" fontId="3" fillId="6" borderId="11" xfId="0" applyNumberFormat="1" applyFont="1" applyFill="1" applyBorder="1" applyAlignment="1">
      <alignment horizontal="center" vertical="center" wrapText="1"/>
    </xf>
    <xf numFmtId="164" fontId="3" fillId="6" borderId="75" xfId="0" applyNumberFormat="1" applyFont="1" applyFill="1" applyBorder="1" applyAlignment="1">
      <alignment horizontal="center" vertical="center" wrapText="1"/>
    </xf>
    <xf numFmtId="0" fontId="11" fillId="15" borderId="10" xfId="0" applyFont="1" applyFill="1" applyBorder="1" applyAlignment="1">
      <alignment horizontal="left"/>
    </xf>
    <xf numFmtId="0" fontId="11" fillId="15" borderId="9" xfId="0" applyFont="1" applyFill="1" applyBorder="1" applyAlignment="1">
      <alignment horizontal="left"/>
    </xf>
    <xf numFmtId="0" fontId="11" fillId="15" borderId="3" xfId="0" applyFont="1" applyFill="1" applyBorder="1" applyAlignment="1">
      <alignment horizontal="left"/>
    </xf>
    <xf numFmtId="0" fontId="2" fillId="18" borderId="76" xfId="0" applyFont="1" applyFill="1" applyBorder="1" applyAlignment="1">
      <alignment horizontal="center" vertical="center" wrapText="1"/>
    </xf>
    <xf numFmtId="0" fontId="2" fillId="18" borderId="7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4" borderId="71" xfId="0" applyFont="1" applyFill="1" applyBorder="1" applyAlignment="1">
      <alignment horizontal="left" vertical="center" wrapText="1"/>
    </xf>
    <xf numFmtId="0" fontId="2" fillId="4" borderId="72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top" wrapText="1"/>
    </xf>
    <xf numFmtId="0" fontId="14" fillId="12" borderId="7" xfId="0" applyFont="1" applyFill="1" applyBorder="1" applyAlignment="1">
      <alignment horizontal="center" vertical="top" wrapText="1"/>
    </xf>
    <xf numFmtId="0" fontId="14" fillId="12" borderId="8" xfId="0" applyFont="1" applyFill="1" applyBorder="1" applyAlignment="1">
      <alignment horizontal="center" vertical="top" wrapText="1"/>
    </xf>
    <xf numFmtId="164" fontId="3" fillId="6" borderId="75" xfId="0" applyNumberFormat="1" applyFont="1" applyFill="1" applyBorder="1" applyAlignment="1">
      <alignment horizontal="right" vertical="center" wrapText="1"/>
    </xf>
    <xf numFmtId="0" fontId="2" fillId="6" borderId="74" xfId="0" applyFont="1" applyFill="1" applyBorder="1" applyAlignment="1">
      <alignment horizontal="left" vertical="center" wrapText="1"/>
    </xf>
    <xf numFmtId="0" fontId="2" fillId="6" borderId="11" xfId="0" applyFont="1" applyFill="1" applyBorder="1" applyAlignment="1">
      <alignment horizontal="left" vertical="center" wrapText="1"/>
    </xf>
    <xf numFmtId="164" fontId="3" fillId="6" borderId="11" xfId="0" applyNumberFormat="1" applyFont="1" applyFill="1" applyBorder="1" applyAlignment="1">
      <alignment horizontal="right" vertical="center" wrapText="1"/>
    </xf>
    <xf numFmtId="0" fontId="3" fillId="6" borderId="74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 vertical="center" wrapText="1"/>
    </xf>
    <xf numFmtId="164" fontId="3" fillId="11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13" borderId="60" xfId="0" applyFont="1" applyFill="1" applyBorder="1" applyAlignment="1">
      <alignment horizontal="center" vertical="top" wrapText="1"/>
    </xf>
    <xf numFmtId="0" fontId="2" fillId="13" borderId="61" xfId="0" applyFont="1" applyFill="1" applyBorder="1" applyAlignment="1">
      <alignment horizontal="center" vertical="top" wrapText="1"/>
    </xf>
    <xf numFmtId="0" fontId="2" fillId="13" borderId="62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164" fontId="2" fillId="5" borderId="18" xfId="0" applyNumberFormat="1" applyFont="1" applyFill="1" applyBorder="1" applyAlignment="1">
      <alignment horizontal="center" vertical="center" wrapText="1"/>
    </xf>
    <xf numFmtId="164" fontId="2" fillId="5" borderId="11" xfId="0" applyNumberFormat="1" applyFont="1" applyFill="1" applyBorder="1" applyAlignment="1">
      <alignment horizontal="center" vertical="center" wrapText="1"/>
    </xf>
    <xf numFmtId="164" fontId="2" fillId="5" borderId="59" xfId="0" applyNumberFormat="1" applyFont="1" applyFill="1" applyBorder="1" applyAlignment="1">
      <alignment horizontal="center" vertical="center" wrapText="1"/>
    </xf>
    <xf numFmtId="164" fontId="2" fillId="5" borderId="57" xfId="0" applyNumberFormat="1" applyFont="1" applyFill="1" applyBorder="1" applyAlignment="1">
      <alignment horizontal="center" vertical="center" wrapText="1"/>
    </xf>
    <xf numFmtId="0" fontId="15" fillId="21" borderId="68" xfId="0" applyFont="1" applyFill="1" applyBorder="1" applyAlignment="1">
      <alignment horizontal="left" vertical="center" wrapText="1"/>
    </xf>
    <xf numFmtId="0" fontId="15" fillId="21" borderId="69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13" fillId="0" borderId="5" xfId="0" applyFont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2" fillId="0" borderId="42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6" borderId="20" xfId="0" applyFont="1" applyFill="1" applyBorder="1" applyAlignment="1">
      <alignment horizontal="left" vertical="center" wrapText="1"/>
    </xf>
    <xf numFmtId="0" fontId="3" fillId="6" borderId="21" xfId="0" applyFont="1" applyFill="1" applyBorder="1" applyAlignment="1">
      <alignment horizontal="left" vertical="center" wrapText="1"/>
    </xf>
    <xf numFmtId="0" fontId="3" fillId="7" borderId="20" xfId="0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2" fillId="6" borderId="20" xfId="0" applyFont="1" applyFill="1" applyBorder="1" applyAlignment="1">
      <alignment horizontal="left" vertical="center" wrapText="1"/>
    </xf>
    <xf numFmtId="0" fontId="2" fillId="6" borderId="21" xfId="0" applyFont="1" applyFill="1" applyBorder="1" applyAlignment="1">
      <alignment horizontal="left" vertical="center" wrapText="1"/>
    </xf>
    <xf numFmtId="0" fontId="2" fillId="7" borderId="46" xfId="0" applyFont="1" applyFill="1" applyBorder="1" applyAlignment="1">
      <alignment horizontal="left" vertical="center" wrapText="1"/>
    </xf>
    <xf numFmtId="0" fontId="2" fillId="7" borderId="25" xfId="0" applyFont="1" applyFill="1" applyBorder="1" applyAlignment="1">
      <alignment horizontal="left" vertical="center" wrapText="1"/>
    </xf>
    <xf numFmtId="0" fontId="2" fillId="7" borderId="47" xfId="0" applyFont="1" applyFill="1" applyBorder="1" applyAlignment="1">
      <alignment horizontal="left" vertical="center" wrapText="1"/>
    </xf>
    <xf numFmtId="164" fontId="8" fillId="14" borderId="9" xfId="0" applyNumberFormat="1" applyFont="1" applyFill="1" applyBorder="1" applyAlignment="1">
      <alignment horizontal="right" indent="1"/>
    </xf>
    <xf numFmtId="164" fontId="8" fillId="14" borderId="3" xfId="0" applyNumberFormat="1" applyFont="1" applyFill="1" applyBorder="1" applyAlignment="1">
      <alignment horizontal="right" indent="1"/>
    </xf>
    <xf numFmtId="164" fontId="9" fillId="0" borderId="7" xfId="0" applyNumberFormat="1" applyFont="1" applyBorder="1" applyAlignment="1">
      <alignment horizontal="right" indent="1"/>
    </xf>
    <xf numFmtId="164" fontId="9" fillId="0" borderId="8" xfId="0" applyNumberFormat="1" applyFont="1" applyBorder="1" applyAlignment="1">
      <alignment horizontal="right" indent="1"/>
    </xf>
    <xf numFmtId="164" fontId="9" fillId="0" borderId="9" xfId="0" applyNumberFormat="1" applyFont="1" applyBorder="1" applyAlignment="1">
      <alignment horizontal="right" indent="1"/>
    </xf>
    <xf numFmtId="164" fontId="9" fillId="0" borderId="3" xfId="0" applyNumberFormat="1" applyFont="1" applyBorder="1" applyAlignment="1">
      <alignment horizontal="right" indent="1"/>
    </xf>
    <xf numFmtId="164" fontId="3" fillId="13" borderId="52" xfId="0" applyNumberFormat="1" applyFont="1" applyFill="1" applyBorder="1" applyAlignment="1">
      <alignment horizontal="center" vertical="center" wrapText="1"/>
    </xf>
    <xf numFmtId="0" fontId="2" fillId="4" borderId="82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86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84" xfId="0" applyFont="1" applyBorder="1" applyAlignment="1">
      <alignment horizontal="left" vertical="center" wrapText="1"/>
    </xf>
    <xf numFmtId="0" fontId="15" fillId="14" borderId="87" xfId="0" applyFont="1" applyFill="1" applyBorder="1" applyAlignment="1">
      <alignment horizontal="left" vertical="center" wrapText="1"/>
    </xf>
    <xf numFmtId="0" fontId="15" fillId="14" borderId="88" xfId="0" applyFont="1" applyFill="1" applyBorder="1" applyAlignment="1">
      <alignment horizontal="left" vertical="center" wrapText="1"/>
    </xf>
    <xf numFmtId="0" fontId="15" fillId="14" borderId="89" xfId="0" applyFont="1" applyFill="1" applyBorder="1" applyAlignment="1">
      <alignment horizontal="left" vertical="center" wrapText="1"/>
    </xf>
    <xf numFmtId="0" fontId="3" fillId="0" borderId="92" xfId="0" applyFont="1" applyBorder="1" applyAlignment="1">
      <alignment horizontal="left" vertical="center" wrapText="1"/>
    </xf>
    <xf numFmtId="0" fontId="3" fillId="0" borderId="83" xfId="0" applyFont="1" applyBorder="1" applyAlignment="1">
      <alignment horizontal="left" vertical="center" wrapText="1"/>
    </xf>
    <xf numFmtId="0" fontId="3" fillId="0" borderId="93" xfId="0" applyFont="1" applyBorder="1" applyAlignment="1">
      <alignment horizontal="left" vertical="center" wrapText="1"/>
    </xf>
    <xf numFmtId="0" fontId="2" fillId="4" borderId="58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2" borderId="46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1" fillId="2" borderId="4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84"/>
  <sheetViews>
    <sheetView tabSelected="1" view="pageBreakPreview" zoomScale="75" zoomScaleNormal="120" zoomScaleSheetLayoutView="75" workbookViewId="0">
      <selection activeCell="R26" sqref="R26"/>
    </sheetView>
  </sheetViews>
  <sheetFormatPr baseColWidth="10" defaultColWidth="9.140625" defaultRowHeight="15" x14ac:dyDescent="0.25"/>
  <cols>
    <col min="2" max="2" width="46" customWidth="1"/>
    <col min="3" max="3" width="15.140625" customWidth="1"/>
    <col min="4" max="4" width="10.85546875" bestFit="1" customWidth="1"/>
    <col min="5" max="5" width="13.28515625" customWidth="1"/>
    <col min="6" max="10" width="14.85546875" bestFit="1" customWidth="1"/>
  </cols>
  <sheetData>
    <row r="1" spans="2:9" ht="25.5" customHeight="1" x14ac:dyDescent="0.35">
      <c r="B1" s="132" t="s">
        <v>39</v>
      </c>
      <c r="C1" s="133"/>
      <c r="D1" s="134"/>
      <c r="E1" s="144" t="s">
        <v>52</v>
      </c>
      <c r="F1" s="145"/>
      <c r="G1" s="145"/>
      <c r="H1" s="145"/>
      <c r="I1" s="146"/>
    </row>
    <row r="2" spans="2:9" ht="25.5" customHeight="1" thickBot="1" x14ac:dyDescent="0.4">
      <c r="B2" s="135"/>
      <c r="C2" s="136"/>
      <c r="D2" s="137"/>
      <c r="E2" s="147"/>
      <c r="F2" s="148"/>
      <c r="G2" s="148"/>
      <c r="H2" s="148"/>
      <c r="I2" s="149"/>
    </row>
    <row r="3" spans="2:9" ht="21.75" customHeight="1" x14ac:dyDescent="0.25">
      <c r="B3" s="138" t="s">
        <v>40</v>
      </c>
      <c r="C3" s="139"/>
      <c r="D3" s="140"/>
      <c r="E3" s="150"/>
      <c r="F3" s="151"/>
      <c r="G3" s="151"/>
      <c r="H3" s="151"/>
      <c r="I3" s="152"/>
    </row>
    <row r="4" spans="2:9" ht="25.9" customHeight="1" thickBot="1" x14ac:dyDescent="0.3">
      <c r="B4" s="141"/>
      <c r="C4" s="142"/>
      <c r="D4" s="143"/>
      <c r="E4" s="153"/>
      <c r="F4" s="154"/>
      <c r="G4" s="154"/>
      <c r="H4" s="154"/>
      <c r="I4" s="155"/>
    </row>
    <row r="5" spans="2:9" ht="15.75" thickBot="1" x14ac:dyDescent="0.3">
      <c r="B5" s="158" t="s">
        <v>42</v>
      </c>
      <c r="C5" s="159"/>
      <c r="D5" s="159"/>
      <c r="E5" s="159"/>
      <c r="F5" s="159"/>
      <c r="G5" s="159"/>
      <c r="H5" s="159"/>
      <c r="I5" s="160"/>
    </row>
    <row r="6" spans="2:9" ht="15" customHeight="1" thickBot="1" x14ac:dyDescent="0.3">
      <c r="B6" s="171" t="s">
        <v>32</v>
      </c>
      <c r="C6" s="172"/>
      <c r="D6" s="172"/>
      <c r="E6" s="170"/>
      <c r="F6" s="168" t="s">
        <v>36</v>
      </c>
      <c r="G6" s="170"/>
      <c r="H6" s="168" t="s">
        <v>37</v>
      </c>
      <c r="I6" s="169"/>
    </row>
    <row r="7" spans="2:9" ht="15.75" thickBot="1" x14ac:dyDescent="0.3">
      <c r="B7" s="163" t="s">
        <v>0</v>
      </c>
      <c r="C7" s="164"/>
      <c r="D7" s="164"/>
      <c r="E7" s="165"/>
      <c r="F7" s="14">
        <v>1</v>
      </c>
      <c r="G7" s="11">
        <v>2</v>
      </c>
      <c r="H7" s="12">
        <v>3</v>
      </c>
      <c r="I7" s="13">
        <v>4</v>
      </c>
    </row>
    <row r="8" spans="2:9" s="30" customFormat="1" ht="15.75" thickBot="1" x14ac:dyDescent="0.3">
      <c r="B8" s="173" t="s">
        <v>56</v>
      </c>
      <c r="C8" s="174"/>
      <c r="D8" s="174"/>
      <c r="E8" s="174"/>
      <c r="F8" s="174"/>
      <c r="G8" s="174"/>
      <c r="H8" s="174"/>
      <c r="I8" s="175"/>
    </row>
    <row r="9" spans="2:9" ht="21.6" customHeight="1" thickTop="1" x14ac:dyDescent="0.25">
      <c r="B9" s="166" t="s">
        <v>44</v>
      </c>
      <c r="C9" s="167"/>
      <c r="D9" s="167"/>
      <c r="E9" s="167"/>
      <c r="F9" s="43"/>
      <c r="G9" s="43"/>
      <c r="H9" s="44"/>
      <c r="I9" s="45"/>
    </row>
    <row r="10" spans="2:9" x14ac:dyDescent="0.25">
      <c r="B10" s="177" t="s">
        <v>14</v>
      </c>
      <c r="C10" s="178"/>
      <c r="D10" s="178"/>
      <c r="E10" s="178"/>
      <c r="F10" s="179">
        <f>E12+E13+E14+E15+E16+E17</f>
        <v>26300</v>
      </c>
      <c r="G10" s="179">
        <f>E12+E13+E14+E15+E16+E17</f>
        <v>26300</v>
      </c>
      <c r="H10" s="179">
        <f>E12+E13+E14+E15+E16+E17</f>
        <v>26300</v>
      </c>
      <c r="I10" s="176">
        <f>E12+E13+E14+E15+E16+E17</f>
        <v>26300</v>
      </c>
    </row>
    <row r="11" spans="2:9" ht="24" x14ac:dyDescent="0.25">
      <c r="B11" s="48" t="s">
        <v>15</v>
      </c>
      <c r="C11" s="8" t="s">
        <v>17</v>
      </c>
      <c r="D11" s="8" t="s">
        <v>16</v>
      </c>
      <c r="E11" s="28"/>
      <c r="F11" s="179"/>
      <c r="G11" s="179"/>
      <c r="H11" s="179"/>
      <c r="I11" s="176"/>
    </row>
    <row r="12" spans="2:9" ht="17.100000000000001" customHeight="1" x14ac:dyDescent="0.25">
      <c r="B12" s="49" t="s">
        <v>19</v>
      </c>
      <c r="C12" s="31">
        <v>400</v>
      </c>
      <c r="D12" s="8">
        <v>2</v>
      </c>
      <c r="E12" s="33">
        <f>C12*D12</f>
        <v>800</v>
      </c>
      <c r="F12" s="179"/>
      <c r="G12" s="179"/>
      <c r="H12" s="179"/>
      <c r="I12" s="176"/>
    </row>
    <row r="13" spans="2:9" ht="17.100000000000001" customHeight="1" x14ac:dyDescent="0.25">
      <c r="B13" s="49" t="s">
        <v>20</v>
      </c>
      <c r="C13" s="31">
        <v>510</v>
      </c>
      <c r="D13" s="8">
        <v>5</v>
      </c>
      <c r="E13" s="33">
        <f t="shared" ref="E13:E17" si="0">C13*D13</f>
        <v>2550</v>
      </c>
      <c r="F13" s="179"/>
      <c r="G13" s="179"/>
      <c r="H13" s="179"/>
      <c r="I13" s="176"/>
    </row>
    <row r="14" spans="2:9" ht="17.100000000000001" customHeight="1" x14ac:dyDescent="0.25">
      <c r="B14" s="49" t="s">
        <v>21</v>
      </c>
      <c r="C14" s="31">
        <v>650</v>
      </c>
      <c r="D14" s="8">
        <v>15</v>
      </c>
      <c r="E14" s="33">
        <f t="shared" si="0"/>
        <v>9750</v>
      </c>
      <c r="F14" s="179"/>
      <c r="G14" s="179"/>
      <c r="H14" s="179"/>
      <c r="I14" s="176"/>
    </row>
    <row r="15" spans="2:9" ht="17.100000000000001" customHeight="1" x14ac:dyDescent="0.25">
      <c r="B15" s="49" t="s">
        <v>22</v>
      </c>
      <c r="C15" s="31">
        <v>800</v>
      </c>
      <c r="D15" s="8">
        <v>5</v>
      </c>
      <c r="E15" s="33">
        <f t="shared" si="0"/>
        <v>4000</v>
      </c>
      <c r="F15" s="179"/>
      <c r="G15" s="179"/>
      <c r="H15" s="179"/>
      <c r="I15" s="176"/>
    </row>
    <row r="16" spans="2:9" ht="17.100000000000001" customHeight="1" x14ac:dyDescent="0.25">
      <c r="B16" s="49" t="s">
        <v>23</v>
      </c>
      <c r="C16" s="31">
        <v>875</v>
      </c>
      <c r="D16" s="8">
        <v>8</v>
      </c>
      <c r="E16" s="33">
        <f t="shared" si="0"/>
        <v>7000</v>
      </c>
      <c r="F16" s="179"/>
      <c r="G16" s="179"/>
      <c r="H16" s="179"/>
      <c r="I16" s="176"/>
    </row>
    <row r="17" spans="2:9" ht="17.100000000000001" customHeight="1" x14ac:dyDescent="0.25">
      <c r="B17" s="49" t="s">
        <v>24</v>
      </c>
      <c r="C17" s="31">
        <v>1100</v>
      </c>
      <c r="D17" s="8">
        <v>2</v>
      </c>
      <c r="E17" s="33">
        <f t="shared" si="0"/>
        <v>2200</v>
      </c>
      <c r="F17" s="179"/>
      <c r="G17" s="179"/>
      <c r="H17" s="179"/>
      <c r="I17" s="176"/>
    </row>
    <row r="18" spans="2:9" ht="17.100000000000001" customHeight="1" x14ac:dyDescent="0.25">
      <c r="B18" s="67" t="s">
        <v>25</v>
      </c>
      <c r="C18" s="68">
        <v>600</v>
      </c>
      <c r="D18" s="8">
        <v>1</v>
      </c>
      <c r="E18" s="33">
        <f>C18*D18</f>
        <v>600</v>
      </c>
      <c r="F18" s="32">
        <f t="shared" ref="F18:F25" si="1">E18</f>
        <v>600</v>
      </c>
      <c r="G18" s="32">
        <f>E18</f>
        <v>600</v>
      </c>
      <c r="H18" s="32">
        <f>E18</f>
        <v>600</v>
      </c>
      <c r="I18" s="47">
        <f>E18</f>
        <v>600</v>
      </c>
    </row>
    <row r="19" spans="2:9" ht="17.100000000000001" customHeight="1" x14ac:dyDescent="0.25">
      <c r="B19" s="67" t="s">
        <v>26</v>
      </c>
      <c r="C19" s="68">
        <v>600</v>
      </c>
      <c r="D19" s="8">
        <v>4</v>
      </c>
      <c r="E19" s="33">
        <f t="shared" ref="E19:E21" si="2">C19*D19</f>
        <v>2400</v>
      </c>
      <c r="F19" s="32">
        <f t="shared" si="1"/>
        <v>2400</v>
      </c>
      <c r="G19" s="32">
        <f>E19</f>
        <v>2400</v>
      </c>
      <c r="H19" s="32">
        <f>E19</f>
        <v>2400</v>
      </c>
      <c r="I19" s="47">
        <f>E19</f>
        <v>2400</v>
      </c>
    </row>
    <row r="20" spans="2:9" ht="17.100000000000001" customHeight="1" x14ac:dyDescent="0.25">
      <c r="B20" s="46" t="s">
        <v>81</v>
      </c>
      <c r="C20" s="31">
        <v>320</v>
      </c>
      <c r="D20" s="8">
        <v>37</v>
      </c>
      <c r="E20" s="33">
        <f t="shared" si="2"/>
        <v>11840</v>
      </c>
      <c r="F20" s="32">
        <f t="shared" si="1"/>
        <v>11840</v>
      </c>
      <c r="G20" s="32">
        <f>E20</f>
        <v>11840</v>
      </c>
      <c r="H20" s="32">
        <f>E20</f>
        <v>11840</v>
      </c>
      <c r="I20" s="47">
        <f>E20</f>
        <v>11840</v>
      </c>
    </row>
    <row r="21" spans="2:9" ht="17.100000000000001" customHeight="1" x14ac:dyDescent="0.25">
      <c r="B21" s="46" t="s">
        <v>27</v>
      </c>
      <c r="C21" s="31">
        <v>320</v>
      </c>
      <c r="D21" s="8">
        <v>27</v>
      </c>
      <c r="E21" s="33">
        <f t="shared" si="2"/>
        <v>8640</v>
      </c>
      <c r="F21" s="32">
        <f t="shared" si="1"/>
        <v>8640</v>
      </c>
      <c r="G21" s="32">
        <f>E21</f>
        <v>8640</v>
      </c>
      <c r="H21" s="32">
        <f>E21</f>
        <v>8640</v>
      </c>
      <c r="I21" s="47">
        <f>E21</f>
        <v>8640</v>
      </c>
    </row>
    <row r="22" spans="2:9" ht="17.100000000000001" customHeight="1" x14ac:dyDescent="0.25">
      <c r="B22" s="67" t="s">
        <v>33</v>
      </c>
      <c r="C22" s="31">
        <v>125</v>
      </c>
      <c r="D22" s="69">
        <v>36</v>
      </c>
      <c r="E22" s="33">
        <f>C22*D22</f>
        <v>4500</v>
      </c>
      <c r="F22" s="32">
        <f t="shared" si="1"/>
        <v>4500</v>
      </c>
      <c r="G22" s="32">
        <f>E22</f>
        <v>4500</v>
      </c>
      <c r="H22" s="32">
        <f>E22</f>
        <v>4500</v>
      </c>
      <c r="I22" s="47">
        <f>E22</f>
        <v>4500</v>
      </c>
    </row>
    <row r="23" spans="2:9" ht="17.100000000000001" customHeight="1" x14ac:dyDescent="0.25">
      <c r="B23" s="46" t="s">
        <v>49</v>
      </c>
      <c r="C23" s="31">
        <v>250</v>
      </c>
      <c r="D23" s="8">
        <f>D12+D13+D14</f>
        <v>22</v>
      </c>
      <c r="E23" s="33">
        <f>C23*D23</f>
        <v>5500</v>
      </c>
      <c r="F23" s="32">
        <f t="shared" si="1"/>
        <v>5500</v>
      </c>
      <c r="G23" s="32">
        <f t="shared" ref="G23:I23" si="3">F23</f>
        <v>5500</v>
      </c>
      <c r="H23" s="32">
        <f t="shared" si="3"/>
        <v>5500</v>
      </c>
      <c r="I23" s="47">
        <f t="shared" si="3"/>
        <v>5500</v>
      </c>
    </row>
    <row r="24" spans="2:9" ht="20.25" customHeight="1" x14ac:dyDescent="0.25">
      <c r="B24" s="46" t="s">
        <v>50</v>
      </c>
      <c r="C24" s="31">
        <v>425</v>
      </c>
      <c r="D24" s="8">
        <f>D15+D16+D17</f>
        <v>15</v>
      </c>
      <c r="E24" s="33">
        <f>C24*D24</f>
        <v>6375</v>
      </c>
      <c r="F24" s="32">
        <f t="shared" si="1"/>
        <v>6375</v>
      </c>
      <c r="G24" s="32">
        <f t="shared" ref="G24:I24" si="4">F24</f>
        <v>6375</v>
      </c>
      <c r="H24" s="32">
        <f t="shared" si="4"/>
        <v>6375</v>
      </c>
      <c r="I24" s="47">
        <f t="shared" si="4"/>
        <v>6375</v>
      </c>
    </row>
    <row r="25" spans="2:9" ht="17.100000000000001" customHeight="1" x14ac:dyDescent="0.25">
      <c r="B25" s="46" t="s">
        <v>51</v>
      </c>
      <c r="C25" s="31">
        <v>1300</v>
      </c>
      <c r="D25" s="15">
        <v>1</v>
      </c>
      <c r="E25" s="33">
        <f>C25*D25</f>
        <v>1300</v>
      </c>
      <c r="F25" s="32">
        <f t="shared" si="1"/>
        <v>1300</v>
      </c>
      <c r="G25" s="32">
        <f>E25</f>
        <v>1300</v>
      </c>
      <c r="H25" s="32">
        <f>E25</f>
        <v>1300</v>
      </c>
      <c r="I25" s="47">
        <f>E25</f>
        <v>1300</v>
      </c>
    </row>
    <row r="26" spans="2:9" ht="17.100000000000001" customHeight="1" thickBot="1" x14ac:dyDescent="0.3">
      <c r="B26" s="161" t="s">
        <v>60</v>
      </c>
      <c r="C26" s="162"/>
      <c r="D26" s="162"/>
      <c r="E26" s="162"/>
      <c r="F26" s="53">
        <f>SUM(F10:F25)</f>
        <v>67455</v>
      </c>
      <c r="G26" s="53">
        <f>SUM(G10:G25)</f>
        <v>67455</v>
      </c>
      <c r="H26" s="53">
        <f>SUM(H10:H25)</f>
        <v>67455</v>
      </c>
      <c r="I26" s="54">
        <f>SUM(I10:I25)</f>
        <v>67455</v>
      </c>
    </row>
    <row r="27" spans="2:9" ht="33" customHeight="1" thickTop="1" x14ac:dyDescent="0.25">
      <c r="B27" s="166" t="s">
        <v>43</v>
      </c>
      <c r="C27" s="167"/>
      <c r="D27" s="167"/>
      <c r="E27" s="167"/>
      <c r="F27" s="43"/>
      <c r="G27" s="43"/>
      <c r="H27" s="44"/>
      <c r="I27" s="45"/>
    </row>
    <row r="28" spans="2:9" ht="15.95" customHeight="1" x14ac:dyDescent="0.25">
      <c r="B28" s="180" t="s">
        <v>28</v>
      </c>
      <c r="C28" s="181"/>
      <c r="D28" s="182" t="s">
        <v>18</v>
      </c>
      <c r="E28" s="182"/>
      <c r="F28" s="156">
        <f>D29</f>
        <v>125000</v>
      </c>
      <c r="G28" s="156">
        <f>D29</f>
        <v>125000</v>
      </c>
      <c r="H28" s="156">
        <f>D29</f>
        <v>125000</v>
      </c>
      <c r="I28" s="157">
        <f>D29</f>
        <v>125000</v>
      </c>
    </row>
    <row r="29" spans="2:9" ht="15.95" customHeight="1" x14ac:dyDescent="0.25">
      <c r="B29" s="180"/>
      <c r="C29" s="181"/>
      <c r="D29" s="183">
        <v>125000</v>
      </c>
      <c r="E29" s="183"/>
      <c r="F29" s="156"/>
      <c r="G29" s="156"/>
      <c r="H29" s="156"/>
      <c r="I29" s="157"/>
    </row>
    <row r="30" spans="2:9" ht="15.95" customHeight="1" x14ac:dyDescent="0.25">
      <c r="B30" s="180" t="s">
        <v>29</v>
      </c>
      <c r="C30" s="181"/>
      <c r="D30" s="182" t="s">
        <v>18</v>
      </c>
      <c r="E30" s="182"/>
      <c r="F30" s="156">
        <f>D31</f>
        <v>9800</v>
      </c>
      <c r="G30" s="156">
        <f>D31</f>
        <v>9800</v>
      </c>
      <c r="H30" s="156">
        <f>D31</f>
        <v>9800</v>
      </c>
      <c r="I30" s="157">
        <f>D31</f>
        <v>9800</v>
      </c>
    </row>
    <row r="31" spans="2:9" ht="15.95" customHeight="1" x14ac:dyDescent="0.25">
      <c r="B31" s="180"/>
      <c r="C31" s="181"/>
      <c r="D31" s="183">
        <v>9800</v>
      </c>
      <c r="E31" s="183"/>
      <c r="F31" s="156"/>
      <c r="G31" s="156"/>
      <c r="H31" s="156"/>
      <c r="I31" s="157"/>
    </row>
    <row r="32" spans="2:9" ht="15.95" customHeight="1" thickBot="1" x14ac:dyDescent="0.3">
      <c r="B32" s="161" t="s">
        <v>61</v>
      </c>
      <c r="C32" s="162"/>
      <c r="D32" s="162"/>
      <c r="E32" s="162"/>
      <c r="F32" s="50">
        <f>SUM(F28:F31)</f>
        <v>134800</v>
      </c>
      <c r="G32" s="50">
        <f>SUM(G28:G31)</f>
        <v>134800</v>
      </c>
      <c r="H32" s="50">
        <f>SUM(H28:H31)</f>
        <v>134800</v>
      </c>
      <c r="I32" s="51">
        <f>SUM(I28:I31)</f>
        <v>134800</v>
      </c>
    </row>
    <row r="33" spans="2:9" ht="16.5" thickTop="1" thickBot="1" x14ac:dyDescent="0.3">
      <c r="B33" s="103" t="s">
        <v>30</v>
      </c>
      <c r="C33" s="104"/>
      <c r="D33" s="104"/>
      <c r="E33" s="105"/>
      <c r="F33" s="52">
        <f>SUM(F10:F32)/2</f>
        <v>202255</v>
      </c>
      <c r="G33" s="52">
        <f>SUM(G10:G32)/2</f>
        <v>202255</v>
      </c>
      <c r="H33" s="52">
        <f>SUM(H10:H32)/2</f>
        <v>202255</v>
      </c>
      <c r="I33" s="52">
        <f>SUM(I10:I32)/2</f>
        <v>202255</v>
      </c>
    </row>
    <row r="34" spans="2:9" ht="16.5" thickTop="1" thickBot="1" x14ac:dyDescent="0.3">
      <c r="B34" s="186" t="s">
        <v>59</v>
      </c>
      <c r="C34" s="187"/>
      <c r="D34" s="187"/>
      <c r="E34" s="187"/>
      <c r="F34" s="187"/>
      <c r="G34" s="187"/>
      <c r="H34" s="187"/>
      <c r="I34" s="188"/>
    </row>
    <row r="35" spans="2:9" ht="25.35" customHeight="1" x14ac:dyDescent="0.25">
      <c r="B35" s="100" t="s">
        <v>1</v>
      </c>
      <c r="C35" s="101"/>
      <c r="D35" s="101"/>
      <c r="E35" s="102"/>
      <c r="F35" s="184"/>
      <c r="G35" s="189"/>
      <c r="H35" s="202"/>
      <c r="I35" s="204"/>
    </row>
    <row r="36" spans="2:9" hidden="1" x14ac:dyDescent="0.25">
      <c r="B36" s="5"/>
      <c r="C36" s="4"/>
      <c r="D36" s="4"/>
      <c r="E36" s="7"/>
      <c r="F36" s="185"/>
      <c r="G36" s="190"/>
      <c r="H36" s="203"/>
      <c r="I36" s="205"/>
    </row>
    <row r="37" spans="2:9" ht="27" customHeight="1" x14ac:dyDescent="0.25">
      <c r="B37" s="106" t="s">
        <v>65</v>
      </c>
      <c r="C37" s="107"/>
      <c r="D37" s="107"/>
      <c r="E37" s="108"/>
      <c r="F37" s="114">
        <v>63000</v>
      </c>
      <c r="G37" s="96">
        <v>63000</v>
      </c>
      <c r="H37" s="96">
        <v>63000</v>
      </c>
      <c r="I37" s="98">
        <v>63000</v>
      </c>
    </row>
    <row r="38" spans="2:9" ht="26.1" customHeight="1" thickBot="1" x14ac:dyDescent="0.3">
      <c r="B38" s="109" t="s">
        <v>2</v>
      </c>
      <c r="C38" s="110"/>
      <c r="D38" s="110"/>
      <c r="E38" s="111"/>
      <c r="F38" s="115"/>
      <c r="G38" s="97"/>
      <c r="H38" s="97"/>
      <c r="I38" s="99"/>
    </row>
    <row r="39" spans="2:9" ht="26.1" customHeight="1" x14ac:dyDescent="0.25">
      <c r="B39" s="231" t="s">
        <v>67</v>
      </c>
      <c r="C39" s="232"/>
      <c r="D39" s="232"/>
      <c r="E39" s="232"/>
      <c r="F39" s="71"/>
      <c r="G39" s="72"/>
      <c r="H39" s="72"/>
      <c r="I39" s="73"/>
    </row>
    <row r="40" spans="2:9" ht="18.95" customHeight="1" x14ac:dyDescent="0.25">
      <c r="B40" s="39" t="s">
        <v>57</v>
      </c>
      <c r="C40" s="88" t="s">
        <v>58</v>
      </c>
      <c r="D40" s="34">
        <v>2023</v>
      </c>
      <c r="E40" s="35">
        <v>2024</v>
      </c>
      <c r="F40" s="71"/>
      <c r="G40" s="72"/>
      <c r="H40" s="72"/>
      <c r="I40" s="73"/>
    </row>
    <row r="41" spans="2:9" ht="18.95" customHeight="1" x14ac:dyDescent="0.25">
      <c r="B41" s="70" t="s">
        <v>63</v>
      </c>
      <c r="C41" s="89">
        <v>500</v>
      </c>
      <c r="D41" s="8">
        <v>7</v>
      </c>
      <c r="E41" s="36">
        <v>3</v>
      </c>
      <c r="F41" s="71"/>
      <c r="G41" s="72"/>
      <c r="H41" s="72"/>
      <c r="I41" s="73"/>
    </row>
    <row r="42" spans="2:9" ht="18.95" customHeight="1" x14ac:dyDescent="0.25">
      <c r="B42" s="38" t="s">
        <v>64</v>
      </c>
      <c r="C42" s="89">
        <v>600</v>
      </c>
      <c r="D42" s="8">
        <v>11</v>
      </c>
      <c r="E42" s="36">
        <v>9</v>
      </c>
      <c r="F42" s="71"/>
      <c r="G42" s="72"/>
      <c r="H42" s="72"/>
      <c r="I42" s="73"/>
    </row>
    <row r="43" spans="2:9" ht="18.95" customHeight="1" thickBot="1" x14ac:dyDescent="0.3">
      <c r="B43" s="38" t="s">
        <v>80</v>
      </c>
      <c r="C43" s="89">
        <v>780</v>
      </c>
      <c r="D43" s="8">
        <v>4</v>
      </c>
      <c r="E43" s="36">
        <v>2</v>
      </c>
      <c r="F43" s="71"/>
      <c r="G43" s="72"/>
      <c r="H43" s="72"/>
      <c r="I43" s="73"/>
    </row>
    <row r="44" spans="2:9" ht="30" customHeight="1" x14ac:dyDescent="0.25">
      <c r="B44" s="245" t="s">
        <v>3</v>
      </c>
      <c r="C44" s="101"/>
      <c r="D44" s="101"/>
      <c r="E44" s="102"/>
      <c r="F44" s="121"/>
      <c r="G44" s="123"/>
      <c r="H44" s="196"/>
      <c r="I44" s="198"/>
    </row>
    <row r="45" spans="2:9" hidden="1" x14ac:dyDescent="0.25">
      <c r="B45" s="40"/>
      <c r="C45" s="4"/>
      <c r="D45" s="4"/>
      <c r="E45" s="7"/>
      <c r="F45" s="122"/>
      <c r="G45" s="124"/>
      <c r="H45" s="197"/>
      <c r="I45" s="199"/>
    </row>
    <row r="46" spans="2:9" ht="17.100000000000001" customHeight="1" x14ac:dyDescent="0.25">
      <c r="B46" s="129" t="s">
        <v>4</v>
      </c>
      <c r="C46" s="130"/>
      <c r="D46" s="130"/>
      <c r="E46" s="131"/>
      <c r="F46" s="114">
        <v>84000</v>
      </c>
      <c r="G46" s="96">
        <v>84000</v>
      </c>
      <c r="H46" s="96">
        <v>84000</v>
      </c>
      <c r="I46" s="119">
        <v>84000</v>
      </c>
    </row>
    <row r="47" spans="2:9" ht="17.100000000000001" customHeight="1" x14ac:dyDescent="0.25">
      <c r="B47" s="129" t="s">
        <v>5</v>
      </c>
      <c r="C47" s="130"/>
      <c r="D47" s="130"/>
      <c r="E47" s="131"/>
      <c r="F47" s="114"/>
      <c r="G47" s="96"/>
      <c r="H47" s="96"/>
      <c r="I47" s="119"/>
    </row>
    <row r="48" spans="2:9" ht="17.100000000000001" customHeight="1" thickBot="1" x14ac:dyDescent="0.3">
      <c r="B48" s="118" t="s">
        <v>6</v>
      </c>
      <c r="C48" s="110"/>
      <c r="D48" s="110"/>
      <c r="E48" s="111"/>
      <c r="F48" s="115"/>
      <c r="G48" s="97"/>
      <c r="H48" s="97"/>
      <c r="I48" s="120"/>
    </row>
    <row r="49" spans="2:14" ht="17.100000000000001" customHeight="1" thickBot="1" x14ac:dyDescent="0.3">
      <c r="B49" s="116" t="s">
        <v>31</v>
      </c>
      <c r="C49" s="117"/>
      <c r="D49" s="117"/>
      <c r="E49" s="117"/>
      <c r="F49" s="41">
        <f>F37+F46</f>
        <v>147000</v>
      </c>
      <c r="G49" s="41">
        <f>G37+G46</f>
        <v>147000</v>
      </c>
      <c r="H49" s="41">
        <f>H37+H46</f>
        <v>147000</v>
      </c>
      <c r="I49" s="42">
        <f>I37+I46</f>
        <v>147000</v>
      </c>
    </row>
    <row r="50" spans="2:14" ht="20.100000000000001" customHeight="1" thickTop="1" thickBot="1" x14ac:dyDescent="0.3">
      <c r="B50" s="200" t="s">
        <v>69</v>
      </c>
      <c r="C50" s="201"/>
      <c r="D50" s="201"/>
      <c r="E50" s="201"/>
      <c r="F50" s="77">
        <f>F33+F49</f>
        <v>349255</v>
      </c>
      <c r="G50" s="77">
        <f>G33+G49</f>
        <v>349255</v>
      </c>
      <c r="H50" s="77">
        <f>H33+H49</f>
        <v>349255</v>
      </c>
      <c r="I50" s="78">
        <f>I33+I49</f>
        <v>349255</v>
      </c>
    </row>
    <row r="51" spans="2:14" ht="20.100000000000001" customHeight="1" x14ac:dyDescent="0.25">
      <c r="B51" s="233" t="s">
        <v>79</v>
      </c>
      <c r="C51" s="234"/>
      <c r="D51" s="234"/>
      <c r="E51" s="235"/>
      <c r="F51" s="37">
        <f>F50*0.13</f>
        <v>45403.15</v>
      </c>
      <c r="G51" s="37">
        <f t="shared" ref="G51:I51" si="5">G50*0.13</f>
        <v>45403.15</v>
      </c>
      <c r="H51" s="37">
        <f t="shared" si="5"/>
        <v>45403.15</v>
      </c>
      <c r="I51" s="37">
        <f t="shared" si="5"/>
        <v>45403.15</v>
      </c>
    </row>
    <row r="52" spans="2:14" ht="20.100000000000001" customHeight="1" thickBot="1" x14ac:dyDescent="0.3">
      <c r="B52" s="236" t="s">
        <v>68</v>
      </c>
      <c r="C52" s="237"/>
      <c r="D52" s="237"/>
      <c r="E52" s="238"/>
      <c r="F52" s="37">
        <f>F50*0.06</f>
        <v>20955.3</v>
      </c>
      <c r="G52" s="37">
        <f t="shared" ref="G52:I52" si="6">G50*0.06</f>
        <v>20955.3</v>
      </c>
      <c r="H52" s="37">
        <f t="shared" si="6"/>
        <v>20955.3</v>
      </c>
      <c r="I52" s="37">
        <f t="shared" si="6"/>
        <v>20955.3</v>
      </c>
    </row>
    <row r="53" spans="2:14" ht="20.100000000000001" customHeight="1" thickTop="1" thickBot="1" x14ac:dyDescent="0.3">
      <c r="B53" s="239" t="s">
        <v>70</v>
      </c>
      <c r="C53" s="240"/>
      <c r="D53" s="240"/>
      <c r="E53" s="241"/>
      <c r="F53" s="75">
        <f>F50+F51+F52</f>
        <v>415613.45</v>
      </c>
      <c r="G53" s="75">
        <f t="shared" ref="G53:I53" si="7">G50+G51+G52</f>
        <v>415613.45</v>
      </c>
      <c r="H53" s="75">
        <f t="shared" si="7"/>
        <v>415613.45</v>
      </c>
      <c r="I53" s="76">
        <f t="shared" si="7"/>
        <v>415613.45</v>
      </c>
    </row>
    <row r="54" spans="2:14" ht="20.100000000000001" customHeight="1" thickTop="1" thickBot="1" x14ac:dyDescent="0.3">
      <c r="B54" s="125" t="s">
        <v>7</v>
      </c>
      <c r="C54" s="126"/>
      <c r="D54" s="126"/>
      <c r="E54" s="126"/>
      <c r="F54" s="37">
        <f>F53*0.21</f>
        <v>87278.824500000002</v>
      </c>
      <c r="G54" s="37">
        <f t="shared" ref="G54:I54" si="8">G53*0.21</f>
        <v>87278.824500000002</v>
      </c>
      <c r="H54" s="37">
        <f t="shared" si="8"/>
        <v>87278.824500000002</v>
      </c>
      <c r="I54" s="37">
        <f t="shared" si="8"/>
        <v>87278.824500000002</v>
      </c>
    </row>
    <row r="55" spans="2:14" ht="29.1" customHeight="1" thickBot="1" x14ac:dyDescent="0.3">
      <c r="B55" s="127" t="s">
        <v>8</v>
      </c>
      <c r="C55" s="128"/>
      <c r="D55" s="128"/>
      <c r="E55" s="128"/>
      <c r="F55" s="74">
        <f>F53+F54</f>
        <v>502892.2745</v>
      </c>
      <c r="G55" s="74">
        <f t="shared" ref="G55:I55" si="9">G53+G54</f>
        <v>502892.2745</v>
      </c>
      <c r="H55" s="74">
        <f t="shared" si="9"/>
        <v>502892.2745</v>
      </c>
      <c r="I55" s="74">
        <f t="shared" si="9"/>
        <v>502892.2745</v>
      </c>
      <c r="J55" s="90"/>
    </row>
    <row r="56" spans="2:14" ht="9.75" customHeight="1" x14ac:dyDescent="0.25">
      <c r="B56" s="9"/>
      <c r="C56" s="9"/>
      <c r="D56" s="9"/>
      <c r="E56" s="9"/>
      <c r="F56" s="10"/>
      <c r="G56" s="10"/>
      <c r="H56" s="10"/>
      <c r="I56" s="10"/>
    </row>
    <row r="57" spans="2:14" x14ac:dyDescent="0.25">
      <c r="B57" s="194" t="s">
        <v>48</v>
      </c>
      <c r="C57" s="194"/>
      <c r="D57" s="194"/>
      <c r="E57" s="194"/>
      <c r="F57" s="194"/>
      <c r="G57" s="194"/>
      <c r="H57" s="194"/>
      <c r="I57" s="194"/>
    </row>
    <row r="58" spans="2:14" x14ac:dyDescent="0.25">
      <c r="B58" s="194" t="s">
        <v>45</v>
      </c>
      <c r="C58" s="194"/>
      <c r="D58" s="194"/>
      <c r="E58" s="194"/>
      <c r="F58" s="194"/>
      <c r="G58" s="194"/>
      <c r="H58" s="194"/>
      <c r="I58" s="194"/>
    </row>
    <row r="59" spans="2:14" x14ac:dyDescent="0.25">
      <c r="B59" s="194" t="s">
        <v>46</v>
      </c>
      <c r="C59" s="194"/>
      <c r="D59" s="194"/>
      <c r="E59" s="194"/>
      <c r="F59" s="194"/>
      <c r="G59" s="194"/>
      <c r="H59" s="194"/>
      <c r="I59" s="194"/>
    </row>
    <row r="60" spans="2:14" ht="27" customHeight="1" x14ac:dyDescent="0.25">
      <c r="B60" s="195" t="s">
        <v>66</v>
      </c>
      <c r="C60" s="195"/>
      <c r="D60" s="195"/>
      <c r="E60" s="195"/>
      <c r="F60" s="195"/>
      <c r="G60" s="195"/>
      <c r="H60" s="195"/>
      <c r="I60" s="195"/>
    </row>
    <row r="61" spans="2:14" ht="14.45" customHeight="1" x14ac:dyDescent="0.25">
      <c r="B61" s="194" t="s">
        <v>47</v>
      </c>
      <c r="C61" s="194"/>
      <c r="D61" s="194"/>
      <c r="E61" s="194"/>
      <c r="F61" s="194"/>
      <c r="G61" s="194"/>
      <c r="H61" s="194"/>
      <c r="I61" s="194"/>
    </row>
    <row r="62" spans="2:14" ht="14.45" customHeight="1" x14ac:dyDescent="0.25">
      <c r="B62" s="29"/>
      <c r="C62" s="29"/>
      <c r="D62" s="29"/>
      <c r="E62" s="29"/>
      <c r="F62" s="29"/>
      <c r="G62" s="29"/>
      <c r="H62" s="29"/>
      <c r="I62" s="29"/>
    </row>
    <row r="63" spans="2:14" ht="20.45" customHeight="1" thickBot="1" x14ac:dyDescent="0.3">
      <c r="B63" s="16" t="s">
        <v>41</v>
      </c>
      <c r="C63" s="17"/>
      <c r="D63" s="17"/>
      <c r="E63" s="17"/>
      <c r="F63" s="17"/>
      <c r="G63" s="17"/>
      <c r="H63" s="17"/>
      <c r="J63" s="1"/>
      <c r="K63" s="2"/>
      <c r="L63" s="2"/>
      <c r="M63" s="2"/>
      <c r="N63" s="2"/>
    </row>
    <row r="64" spans="2:14" ht="20.45" customHeight="1" x14ac:dyDescent="0.25">
      <c r="B64" s="246" t="s">
        <v>9</v>
      </c>
      <c r="C64" s="247"/>
      <c r="D64" s="247"/>
      <c r="E64" s="248"/>
      <c r="F64" s="6" t="s">
        <v>71</v>
      </c>
      <c r="G64" s="56" t="s">
        <v>72</v>
      </c>
      <c r="H64" s="112" t="s">
        <v>62</v>
      </c>
      <c r="J64" s="1"/>
      <c r="K64" s="3"/>
      <c r="L64" s="3"/>
      <c r="M64" s="3"/>
      <c r="N64" s="3"/>
    </row>
    <row r="65" spans="2:14" ht="24.75" customHeight="1" x14ac:dyDescent="0.25">
      <c r="B65" s="249" t="s">
        <v>10</v>
      </c>
      <c r="C65" s="250"/>
      <c r="D65" s="250"/>
      <c r="E65" s="251"/>
      <c r="F65" s="55" t="s">
        <v>11</v>
      </c>
      <c r="G65" s="57" t="s">
        <v>11</v>
      </c>
      <c r="H65" s="113"/>
      <c r="J65" s="1"/>
      <c r="K65" s="2"/>
      <c r="L65" s="2"/>
      <c r="M65" s="2"/>
      <c r="N65" s="2"/>
    </row>
    <row r="66" spans="2:14" ht="24.75" customHeight="1" x14ac:dyDescent="0.25">
      <c r="B66" s="215" t="s">
        <v>12</v>
      </c>
      <c r="C66" s="181"/>
      <c r="D66" s="181"/>
      <c r="E66" s="216"/>
      <c r="F66" s="58">
        <f>F26</f>
        <v>67455</v>
      </c>
      <c r="G66" s="59">
        <f>G26</f>
        <v>67455</v>
      </c>
      <c r="H66" s="60">
        <f>SUM(F66:G66)</f>
        <v>134910</v>
      </c>
      <c r="J66" s="1"/>
      <c r="K66" s="1"/>
      <c r="L66" s="1"/>
      <c r="M66" s="1"/>
      <c r="N66" s="1"/>
    </row>
    <row r="67" spans="2:14" ht="20.45" customHeight="1" x14ac:dyDescent="0.25">
      <c r="B67" s="215" t="s">
        <v>73</v>
      </c>
      <c r="C67" s="181"/>
      <c r="D67" s="181"/>
      <c r="E67" s="216"/>
      <c r="F67" s="58">
        <f>F32</f>
        <v>134800</v>
      </c>
      <c r="G67" s="59">
        <f>G32</f>
        <v>134800</v>
      </c>
      <c r="H67" s="60">
        <f>SUM(F67:G67)</f>
        <v>269600</v>
      </c>
    </row>
    <row r="68" spans="2:14" ht="20.45" customHeight="1" x14ac:dyDescent="0.25">
      <c r="B68" s="219" t="s">
        <v>34</v>
      </c>
      <c r="C68" s="178"/>
      <c r="D68" s="178"/>
      <c r="E68" s="220"/>
      <c r="F68" s="91"/>
      <c r="G68" s="61"/>
      <c r="H68" s="62">
        <f>H66+H67</f>
        <v>404510</v>
      </c>
      <c r="I68" s="18"/>
    </row>
    <row r="69" spans="2:14" ht="19.5" customHeight="1" x14ac:dyDescent="0.25">
      <c r="B69" s="217" t="s">
        <v>4</v>
      </c>
      <c r="C69" s="130"/>
      <c r="D69" s="130"/>
      <c r="E69" s="218"/>
      <c r="F69" s="63">
        <f>F46</f>
        <v>84000</v>
      </c>
      <c r="G69" s="64">
        <f>G46</f>
        <v>84000</v>
      </c>
      <c r="H69" s="65">
        <f>SUM(F69:G69)</f>
        <v>168000</v>
      </c>
    </row>
    <row r="70" spans="2:14" ht="24.75" customHeight="1" x14ac:dyDescent="0.25">
      <c r="B70" s="217" t="s">
        <v>13</v>
      </c>
      <c r="C70" s="130"/>
      <c r="D70" s="130"/>
      <c r="E70" s="218"/>
      <c r="F70" s="63">
        <f>F37</f>
        <v>63000</v>
      </c>
      <c r="G70" s="64">
        <f>G37</f>
        <v>63000</v>
      </c>
      <c r="H70" s="65">
        <f>SUM(F70:G70)</f>
        <v>126000</v>
      </c>
    </row>
    <row r="71" spans="2:14" ht="24.75" customHeight="1" thickBot="1" x14ac:dyDescent="0.3">
      <c r="B71" s="221" t="s">
        <v>35</v>
      </c>
      <c r="C71" s="222"/>
      <c r="D71" s="222"/>
      <c r="E71" s="223"/>
      <c r="F71" s="230"/>
      <c r="G71" s="230"/>
      <c r="H71" s="79">
        <f>H69+H70</f>
        <v>294000</v>
      </c>
    </row>
    <row r="72" spans="2:14" ht="15.75" thickBot="1" x14ac:dyDescent="0.3">
      <c r="B72" s="191" t="s">
        <v>74</v>
      </c>
      <c r="C72" s="192"/>
      <c r="D72" s="192"/>
      <c r="E72" s="193"/>
      <c r="F72" s="81">
        <f>SUM(F66:F70)</f>
        <v>349255</v>
      </c>
      <c r="G72" s="82">
        <f>SUM(G66:G70)</f>
        <v>349255</v>
      </c>
      <c r="H72" s="83">
        <f>SUM(H66:H71)/2</f>
        <v>698510</v>
      </c>
    </row>
    <row r="73" spans="2:14" x14ac:dyDescent="0.25">
      <c r="B73" s="233" t="s">
        <v>78</v>
      </c>
      <c r="C73" s="234"/>
      <c r="D73" s="234"/>
      <c r="E73" s="235"/>
      <c r="F73" s="80">
        <f>F72*0.13</f>
        <v>45403.15</v>
      </c>
      <c r="G73" s="80">
        <f t="shared" ref="G73:H73" si="10">G72*0.13</f>
        <v>45403.15</v>
      </c>
      <c r="H73" s="92">
        <f t="shared" si="10"/>
        <v>90806.3</v>
      </c>
    </row>
    <row r="74" spans="2:14" ht="15.75" thickBot="1" x14ac:dyDescent="0.3">
      <c r="B74" s="236" t="s">
        <v>68</v>
      </c>
      <c r="C74" s="237"/>
      <c r="D74" s="237"/>
      <c r="E74" s="238"/>
      <c r="F74" s="84">
        <f>F72*0.06</f>
        <v>20955.3</v>
      </c>
      <c r="G74" s="84">
        <f t="shared" ref="G74:H74" si="11">G72*0.06</f>
        <v>20955.3</v>
      </c>
      <c r="H74" s="93">
        <f t="shared" si="11"/>
        <v>41910.6</v>
      </c>
    </row>
    <row r="75" spans="2:14" ht="15.75" thickBot="1" x14ac:dyDescent="0.3">
      <c r="B75" s="191" t="s">
        <v>75</v>
      </c>
      <c r="C75" s="192"/>
      <c r="D75" s="192"/>
      <c r="E75" s="193"/>
      <c r="F75" s="87">
        <f>F72+F73+F74</f>
        <v>415613.45</v>
      </c>
      <c r="G75" s="87">
        <f t="shared" ref="G75:H75" si="12">G72+G73+G74</f>
        <v>415613.45</v>
      </c>
      <c r="H75" s="83">
        <f t="shared" si="12"/>
        <v>831226.9</v>
      </c>
    </row>
    <row r="76" spans="2:14" x14ac:dyDescent="0.25">
      <c r="B76" s="242" t="s">
        <v>7</v>
      </c>
      <c r="C76" s="243"/>
      <c r="D76" s="243"/>
      <c r="E76" s="244"/>
      <c r="F76" s="85">
        <f>F75*0.21</f>
        <v>87278.824500000002</v>
      </c>
      <c r="G76" s="86">
        <f>G75*0.21</f>
        <v>87278.824500000002</v>
      </c>
      <c r="H76" s="94">
        <f>H75*0.21</f>
        <v>174557.649</v>
      </c>
    </row>
    <row r="77" spans="2:14" ht="15.75" thickBot="1" x14ac:dyDescent="0.3">
      <c r="B77" s="212" t="s">
        <v>8</v>
      </c>
      <c r="C77" s="213"/>
      <c r="D77" s="213"/>
      <c r="E77" s="214"/>
      <c r="F77" s="66">
        <f>F75+F76</f>
        <v>502892.2745</v>
      </c>
      <c r="G77" s="66">
        <f t="shared" ref="G77:H77" si="13">G75+G76</f>
        <v>502892.2745</v>
      </c>
      <c r="H77" s="95">
        <f t="shared" si="13"/>
        <v>1005784.549</v>
      </c>
    </row>
    <row r="78" spans="2:14" ht="15.75" thickBot="1" x14ac:dyDescent="0.3"/>
    <row r="79" spans="2:14" ht="21" x14ac:dyDescent="0.35">
      <c r="B79" s="19" t="s">
        <v>53</v>
      </c>
      <c r="C79" s="20"/>
      <c r="D79" s="21"/>
      <c r="E79" s="21"/>
      <c r="F79" s="21"/>
      <c r="G79" s="21"/>
      <c r="H79" s="226">
        <f>H75</f>
        <v>831226.9</v>
      </c>
      <c r="I79" s="227"/>
    </row>
    <row r="80" spans="2:14" ht="21.75" thickBot="1" x14ac:dyDescent="0.4">
      <c r="B80" s="22"/>
      <c r="C80" s="23"/>
      <c r="D80" s="24" t="s">
        <v>38</v>
      </c>
      <c r="E80" s="24"/>
      <c r="F80" s="25">
        <v>0.21</v>
      </c>
      <c r="G80" s="24"/>
      <c r="H80" s="228">
        <f>H76</f>
        <v>174557.649</v>
      </c>
      <c r="I80" s="229"/>
    </row>
    <row r="81" spans="2:9" ht="21.75" thickBot="1" x14ac:dyDescent="0.4">
      <c r="B81" s="26" t="s">
        <v>76</v>
      </c>
      <c r="C81" s="27"/>
      <c r="D81" s="27"/>
      <c r="E81" s="27"/>
      <c r="F81" s="27"/>
      <c r="G81" s="27"/>
      <c r="H81" s="224">
        <f>H77</f>
        <v>1005784.549</v>
      </c>
      <c r="I81" s="225"/>
    </row>
    <row r="82" spans="2:9" x14ac:dyDescent="0.25">
      <c r="B82" s="206" t="s">
        <v>54</v>
      </c>
      <c r="C82" s="207"/>
      <c r="D82" s="207"/>
      <c r="E82" s="207"/>
      <c r="F82" s="207"/>
      <c r="G82" s="207"/>
      <c r="H82" s="207"/>
      <c r="I82" s="207"/>
    </row>
    <row r="83" spans="2:9" x14ac:dyDescent="0.25">
      <c r="B83" s="208" t="s">
        <v>55</v>
      </c>
      <c r="C83" s="209"/>
      <c r="D83" s="209"/>
      <c r="E83" s="209"/>
      <c r="F83" s="209"/>
      <c r="G83" s="209"/>
      <c r="H83" s="209"/>
      <c r="I83" s="209"/>
    </row>
    <row r="84" spans="2:9" x14ac:dyDescent="0.25">
      <c r="B84" s="210" t="s">
        <v>77</v>
      </c>
      <c r="C84" s="211"/>
      <c r="D84" s="211"/>
      <c r="E84" s="211"/>
      <c r="F84" s="211"/>
      <c r="G84" s="211"/>
      <c r="H84" s="211"/>
      <c r="I84" s="211"/>
    </row>
  </sheetData>
  <mergeCells count="95">
    <mergeCell ref="B39:E39"/>
    <mergeCell ref="B51:E51"/>
    <mergeCell ref="B52:E52"/>
    <mergeCell ref="B53:E53"/>
    <mergeCell ref="B76:E76"/>
    <mergeCell ref="B73:E73"/>
    <mergeCell ref="B74:E74"/>
    <mergeCell ref="B75:E75"/>
    <mergeCell ref="B44:E44"/>
    <mergeCell ref="B46:E46"/>
    <mergeCell ref="B66:E66"/>
    <mergeCell ref="B64:E64"/>
    <mergeCell ref="B65:E65"/>
    <mergeCell ref="B82:I82"/>
    <mergeCell ref="B83:I83"/>
    <mergeCell ref="B84:I84"/>
    <mergeCell ref="B77:E77"/>
    <mergeCell ref="B67:E67"/>
    <mergeCell ref="B69:E69"/>
    <mergeCell ref="B70:E70"/>
    <mergeCell ref="B68:E68"/>
    <mergeCell ref="B71:E71"/>
    <mergeCell ref="H81:I81"/>
    <mergeCell ref="H79:I79"/>
    <mergeCell ref="H80:I80"/>
    <mergeCell ref="F71:G71"/>
    <mergeCell ref="B72:E72"/>
    <mergeCell ref="B57:I57"/>
    <mergeCell ref="B58:I58"/>
    <mergeCell ref="B59:I59"/>
    <mergeCell ref="B60:I60"/>
    <mergeCell ref="B61:I61"/>
    <mergeCell ref="F30:F31"/>
    <mergeCell ref="B34:I34"/>
    <mergeCell ref="B32:E32"/>
    <mergeCell ref="G35:G36"/>
    <mergeCell ref="D30:E30"/>
    <mergeCell ref="D31:E31"/>
    <mergeCell ref="B30:C31"/>
    <mergeCell ref="H35:H36"/>
    <mergeCell ref="I35:I36"/>
    <mergeCell ref="I10:I17"/>
    <mergeCell ref="B10:E10"/>
    <mergeCell ref="G10:G17"/>
    <mergeCell ref="H10:H17"/>
    <mergeCell ref="B28:C29"/>
    <mergeCell ref="D28:E28"/>
    <mergeCell ref="D29:E29"/>
    <mergeCell ref="F10:F17"/>
    <mergeCell ref="H28:H29"/>
    <mergeCell ref="I28:I29"/>
    <mergeCell ref="F28:F29"/>
    <mergeCell ref="G30:G31"/>
    <mergeCell ref="B5:I5"/>
    <mergeCell ref="B26:E26"/>
    <mergeCell ref="G28:G29"/>
    <mergeCell ref="H30:H31"/>
    <mergeCell ref="I30:I31"/>
    <mergeCell ref="B7:E7"/>
    <mergeCell ref="B27:E27"/>
    <mergeCell ref="B9:E9"/>
    <mergeCell ref="H6:I6"/>
    <mergeCell ref="F6:G6"/>
    <mergeCell ref="B6:E6"/>
    <mergeCell ref="B8:I8"/>
    <mergeCell ref="B1:D1"/>
    <mergeCell ref="B2:D2"/>
    <mergeCell ref="B3:D3"/>
    <mergeCell ref="B4:D4"/>
    <mergeCell ref="E1:I1"/>
    <mergeCell ref="E2:I4"/>
    <mergeCell ref="I46:I48"/>
    <mergeCell ref="F44:F45"/>
    <mergeCell ref="G44:G45"/>
    <mergeCell ref="B54:E54"/>
    <mergeCell ref="B55:E55"/>
    <mergeCell ref="B47:E47"/>
    <mergeCell ref="H44:H45"/>
    <mergeCell ref="I44:I45"/>
    <mergeCell ref="B50:E50"/>
    <mergeCell ref="H64:H65"/>
    <mergeCell ref="F46:F48"/>
    <mergeCell ref="G46:G48"/>
    <mergeCell ref="H46:H48"/>
    <mergeCell ref="B49:E49"/>
    <mergeCell ref="B48:E48"/>
    <mergeCell ref="G37:G38"/>
    <mergeCell ref="H37:H38"/>
    <mergeCell ref="I37:I38"/>
    <mergeCell ref="B35:E35"/>
    <mergeCell ref="B33:E33"/>
    <mergeCell ref="B37:E37"/>
    <mergeCell ref="B38:E38"/>
    <mergeCell ref="F35:F36"/>
    <mergeCell ref="F37:F38"/>
  </mergeCells>
  <pageMargins left="0.78740157480314965" right="0.70866141732283472" top="1.3385826771653544" bottom="0.74803149606299213" header="0.31496062992125984" footer="0.31496062992125984"/>
  <pageSetup paperSize="9" scale="43" orientation="portrait" horizontalDpi="1200" verticalDpi="1200" r:id="rId1"/>
  <rowBreaks count="1" manualBreakCount="1">
    <brk id="6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model 2</vt:lpstr>
      <vt:lpstr>'model 2'!_Hlk500925746</vt:lpstr>
      <vt:lpstr>'model 2'!Área_de_impresión</vt:lpstr>
      <vt:lpstr>'model 2'!Títulos_a_imprimir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Jordi Codina</cp:lastModifiedBy>
  <cp:lastPrinted>2020-10-19T08:52:26Z</cp:lastPrinted>
  <dcterms:created xsi:type="dcterms:W3CDTF">2020-02-27T09:52:15Z</dcterms:created>
  <dcterms:modified xsi:type="dcterms:W3CDTF">2023-02-02T16:25:19Z</dcterms:modified>
</cp:coreProperties>
</file>